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6" autoFilterDateGrouping="1" firstSheet="0" minimized="0" showHorizontalScroll="1" showSheetTabs="1" showVerticalScroll="1" tabRatio="600" visibility="visible" windowHeight="8070" windowWidth="21570" xWindow="0" yWindow="23400"/>
  </bookViews>
  <sheets>
    <sheet name="eng" sheetId="1" state="visible" r:id="rId1"/>
    <sheet name="eng2" sheetId="2" state="visible" r:id="rId2"/>
    <sheet name="fra" sheetId="3" state="visible" r:id="rId3"/>
    <sheet name="ger" sheetId="4" state="visible" r:id="rId4"/>
    <sheet name="ger2" sheetId="5" state="visible" r:id="rId5"/>
    <sheet name="ita" sheetId="6" state="visible" r:id="rId6"/>
    <sheet name="spa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d/m;@" numFmtId="164"/>
    <numFmt formatCode="0.0%" numFmtId="165"/>
    <numFmt formatCode="0.0" numFmtId="166"/>
  </numFmts>
  <fonts count="4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9"/>
    </font>
    <font>
      <name val="Arial"/>
      <charset val="204"/>
      <family val="2"/>
      <sz val="9"/>
    </font>
    <font>
      <name val="Arial"/>
      <charset val="204"/>
      <family val="2"/>
      <b val="1"/>
      <color rgb="FFFF0000"/>
      <sz val="9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horizontal="left"/>
    </xf>
    <xf applyAlignment="1" borderId="7" fillId="0" fontId="1" numFmtId="0" pivotButton="0" quotePrefix="0" xfId="0">
      <alignment horizontal="left"/>
    </xf>
    <xf applyAlignment="1" borderId="7" fillId="0" fontId="1" numFmtId="1" pivotButton="0" quotePrefix="0" xfId="0">
      <alignment horizontal="left"/>
    </xf>
    <xf applyAlignment="1" borderId="1" fillId="0" fontId="1" numFmtId="0" pivotButton="0" quotePrefix="0" xfId="0">
      <alignment horizontal="left"/>
    </xf>
    <xf applyAlignment="1" borderId="9" fillId="0" fontId="1" numFmtId="0" pivotButton="0" quotePrefix="0" xfId="0">
      <alignment horizontal="left"/>
    </xf>
    <xf applyAlignment="1" borderId="9" fillId="0" fontId="1" numFmtId="1" pivotButton="0" quotePrefix="0" xfId="0">
      <alignment horizontal="left"/>
    </xf>
    <xf applyAlignment="1" borderId="0" fillId="2" fontId="2" numFmtId="0" pivotButton="0" quotePrefix="0" xfId="0">
      <alignment horizontal="left"/>
    </xf>
    <xf applyAlignment="1" borderId="0" fillId="2" fontId="1" numFmtId="1" pivotButton="0" quotePrefix="0" xfId="0">
      <alignment horizontal="left"/>
    </xf>
    <xf applyAlignment="1" borderId="7" fillId="2" fontId="1" numFmtId="0" pivotButton="0" quotePrefix="0" xfId="0">
      <alignment horizontal="left"/>
    </xf>
    <xf applyAlignment="1" borderId="0" fillId="2" fontId="1" numFmtId="0" pivotButton="0" quotePrefix="0" xfId="0">
      <alignment horizontal="left"/>
    </xf>
    <xf applyAlignment="1" borderId="1" fillId="2" fontId="1" numFmtId="0" pivotButton="0" quotePrefix="0" xfId="0">
      <alignment horizontal="left"/>
    </xf>
    <xf applyAlignment="1" borderId="1" fillId="2" fontId="2" numFmtId="0" pivotButton="0" quotePrefix="0" xfId="0">
      <alignment horizontal="left"/>
    </xf>
    <xf borderId="0" fillId="0" fontId="1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1" pivotButton="0" quotePrefix="0" xfId="0">
      <alignment horizontal="left"/>
    </xf>
    <xf applyAlignment="1" borderId="1" fillId="0" fontId="1" numFmtId="1" pivotButton="0" quotePrefix="0" xfId="0">
      <alignment horizontal="left" vertical="top"/>
    </xf>
    <xf applyAlignment="1" borderId="1" fillId="2" fontId="1" numFmtId="0" pivotButton="0" quotePrefix="0" xfId="0">
      <alignment horizontal="left" vertical="top"/>
    </xf>
    <xf applyAlignment="1" borderId="9" fillId="0" fontId="1" numFmtId="1" pivotButton="0" quotePrefix="0" xfId="0">
      <alignment horizontal="left" vertical="top"/>
    </xf>
    <xf applyAlignment="1" borderId="1" fillId="2" fontId="2" numFmtId="0" pivotButton="0" quotePrefix="0" xfId="0">
      <alignment horizontal="left" vertical="top"/>
    </xf>
    <xf applyAlignment="1" borderId="0" fillId="2" fontId="2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/>
    </xf>
    <xf applyAlignment="1" borderId="0" fillId="0" fontId="3" numFmtId="0" pivotButton="0" quotePrefix="0" xfId="0">
      <alignment horizontal="left" vertical="top"/>
    </xf>
    <xf applyAlignment="1" borderId="9" fillId="0" fontId="1" numFmtId="0" pivotButton="0" quotePrefix="0" xfId="0">
      <alignment horizontal="left" vertical="top"/>
    </xf>
    <xf applyAlignment="1" borderId="7" fillId="0" fontId="1" numFmtId="0" pivotButton="0" quotePrefix="0" xfId="0">
      <alignment horizontal="left" vertical="top"/>
    </xf>
    <xf applyAlignment="1" borderId="3" fillId="0" fontId="1" numFmtId="0" pivotButton="0" quotePrefix="0" xfId="0">
      <alignment horizontal="left" vertical="top"/>
    </xf>
    <xf applyAlignment="1" borderId="3" fillId="0" fontId="1" numFmtId="1" pivotButton="0" quotePrefix="0" xfId="0">
      <alignment horizontal="left" vertical="top"/>
    </xf>
    <xf applyAlignment="1" borderId="0" fillId="0" fontId="1" numFmtId="1" pivotButton="0" quotePrefix="0" xfId="0">
      <alignment horizontal="left"/>
    </xf>
    <xf applyAlignment="1" borderId="0" fillId="0" fontId="2" numFmtId="2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4" fillId="2" fontId="1" numFmtId="0" pivotButton="0" quotePrefix="0" xfId="0">
      <alignment horizontal="left"/>
    </xf>
    <xf applyAlignment="1" borderId="5" fillId="2" fontId="1" numFmtId="0" pivotButton="0" quotePrefix="0" xfId="0">
      <alignment horizontal="left"/>
    </xf>
    <xf applyAlignment="1" borderId="8" fillId="2" fontId="1" numFmtId="0" pivotButton="0" quotePrefix="0" xfId="0">
      <alignment horizontal="left"/>
    </xf>
    <xf applyAlignment="1" borderId="0" fillId="0" fontId="1" numFmtId="1" pivotButton="0" quotePrefix="0" xfId="0">
      <alignment horizontal="left" vertical="top"/>
    </xf>
    <xf applyAlignment="1" borderId="0" fillId="0" fontId="2" numFmtId="2" pivotButton="0" quotePrefix="0" xfId="0">
      <alignment horizontal="left" vertical="top"/>
    </xf>
    <xf applyAlignment="1" borderId="0" fillId="0" fontId="1" numFmtId="2" pivotButton="0" quotePrefix="0" xfId="0">
      <alignment horizontal="left" vertical="top"/>
    </xf>
    <xf applyAlignment="1" borderId="10" fillId="0" fontId="1" numFmtId="0" pivotButton="0" quotePrefix="0" xfId="0">
      <alignment horizontal="left" vertical="top"/>
    </xf>
    <xf applyAlignment="1" borderId="10" fillId="0" fontId="1" numFmtId="1" pivotButton="0" quotePrefix="0" xfId="0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4" fillId="2" fontId="1" numFmtId="0" pivotButton="0" quotePrefix="0" xfId="0">
      <alignment horizontal="left" vertical="top"/>
    </xf>
    <xf applyAlignment="1" borderId="5" fillId="2" fontId="1" numFmtId="0" pivotButton="0" quotePrefix="0" xfId="0">
      <alignment horizontal="left" vertical="top"/>
    </xf>
    <xf applyAlignment="1" borderId="8" fillId="2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left"/>
    </xf>
    <xf applyAlignment="1" borderId="3" fillId="0" fontId="1" numFmtId="1" pivotButton="0" quotePrefix="0" xfId="0">
      <alignment horizontal="left"/>
    </xf>
    <xf applyAlignment="1" borderId="7" fillId="0" fontId="1" numFmtId="1" pivotButton="0" quotePrefix="0" xfId="0">
      <alignment horizontal="left" vertical="top"/>
    </xf>
    <xf applyAlignment="1" borderId="3" fillId="2" fontId="1" numFmtId="1" pivotButton="0" quotePrefix="0" xfId="0">
      <alignment horizontal="left" vertical="top"/>
    </xf>
    <xf applyAlignment="1" borderId="0" fillId="2" fontId="1" numFmtId="1" pivotButton="0" quotePrefix="0" xfId="0">
      <alignment horizontal="left" vertical="top"/>
    </xf>
    <xf applyAlignment="1" borderId="0" fillId="2" fontId="1" numFmtId="0" pivotButton="0" quotePrefix="0" xfId="0">
      <alignment horizontal="left" vertical="top"/>
    </xf>
    <xf applyAlignment="1" borderId="7" fillId="2" fontId="1" numFmtId="0" pivotButton="0" quotePrefix="0" xfId="0">
      <alignment horizontal="left" vertical="top"/>
    </xf>
    <xf applyAlignment="1" borderId="3" fillId="2" fontId="1" numFmtId="1" pivotButton="0" quotePrefix="0" xfId="0">
      <alignment horizontal="left"/>
    </xf>
    <xf applyAlignment="1" borderId="7" fillId="2" fontId="1" numFmtId="1" pivotButton="0" quotePrefix="0" xfId="0">
      <alignment horizontal="left"/>
    </xf>
    <xf applyAlignment="1" borderId="0" fillId="0" fontId="1" numFmtId="164" pivotButton="0" quotePrefix="0" xfId="0">
      <alignment horizontal="left"/>
    </xf>
    <xf applyAlignment="1" borderId="0" fillId="0" fontId="1" numFmtId="165" pivotButton="0" quotePrefix="0" xfId="0">
      <alignment horizontal="left"/>
    </xf>
    <xf applyAlignment="1" borderId="0" fillId="0" fontId="1" numFmtId="166" pivotButton="0" quotePrefix="0" xfId="0">
      <alignment horizontal="left"/>
    </xf>
    <xf applyAlignment="1" borderId="1" fillId="0" fontId="1" numFmtId="166" pivotButton="0" quotePrefix="0" xfId="0">
      <alignment horizontal="left"/>
    </xf>
    <xf applyAlignment="1" borderId="9" fillId="0" fontId="1" numFmtId="166" pivotButton="0" quotePrefix="0" xfId="0">
      <alignment horizontal="left"/>
    </xf>
    <xf applyAlignment="1" borderId="2" fillId="0" fontId="1" numFmtId="164" pivotButton="0" quotePrefix="0" xfId="0">
      <alignment horizontal="left"/>
    </xf>
    <xf applyAlignment="1" borderId="1" fillId="0" fontId="1" numFmtId="164" pivotButton="0" quotePrefix="0" xfId="0">
      <alignment horizontal="left"/>
    </xf>
    <xf applyAlignment="1" borderId="6" fillId="0" fontId="1" numFmtId="164" pivotButton="0" quotePrefix="0" xfId="0">
      <alignment horizontal="left"/>
    </xf>
    <xf applyAlignment="1" borderId="0" fillId="0" fontId="1" numFmtId="164" pivotButton="0" quotePrefix="0" xfId="0">
      <alignment horizontal="left" vertical="top"/>
    </xf>
    <xf applyAlignment="1" borderId="0" fillId="0" fontId="1" numFmtId="165" pivotButton="0" quotePrefix="0" xfId="0">
      <alignment horizontal="left" vertical="top"/>
    </xf>
    <xf applyAlignment="1" borderId="0" fillId="0" fontId="1" numFmtId="166" pivotButton="0" quotePrefix="0" xfId="0">
      <alignment horizontal="left" vertical="top"/>
    </xf>
    <xf applyAlignment="1" borderId="1" fillId="0" fontId="1" numFmtId="166" pivotButton="0" quotePrefix="0" xfId="0">
      <alignment horizontal="left" vertical="top"/>
    </xf>
    <xf applyAlignment="1" borderId="9" fillId="0" fontId="1" numFmtId="166" pivotButton="0" quotePrefix="0" xfId="0">
      <alignment horizontal="left" vertical="top"/>
    </xf>
    <xf applyAlignment="1" borderId="2" fillId="0" fontId="1" numFmtId="164" pivotButton="0" quotePrefix="0" xfId="0">
      <alignment horizontal="left" vertical="top"/>
    </xf>
    <xf applyAlignment="1" borderId="1" fillId="0" fontId="1" numFmtId="164" pivotButton="0" quotePrefix="0" xfId="0">
      <alignment horizontal="left" vertical="top"/>
    </xf>
    <xf applyAlignment="1" borderId="6" fillId="0" fontId="1" numFmtId="164" pivotButton="0" quotePrefix="0" xfId="0">
      <alignment horizontal="left" vertical="top"/>
    </xf>
    <xf applyAlignment="1" borderId="3" fillId="0" fontId="1" numFmtId="164" pivotButton="0" quotePrefix="0" xfId="0">
      <alignment horizontal="left"/>
    </xf>
  </cellXfs>
  <cellStyles count="1">
    <cellStyle builtinId="0" name="Normal" xfId="0"/>
  </cellStyles>
  <dxfs count="23"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">
    <outlinePr summaryRight="0"/>
    <pageSetUpPr/>
  </sheetPr>
  <dimension ref="A1:FM553"/>
  <sheetViews>
    <sheetView topLeftCell="A28" workbookViewId="0">
      <selection activeCell="D47" sqref="D47"/>
    </sheetView>
  </sheetViews>
  <sheetFormatPr baseColWidth="8" defaultRowHeight="12"/>
  <cols>
    <col bestFit="1" customWidth="1" max="1" min="1" style="52" width="5.5703125"/>
    <col bestFit="1" customWidth="1" max="3" min="2" style="42" width="13.5703125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5.855468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9" min="38" style="42" width="15.85546875"/>
    <col bestFit="1" customWidth="1" max="41" min="40" style="42" width="4.5703125"/>
    <col customWidth="1" max="42" min="42" style="42" width="7.28515625"/>
    <col customWidth="1" max="43" min="43" style="42" width="6.42578125"/>
    <col customWidth="1" max="45" min="44" style="42" width="6"/>
    <col bestFit="1" customWidth="1" max="46" min="46" style="42" width="4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3.42578125"/>
    <col customWidth="1" max="55" min="55" style="42" width="3"/>
    <col bestFit="1" customWidth="1" max="56" min="56" style="42" width="3.5703125"/>
    <col bestFit="1" customWidth="1" max="57" min="57" style="42" width="4.140625"/>
    <col customWidth="1" max="58" min="58" style="42" width="6.140625"/>
    <col bestFit="1" customWidth="1" max="61" min="59" style="42" width="6"/>
    <col bestFit="1" customWidth="1" max="65" min="62" style="42" width="5.140625"/>
    <col bestFit="1" customWidth="1" max="69" min="66" style="42" width="5"/>
    <col bestFit="1" customWidth="1" max="70" min="70" style="42" width="3.42578125"/>
    <col bestFit="1" customWidth="1" max="71" min="71" style="42" width="3.140625"/>
    <col bestFit="1" customWidth="1" max="72" min="72" style="42" width="3.5703125"/>
    <col bestFit="1" customWidth="1" max="75" min="73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43322</v>
      </c>
      <c r="B2" s="42" t="inlineStr">
        <is>
          <t>Manchester Utd</t>
        </is>
      </c>
      <c r="C2" s="42" t="inlineStr">
        <is>
          <t>Leicester</t>
        </is>
      </c>
      <c r="D2" s="27" t="n">
        <v>485</v>
      </c>
      <c r="E2" s="27" t="n">
        <v>543</v>
      </c>
      <c r="F2" s="27" t="n">
        <v>399</v>
      </c>
      <c r="G2" s="27" t="n">
        <v>450</v>
      </c>
      <c r="H2" s="8" t="n">
        <v>6</v>
      </c>
      <c r="I2" s="8" t="n">
        <v>4</v>
      </c>
      <c r="J2" s="8" t="n">
        <v>10</v>
      </c>
      <c r="K2" s="15" t="n">
        <v>2</v>
      </c>
      <c r="L2" s="27" t="n">
        <v>1</v>
      </c>
      <c r="M2" s="8" t="n">
        <v>3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43323</v>
      </c>
      <c r="B3" s="42" t="inlineStr">
        <is>
          <t>Bournemouth</t>
        </is>
      </c>
      <c r="C3" s="42" t="inlineStr">
        <is>
          <t>Cardiff</t>
        </is>
      </c>
      <c r="D3" s="27" t="n">
        <v>502</v>
      </c>
      <c r="E3" s="27" t="n">
        <v>287</v>
      </c>
      <c r="F3" s="27" t="n">
        <v>397</v>
      </c>
      <c r="G3" s="27" t="n">
        <v>175</v>
      </c>
      <c r="H3" s="8" t="n">
        <v>4</v>
      </c>
      <c r="I3" s="8" t="n">
        <v>1</v>
      </c>
      <c r="J3" s="8" t="n">
        <v>5</v>
      </c>
      <c r="K3" s="15" t="n">
        <v>2</v>
      </c>
      <c r="L3" s="27" t="n">
        <v>0</v>
      </c>
      <c r="M3" s="8" t="n">
        <v>2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Arsenal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2736</v>
      </c>
      <c r="AC3" s="27" t="n">
        <v>2330</v>
      </c>
      <c r="AD3" s="27" t="n">
        <v>21</v>
      </c>
      <c r="AE3" s="27" t="n">
        <v>7</v>
      </c>
      <c r="AF3" s="15" t="n">
        <v>1720</v>
      </c>
      <c r="AG3" s="27" t="n">
        <v>1331</v>
      </c>
      <c r="AH3" s="27" t="n">
        <v>32</v>
      </c>
      <c r="AI3" s="27" t="n">
        <v>11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43323</v>
      </c>
      <c r="B4" s="42" t="inlineStr">
        <is>
          <t>Fulham</t>
        </is>
      </c>
      <c r="C4" s="42" t="inlineStr">
        <is>
          <t>Crystal Palace</t>
        </is>
      </c>
      <c r="D4" s="27" t="n">
        <v>671</v>
      </c>
      <c r="E4" s="27" t="n">
        <v>345</v>
      </c>
      <c r="F4" s="27" t="n">
        <v>591</v>
      </c>
      <c r="G4" s="27" t="n">
        <v>258</v>
      </c>
      <c r="H4" s="8" t="n">
        <v>6</v>
      </c>
      <c r="I4" s="8" t="n">
        <v>10</v>
      </c>
      <c r="J4" s="8" t="n">
        <v>16</v>
      </c>
      <c r="K4" s="15" t="n">
        <v>0</v>
      </c>
      <c r="L4" s="27" t="n">
        <v>2</v>
      </c>
      <c r="M4" s="8" t="n">
        <v>2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Bournemouth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2340</v>
      </c>
      <c r="AC4" s="27" t="n">
        <v>1896</v>
      </c>
      <c r="AD4" s="27" t="n">
        <v>31</v>
      </c>
      <c r="AE4" s="27" t="n">
        <v>12</v>
      </c>
      <c r="AF4" s="15" t="n">
        <v>2111</v>
      </c>
      <c r="AG4" s="27" t="n">
        <v>1669</v>
      </c>
      <c r="AH4" s="27" t="n">
        <v>26</v>
      </c>
      <c r="AI4" s="27" t="n">
        <v>9</v>
      </c>
      <c r="AK4" s="52">
        <f>AK30</f>
        <v/>
      </c>
      <c r="AL4" s="52">
        <f>AL30</f>
        <v/>
      </c>
      <c r="AM4" s="52">
        <f>AM30</f>
        <v/>
      </c>
      <c r="AN4" s="42">
        <f>VLOOKUP(AL4,$Q$3:$AI$22,2,FALSE)</f>
        <v/>
      </c>
      <c r="AO4" s="42">
        <f>VLOOKUP(AM4,$Q$3:$AI$22,2,FALSE)</f>
        <v/>
      </c>
      <c r="AP4" s="15">
        <f>VLOOKUP(AL4,$Q$3:$AI$22,3,FALSE)</f>
        <v/>
      </c>
      <c r="AQ4" s="27">
        <f>VLOOKUP(AM4,$Q$3:$AI$22,3,FALSE)</f>
        <v/>
      </c>
      <c r="AR4" s="27">
        <f>VLOOKUP(AL4,$Q$3:$AI$22,4,FALSE)</f>
        <v/>
      </c>
      <c r="AS4" s="27">
        <f>VLOOKUP(AM4,$Q$3:$AI$22,4,FALSE)</f>
        <v/>
      </c>
      <c r="AT4" s="27">
        <f>VLOOKUP(AL4,$Q$3:$AI$22,5,FALSE)</f>
        <v/>
      </c>
      <c r="AU4" s="27">
        <f>VLOOKUP(AM4,$Q$3:$AI$22,5,FALSE)</f>
        <v/>
      </c>
      <c r="AV4" s="27">
        <f>VLOOKUP(AL4,$Q$3:$AI$22,6,FALSE)</f>
        <v/>
      </c>
      <c r="AW4" s="27">
        <f>VLOOKUP(AM4,$Q$3:$AI$22,6,FALSE)</f>
        <v/>
      </c>
      <c r="AX4" s="15">
        <f>VLOOKUP(AL4,$Q$3:$AI$22,12,FALSE)</f>
        <v/>
      </c>
      <c r="AY4" s="27">
        <f>VLOOKUP(AM4,$Q$3:$AI$22,12,FALSE)</f>
        <v/>
      </c>
      <c r="AZ4" s="27">
        <f>VLOOKUP(AL4,$Q$3:$AI$22,13,FALSE)</f>
        <v/>
      </c>
      <c r="BA4" s="27">
        <f>VLOOKUP(AM4,$Q$3:$AI$22,13,FALSE)</f>
        <v/>
      </c>
      <c r="BB4" s="27">
        <f>VLOOKUP(AL4,$Q$3:$AI$22,14,FALSE)</f>
        <v/>
      </c>
      <c r="BC4" s="27">
        <f>VLOOKUP(AM4,$Q$3:$AI$22,14,FALSE)</f>
        <v/>
      </c>
      <c r="BD4" s="27">
        <f>VLOOKUP(AL4,$Q$3:$AI$22,15,FALSE)</f>
        <v/>
      </c>
      <c r="BE4" s="27">
        <f>VLOOKUP(AM4,$Q$3:$AI$22,15,FALSE)</f>
        <v/>
      </c>
      <c r="BF4" s="15">
        <f>VLOOKUP(AL4,$Q$3:$AI$22,7,FALSE)</f>
        <v/>
      </c>
      <c r="BG4" s="27">
        <f>VLOOKUP(AM4,$Q$3:$AI$22,7,FALSE)</f>
        <v/>
      </c>
      <c r="BH4" s="27">
        <f>VLOOKUP(AL4,$Q$3:$AI$22,8,FALSE)</f>
        <v/>
      </c>
      <c r="BI4" s="27">
        <f>VLOOKUP(AM4,$Q$3:$AI$22,8,FALSE)</f>
        <v/>
      </c>
      <c r="BJ4" s="27">
        <f>VLOOKUP(AL4,$Q$3:$AI$22,9,FALSE)</f>
        <v/>
      </c>
      <c r="BK4" s="27">
        <f>VLOOKUP(AM4,$Q$3:$AI$22,9,FALSE)</f>
        <v/>
      </c>
      <c r="BL4" s="27">
        <f>VLOOKUP(AL4,$Q$3:$AI$22,10,FALSE)</f>
        <v/>
      </c>
      <c r="BM4" s="27">
        <f>VLOOKUP(AM4,$Q$3:$AI$22,10,FALSE)</f>
        <v/>
      </c>
      <c r="BN4" s="15">
        <f>VLOOKUP(AL4,$Q$3:$AI$22,16,FALSE)</f>
        <v/>
      </c>
      <c r="BO4" s="27">
        <f>VLOOKUP(AM4,$Q$3:$AI$22,16,FALSE)</f>
        <v/>
      </c>
      <c r="BP4" s="27">
        <f>VLOOKUP(AL4,$Q$3:$AI$22,17,FALSE)</f>
        <v/>
      </c>
      <c r="BQ4" s="27">
        <f>VLOOKUP(AM4,$Q$3:$AI$22,17,FALSE)</f>
        <v/>
      </c>
      <c r="BR4" s="27">
        <f>VLOOKUP(AL4,$Q$3:$AI$22,18,FALSE)</f>
        <v/>
      </c>
      <c r="BS4" s="27">
        <f>VLOOKUP(AM4,$Q$3:$AI$22,18,FALSE)</f>
        <v/>
      </c>
      <c r="BT4" s="27">
        <f>VLOOKUP(AL4,$Q$3:$AI$22,19,FALSE)</f>
        <v/>
      </c>
      <c r="BU4" s="27">
        <f>VLOOKUP(AM4,$Q$3:$AI$22,19,FALSE)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43323</v>
      </c>
      <c r="B5" s="42" t="inlineStr">
        <is>
          <t>Huddersfield</t>
        </is>
      </c>
      <c r="C5" s="42" t="inlineStr">
        <is>
          <t>Chelsea</t>
        </is>
      </c>
      <c r="D5" s="27" t="n">
        <v>372</v>
      </c>
      <c r="E5" s="27" t="n">
        <v>658</v>
      </c>
      <c r="F5" s="27" t="n">
        <v>281</v>
      </c>
      <c r="G5" s="27" t="n">
        <v>582</v>
      </c>
      <c r="H5" s="8" t="n">
        <v>1</v>
      </c>
      <c r="I5" s="8" t="n">
        <v>4</v>
      </c>
      <c r="J5" s="8" t="n">
        <v>5</v>
      </c>
      <c r="K5" s="15" t="n">
        <v>0</v>
      </c>
      <c r="L5" s="27" t="n">
        <v>3</v>
      </c>
      <c r="M5" s="8" t="n">
        <v>3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Brighton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1432</v>
      </c>
      <c r="AC5" s="27" t="n">
        <v>1039</v>
      </c>
      <c r="AD5" s="27" t="n">
        <v>10</v>
      </c>
      <c r="AE5" s="27" t="n">
        <v>3</v>
      </c>
      <c r="AF5" s="15" t="n">
        <v>3176</v>
      </c>
      <c r="AG5" s="27" t="n">
        <v>2791</v>
      </c>
      <c r="AH5" s="27" t="n">
        <v>28</v>
      </c>
      <c r="AI5" s="27" t="n">
        <v>7</v>
      </c>
      <c r="AK5" s="52">
        <f>AK31</f>
        <v/>
      </c>
      <c r="AL5" s="52">
        <f>AL31</f>
        <v/>
      </c>
      <c r="AM5" s="52">
        <f>AM31</f>
        <v/>
      </c>
      <c r="AN5" s="42">
        <f>VLOOKUP(AL5,$Q$3:$AI$22,2,FALSE)</f>
        <v/>
      </c>
      <c r="AO5" s="42">
        <f>VLOOKUP(AM5,$Q$3:$AI$22,2,FALSE)</f>
        <v/>
      </c>
      <c r="AP5" s="15">
        <f>VLOOKUP(AL5,$Q$3:$AI$22,3,FALSE)</f>
        <v/>
      </c>
      <c r="AQ5" s="27">
        <f>VLOOKUP(AM5,$Q$3:$AI$22,3,FALSE)</f>
        <v/>
      </c>
      <c r="AR5" s="27">
        <f>VLOOKUP(AL5,$Q$3:$AI$22,4,FALSE)</f>
        <v/>
      </c>
      <c r="AS5" s="27">
        <f>VLOOKUP(AM5,$Q$3:$AI$22,4,FALSE)</f>
        <v/>
      </c>
      <c r="AT5" s="27">
        <f>VLOOKUP(AL5,$Q$3:$AI$22,5,FALSE)</f>
        <v/>
      </c>
      <c r="AU5" s="27">
        <f>VLOOKUP(AM5,$Q$3:$AI$22,5,FALSE)</f>
        <v/>
      </c>
      <c r="AV5" s="27">
        <f>VLOOKUP(AL5,$Q$3:$AI$22,6,FALSE)</f>
        <v/>
      </c>
      <c r="AW5" s="27">
        <f>VLOOKUP(AM5,$Q$3:$AI$22,6,FALSE)</f>
        <v/>
      </c>
      <c r="AX5" s="15">
        <f>VLOOKUP(AL5,$Q$3:$AI$22,12,FALSE)</f>
        <v/>
      </c>
      <c r="AY5" s="27">
        <f>VLOOKUP(AM5,$Q$3:$AI$22,12,FALSE)</f>
        <v/>
      </c>
      <c r="AZ5" s="27">
        <f>VLOOKUP(AL5,$Q$3:$AI$22,13,FALSE)</f>
        <v/>
      </c>
      <c r="BA5" s="27">
        <f>VLOOKUP(AM5,$Q$3:$AI$22,13,FALSE)</f>
        <v/>
      </c>
      <c r="BB5" s="27">
        <f>VLOOKUP(AL5,$Q$3:$AI$22,14,FALSE)</f>
        <v/>
      </c>
      <c r="BC5" s="27">
        <f>VLOOKUP(AM5,$Q$3:$AI$22,14,FALSE)</f>
        <v/>
      </c>
      <c r="BD5" s="27">
        <f>VLOOKUP(AL5,$Q$3:$AI$22,15,FALSE)</f>
        <v/>
      </c>
      <c r="BE5" s="27">
        <f>VLOOKUP(AM5,$Q$3:$AI$22,15,FALSE)</f>
        <v/>
      </c>
      <c r="BF5" s="15">
        <f>VLOOKUP(AL5,$Q$3:$AI$22,7,FALSE)</f>
        <v/>
      </c>
      <c r="BG5" s="27">
        <f>VLOOKUP(AM5,$Q$3:$AI$22,7,FALSE)</f>
        <v/>
      </c>
      <c r="BH5" s="27">
        <f>VLOOKUP(AL5,$Q$3:$AI$22,8,FALSE)</f>
        <v/>
      </c>
      <c r="BI5" s="27">
        <f>VLOOKUP(AM5,$Q$3:$AI$22,8,FALSE)</f>
        <v/>
      </c>
      <c r="BJ5" s="27">
        <f>VLOOKUP(AL5,$Q$3:$AI$22,9,FALSE)</f>
        <v/>
      </c>
      <c r="BK5" s="27">
        <f>VLOOKUP(AM5,$Q$3:$AI$22,9,FALSE)</f>
        <v/>
      </c>
      <c r="BL5" s="27">
        <f>VLOOKUP(AL5,$Q$3:$AI$22,10,FALSE)</f>
        <v/>
      </c>
      <c r="BM5" s="27">
        <f>VLOOKUP(AM5,$Q$3:$AI$22,10,FALSE)</f>
        <v/>
      </c>
      <c r="BN5" s="15">
        <f>VLOOKUP(AL5,$Q$3:$AI$22,16,FALSE)</f>
        <v/>
      </c>
      <c r="BO5" s="27">
        <f>VLOOKUP(AM5,$Q$3:$AI$22,16,FALSE)</f>
        <v/>
      </c>
      <c r="BP5" s="27">
        <f>VLOOKUP(AL5,$Q$3:$AI$22,17,FALSE)</f>
        <v/>
      </c>
      <c r="BQ5" s="27">
        <f>VLOOKUP(AM5,$Q$3:$AI$22,17,FALSE)</f>
        <v/>
      </c>
      <c r="BR5" s="27">
        <f>VLOOKUP(AL5,$Q$3:$AI$22,18,FALSE)</f>
        <v/>
      </c>
      <c r="BS5" s="27">
        <f>VLOOKUP(AM5,$Q$3:$AI$22,18,FALSE)</f>
        <v/>
      </c>
      <c r="BT5" s="27">
        <f>VLOOKUP(AL5,$Q$3:$AI$22,19,FALSE)</f>
        <v/>
      </c>
      <c r="BU5" s="27">
        <f>VLOOKUP(AM5,$Q$3:$AI$22,19,FALSE)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43323</v>
      </c>
      <c r="B6" s="42" t="inlineStr">
        <is>
          <t>Newcastle</t>
        </is>
      </c>
      <c r="C6" s="42" t="inlineStr">
        <is>
          <t>Tottenham</t>
        </is>
      </c>
      <c r="D6" s="27" t="n">
        <v>387</v>
      </c>
      <c r="E6" s="27" t="n">
        <v>574</v>
      </c>
      <c r="F6" s="27" t="n">
        <v>267</v>
      </c>
      <c r="G6" s="27" t="n">
        <v>469</v>
      </c>
      <c r="H6" s="8" t="n">
        <v>2</v>
      </c>
      <c r="I6" s="8" t="n">
        <v>5</v>
      </c>
      <c r="J6" s="8" t="n">
        <v>7</v>
      </c>
      <c r="K6" s="15" t="n">
        <v>1</v>
      </c>
      <c r="L6" s="27" t="n">
        <v>2</v>
      </c>
      <c r="M6" s="8" t="n">
        <v>3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Burnley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1474</v>
      </c>
      <c r="AC6" s="27" t="n">
        <v>996</v>
      </c>
      <c r="AD6" s="27" t="n">
        <v>16</v>
      </c>
      <c r="AE6" s="27" t="n">
        <v>5</v>
      </c>
      <c r="AF6" s="15" t="n">
        <v>2728</v>
      </c>
      <c r="AG6" s="27" t="n">
        <v>2275</v>
      </c>
      <c r="AH6" s="27" t="n">
        <v>30</v>
      </c>
      <c r="AI6" s="27" t="n">
        <v>8</v>
      </c>
      <c r="AK6" s="52">
        <f>AK32</f>
        <v/>
      </c>
      <c r="AL6" s="52">
        <f>AL32</f>
        <v/>
      </c>
      <c r="AM6" s="52">
        <f>AM32</f>
        <v/>
      </c>
      <c r="AN6" s="42">
        <f>VLOOKUP(AL6,$Q$3:$AI$22,2,FALSE)</f>
        <v/>
      </c>
      <c r="AO6" s="42">
        <f>VLOOKUP(AM6,$Q$3:$AI$22,2,FALSE)</f>
        <v/>
      </c>
      <c r="AP6" s="15">
        <f>VLOOKUP(AL6,$Q$3:$AI$22,3,FALSE)</f>
        <v/>
      </c>
      <c r="AQ6" s="27">
        <f>VLOOKUP(AM6,$Q$3:$AI$22,3,FALSE)</f>
        <v/>
      </c>
      <c r="AR6" s="27">
        <f>VLOOKUP(AL6,$Q$3:$AI$22,4,FALSE)</f>
        <v/>
      </c>
      <c r="AS6" s="27">
        <f>VLOOKUP(AM6,$Q$3:$AI$22,4,FALSE)</f>
        <v/>
      </c>
      <c r="AT6" s="27">
        <f>VLOOKUP(AL6,$Q$3:$AI$22,5,FALSE)</f>
        <v/>
      </c>
      <c r="AU6" s="27">
        <f>VLOOKUP(AM6,$Q$3:$AI$22,5,FALSE)</f>
        <v/>
      </c>
      <c r="AV6" s="27">
        <f>VLOOKUP(AL6,$Q$3:$AI$22,6,FALSE)</f>
        <v/>
      </c>
      <c r="AW6" s="27">
        <f>VLOOKUP(AM6,$Q$3:$AI$22,6,FALSE)</f>
        <v/>
      </c>
      <c r="AX6" s="15">
        <f>VLOOKUP(AL6,$Q$3:$AI$22,12,FALSE)</f>
        <v/>
      </c>
      <c r="AY6" s="27">
        <f>VLOOKUP(AM6,$Q$3:$AI$22,12,FALSE)</f>
        <v/>
      </c>
      <c r="AZ6" s="27">
        <f>VLOOKUP(AL6,$Q$3:$AI$22,13,FALSE)</f>
        <v/>
      </c>
      <c r="BA6" s="27">
        <f>VLOOKUP(AM6,$Q$3:$AI$22,13,FALSE)</f>
        <v/>
      </c>
      <c r="BB6" s="27">
        <f>VLOOKUP(AL6,$Q$3:$AI$22,14,FALSE)</f>
        <v/>
      </c>
      <c r="BC6" s="27">
        <f>VLOOKUP(AM6,$Q$3:$AI$22,14,FALSE)</f>
        <v/>
      </c>
      <c r="BD6" s="27">
        <f>VLOOKUP(AL6,$Q$3:$AI$22,15,FALSE)</f>
        <v/>
      </c>
      <c r="BE6" s="27">
        <f>VLOOKUP(AM6,$Q$3:$AI$22,15,FALSE)</f>
        <v/>
      </c>
      <c r="BF6" s="15">
        <f>VLOOKUP(AL6,$Q$3:$AI$22,7,FALSE)</f>
        <v/>
      </c>
      <c r="BG6" s="27">
        <f>VLOOKUP(AM6,$Q$3:$AI$22,7,FALSE)</f>
        <v/>
      </c>
      <c r="BH6" s="27">
        <f>VLOOKUP(AL6,$Q$3:$AI$22,8,FALSE)</f>
        <v/>
      </c>
      <c r="BI6" s="27">
        <f>VLOOKUP(AM6,$Q$3:$AI$22,8,FALSE)</f>
        <v/>
      </c>
      <c r="BJ6" s="27">
        <f>VLOOKUP(AL6,$Q$3:$AI$22,9,FALSE)</f>
        <v/>
      </c>
      <c r="BK6" s="27">
        <f>VLOOKUP(AM6,$Q$3:$AI$22,9,FALSE)</f>
        <v/>
      </c>
      <c r="BL6" s="27">
        <f>VLOOKUP(AL6,$Q$3:$AI$22,10,FALSE)</f>
        <v/>
      </c>
      <c r="BM6" s="27">
        <f>VLOOKUP(AM6,$Q$3:$AI$22,10,FALSE)</f>
        <v/>
      </c>
      <c r="BN6" s="15">
        <f>VLOOKUP(AL6,$Q$3:$AI$22,16,FALSE)</f>
        <v/>
      </c>
      <c r="BO6" s="27">
        <f>VLOOKUP(AM6,$Q$3:$AI$22,16,FALSE)</f>
        <v/>
      </c>
      <c r="BP6" s="27">
        <f>VLOOKUP(AL6,$Q$3:$AI$22,17,FALSE)</f>
        <v/>
      </c>
      <c r="BQ6" s="27">
        <f>VLOOKUP(AM6,$Q$3:$AI$22,17,FALSE)</f>
        <v/>
      </c>
      <c r="BR6" s="27">
        <f>VLOOKUP(AL6,$Q$3:$AI$22,18,FALSE)</f>
        <v/>
      </c>
      <c r="BS6" s="27">
        <f>VLOOKUP(AM6,$Q$3:$AI$22,18,FALSE)</f>
        <v/>
      </c>
      <c r="BT6" s="27">
        <f>VLOOKUP(AL6,$Q$3:$AI$22,19,FALSE)</f>
        <v/>
      </c>
      <c r="BU6" s="27">
        <f>VLOOKUP(AM6,$Q$3:$AI$22,19,FALSE)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43323</v>
      </c>
      <c r="B7" s="42" t="inlineStr">
        <is>
          <t>Watford</t>
        </is>
      </c>
      <c r="C7" s="42" t="inlineStr">
        <is>
          <t>Brighton</t>
        </is>
      </c>
      <c r="D7" s="27" t="n">
        <v>437</v>
      </c>
      <c r="E7" s="27" t="n">
        <v>385</v>
      </c>
      <c r="F7" s="27" t="n">
        <v>328</v>
      </c>
      <c r="G7" s="27" t="n">
        <v>297</v>
      </c>
      <c r="H7" s="8" t="n">
        <v>5</v>
      </c>
      <c r="I7" s="8" t="n">
        <v>0</v>
      </c>
      <c r="J7" s="8" t="n">
        <v>5</v>
      </c>
      <c r="K7" s="15" t="n">
        <v>2</v>
      </c>
      <c r="L7" s="27" t="n">
        <v>0</v>
      </c>
      <c r="M7" s="8" t="n">
        <v>2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Cardiff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1215</v>
      </c>
      <c r="AC7" s="27" t="n">
        <v>735</v>
      </c>
      <c r="AD7" s="27" t="n">
        <v>25</v>
      </c>
      <c r="AE7" s="27" t="n">
        <v>6</v>
      </c>
      <c r="AF7" s="15" t="n">
        <v>2832</v>
      </c>
      <c r="AG7" s="27" t="n">
        <v>2344</v>
      </c>
      <c r="AH7" s="27" t="n">
        <v>27</v>
      </c>
      <c r="AI7" s="27" t="n">
        <v>6</v>
      </c>
      <c r="AK7" s="52">
        <f>AK33</f>
        <v/>
      </c>
      <c r="AL7" s="52">
        <f>AL33</f>
        <v/>
      </c>
      <c r="AM7" s="52">
        <f>AM33</f>
        <v/>
      </c>
      <c r="AN7" s="42">
        <f>VLOOKUP(AL7,$Q$3:$AI$22,2,FALSE)</f>
        <v/>
      </c>
      <c r="AO7" s="42">
        <f>VLOOKUP(AM7,$Q$3:$AI$22,2,FALSE)</f>
        <v/>
      </c>
      <c r="AP7" s="15">
        <f>VLOOKUP(AL7,$Q$3:$AI$22,3,FALSE)</f>
        <v/>
      </c>
      <c r="AQ7" s="27">
        <f>VLOOKUP(AM7,$Q$3:$AI$22,3,FALSE)</f>
        <v/>
      </c>
      <c r="AR7" s="27">
        <f>VLOOKUP(AL7,$Q$3:$AI$22,4,FALSE)</f>
        <v/>
      </c>
      <c r="AS7" s="27">
        <f>VLOOKUP(AM7,$Q$3:$AI$22,4,FALSE)</f>
        <v/>
      </c>
      <c r="AT7" s="27">
        <f>VLOOKUP(AL7,$Q$3:$AI$22,5,FALSE)</f>
        <v/>
      </c>
      <c r="AU7" s="27">
        <f>VLOOKUP(AM7,$Q$3:$AI$22,5,FALSE)</f>
        <v/>
      </c>
      <c r="AV7" s="27">
        <f>VLOOKUP(AL7,$Q$3:$AI$22,6,FALSE)</f>
        <v/>
      </c>
      <c r="AW7" s="27">
        <f>VLOOKUP(AM7,$Q$3:$AI$22,6,FALSE)</f>
        <v/>
      </c>
      <c r="AX7" s="15">
        <f>VLOOKUP(AL7,$Q$3:$AI$22,12,FALSE)</f>
        <v/>
      </c>
      <c r="AY7" s="27">
        <f>VLOOKUP(AM7,$Q$3:$AI$22,12,FALSE)</f>
        <v/>
      </c>
      <c r="AZ7" s="27">
        <f>VLOOKUP(AL7,$Q$3:$AI$22,13,FALSE)</f>
        <v/>
      </c>
      <c r="BA7" s="27">
        <f>VLOOKUP(AM7,$Q$3:$AI$22,13,FALSE)</f>
        <v/>
      </c>
      <c r="BB7" s="27">
        <f>VLOOKUP(AL7,$Q$3:$AI$22,14,FALSE)</f>
        <v/>
      </c>
      <c r="BC7" s="27">
        <f>VLOOKUP(AM7,$Q$3:$AI$22,14,FALSE)</f>
        <v/>
      </c>
      <c r="BD7" s="27">
        <f>VLOOKUP(AL7,$Q$3:$AI$22,15,FALSE)</f>
        <v/>
      </c>
      <c r="BE7" s="27">
        <f>VLOOKUP(AM7,$Q$3:$AI$22,15,FALSE)</f>
        <v/>
      </c>
      <c r="BF7" s="15">
        <f>VLOOKUP(AL7,$Q$3:$AI$22,7,FALSE)</f>
        <v/>
      </c>
      <c r="BG7" s="27">
        <f>VLOOKUP(AM7,$Q$3:$AI$22,7,FALSE)</f>
        <v/>
      </c>
      <c r="BH7" s="27">
        <f>VLOOKUP(AL7,$Q$3:$AI$22,8,FALSE)</f>
        <v/>
      </c>
      <c r="BI7" s="27">
        <f>VLOOKUP(AM7,$Q$3:$AI$22,8,FALSE)</f>
        <v/>
      </c>
      <c r="BJ7" s="27">
        <f>VLOOKUP(AL7,$Q$3:$AI$22,9,FALSE)</f>
        <v/>
      </c>
      <c r="BK7" s="27">
        <f>VLOOKUP(AM7,$Q$3:$AI$22,9,FALSE)</f>
        <v/>
      </c>
      <c r="BL7" s="27">
        <f>VLOOKUP(AL7,$Q$3:$AI$22,10,FALSE)</f>
        <v/>
      </c>
      <c r="BM7" s="27">
        <f>VLOOKUP(AM7,$Q$3:$AI$22,10,FALSE)</f>
        <v/>
      </c>
      <c r="BN7" s="15">
        <f>VLOOKUP(AL7,$Q$3:$AI$22,16,FALSE)</f>
        <v/>
      </c>
      <c r="BO7" s="27">
        <f>VLOOKUP(AM7,$Q$3:$AI$22,16,FALSE)</f>
        <v/>
      </c>
      <c r="BP7" s="27">
        <f>VLOOKUP(AL7,$Q$3:$AI$22,17,FALSE)</f>
        <v/>
      </c>
      <c r="BQ7" s="27">
        <f>VLOOKUP(AM7,$Q$3:$AI$22,17,FALSE)</f>
        <v/>
      </c>
      <c r="BR7" s="27">
        <f>VLOOKUP(AL7,$Q$3:$AI$22,18,FALSE)</f>
        <v/>
      </c>
      <c r="BS7" s="27">
        <f>VLOOKUP(AM7,$Q$3:$AI$22,18,FALSE)</f>
        <v/>
      </c>
      <c r="BT7" s="27">
        <f>VLOOKUP(AL7,$Q$3:$AI$22,19,FALSE)</f>
        <v/>
      </c>
      <c r="BU7" s="27">
        <f>VLOOKUP(AM7,$Q$3:$AI$22,19,FALSE)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43323</v>
      </c>
      <c r="B8" s="42" t="inlineStr">
        <is>
          <t>Wolves</t>
        </is>
      </c>
      <c r="C8" s="42" t="inlineStr">
        <is>
          <t>Everton</t>
        </is>
      </c>
      <c r="D8" s="27" t="n">
        <v>548</v>
      </c>
      <c r="E8" s="27" t="n">
        <v>411</v>
      </c>
      <c r="F8" s="27" t="n">
        <v>453</v>
      </c>
      <c r="G8" s="27" t="n">
        <v>307</v>
      </c>
      <c r="H8" s="8" t="n">
        <v>4</v>
      </c>
      <c r="I8" s="8" t="n">
        <v>5</v>
      </c>
      <c r="J8" s="8" t="n">
        <v>9</v>
      </c>
      <c r="K8" s="15" t="n">
        <v>2</v>
      </c>
      <c r="L8" s="27" t="n">
        <v>2</v>
      </c>
      <c r="M8" s="8" t="n">
        <v>4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Chelsea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2576</v>
      </c>
      <c r="AC8" s="27" t="n">
        <v>2195</v>
      </c>
      <c r="AD8" s="27" t="n">
        <v>28</v>
      </c>
      <c r="AE8" s="27" t="n">
        <v>6</v>
      </c>
      <c r="AF8" s="15" t="n">
        <v>2186</v>
      </c>
      <c r="AG8" s="27" t="n">
        <v>1774</v>
      </c>
      <c r="AH8" s="27" t="n">
        <v>21</v>
      </c>
      <c r="AI8" s="27" t="n">
        <v>5</v>
      </c>
      <c r="AK8" s="52">
        <f>AK34</f>
        <v/>
      </c>
      <c r="AL8" s="52">
        <f>AL34</f>
        <v/>
      </c>
      <c r="AM8" s="52">
        <f>AM34</f>
        <v/>
      </c>
      <c r="AN8" s="42">
        <f>VLOOKUP(AL8,$Q$3:$AI$22,2,FALSE)</f>
        <v/>
      </c>
      <c r="AO8" s="42">
        <f>VLOOKUP(AM8,$Q$3:$AI$22,2,FALSE)</f>
        <v/>
      </c>
      <c r="AP8" s="15">
        <f>VLOOKUP(AL8,$Q$3:$AI$22,3,FALSE)</f>
        <v/>
      </c>
      <c r="AQ8" s="27">
        <f>VLOOKUP(AM8,$Q$3:$AI$22,3,FALSE)</f>
        <v/>
      </c>
      <c r="AR8" s="27">
        <f>VLOOKUP(AL8,$Q$3:$AI$22,4,FALSE)</f>
        <v/>
      </c>
      <c r="AS8" s="27">
        <f>VLOOKUP(AM8,$Q$3:$AI$22,4,FALSE)</f>
        <v/>
      </c>
      <c r="AT8" s="27">
        <f>VLOOKUP(AL8,$Q$3:$AI$22,5,FALSE)</f>
        <v/>
      </c>
      <c r="AU8" s="27">
        <f>VLOOKUP(AM8,$Q$3:$AI$22,5,FALSE)</f>
        <v/>
      </c>
      <c r="AV8" s="27">
        <f>VLOOKUP(AL8,$Q$3:$AI$22,6,FALSE)</f>
        <v/>
      </c>
      <c r="AW8" s="27">
        <f>VLOOKUP(AM8,$Q$3:$AI$22,6,FALSE)</f>
        <v/>
      </c>
      <c r="AX8" s="15">
        <f>VLOOKUP(AL8,$Q$3:$AI$22,12,FALSE)</f>
        <v/>
      </c>
      <c r="AY8" s="27">
        <f>VLOOKUP(AM8,$Q$3:$AI$22,12,FALSE)</f>
        <v/>
      </c>
      <c r="AZ8" s="27">
        <f>VLOOKUP(AL8,$Q$3:$AI$22,13,FALSE)</f>
        <v/>
      </c>
      <c r="BA8" s="27">
        <f>VLOOKUP(AM8,$Q$3:$AI$22,13,FALSE)</f>
        <v/>
      </c>
      <c r="BB8" s="27">
        <f>VLOOKUP(AL8,$Q$3:$AI$22,14,FALSE)</f>
        <v/>
      </c>
      <c r="BC8" s="27">
        <f>VLOOKUP(AM8,$Q$3:$AI$22,14,FALSE)</f>
        <v/>
      </c>
      <c r="BD8" s="27">
        <f>VLOOKUP(AL8,$Q$3:$AI$22,15,FALSE)</f>
        <v/>
      </c>
      <c r="BE8" s="27">
        <f>VLOOKUP(AM8,$Q$3:$AI$22,15,FALSE)</f>
        <v/>
      </c>
      <c r="BF8" s="15">
        <f>VLOOKUP(AL8,$Q$3:$AI$22,7,FALSE)</f>
        <v/>
      </c>
      <c r="BG8" s="27">
        <f>VLOOKUP(AM8,$Q$3:$AI$22,7,FALSE)</f>
        <v/>
      </c>
      <c r="BH8" s="27">
        <f>VLOOKUP(AL8,$Q$3:$AI$22,8,FALSE)</f>
        <v/>
      </c>
      <c r="BI8" s="27">
        <f>VLOOKUP(AM8,$Q$3:$AI$22,8,FALSE)</f>
        <v/>
      </c>
      <c r="BJ8" s="27">
        <f>VLOOKUP(AL8,$Q$3:$AI$22,9,FALSE)</f>
        <v/>
      </c>
      <c r="BK8" s="27">
        <f>VLOOKUP(AM8,$Q$3:$AI$22,9,FALSE)</f>
        <v/>
      </c>
      <c r="BL8" s="27">
        <f>VLOOKUP(AL8,$Q$3:$AI$22,10,FALSE)</f>
        <v/>
      </c>
      <c r="BM8" s="27">
        <f>VLOOKUP(AM8,$Q$3:$AI$22,10,FALSE)</f>
        <v/>
      </c>
      <c r="BN8" s="15">
        <f>VLOOKUP(AL8,$Q$3:$AI$22,16,FALSE)</f>
        <v/>
      </c>
      <c r="BO8" s="27">
        <f>VLOOKUP(AM8,$Q$3:$AI$22,16,FALSE)</f>
        <v/>
      </c>
      <c r="BP8" s="27">
        <f>VLOOKUP(AL8,$Q$3:$AI$22,17,FALSE)</f>
        <v/>
      </c>
      <c r="BQ8" s="27">
        <f>VLOOKUP(AM8,$Q$3:$AI$22,17,FALSE)</f>
        <v/>
      </c>
      <c r="BR8" s="27">
        <f>VLOOKUP(AL8,$Q$3:$AI$22,18,FALSE)</f>
        <v/>
      </c>
      <c r="BS8" s="27">
        <f>VLOOKUP(AM8,$Q$3:$AI$22,18,FALSE)</f>
        <v/>
      </c>
      <c r="BT8" s="27">
        <f>VLOOKUP(AL8,$Q$3:$AI$22,19,FALSE)</f>
        <v/>
      </c>
      <c r="BU8" s="27">
        <f>VLOOKUP(AM8,$Q$3:$AI$22,19,FALSE)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43324</v>
      </c>
      <c r="B9" s="42" t="inlineStr">
        <is>
          <t>Arsenal</t>
        </is>
      </c>
      <c r="C9" s="42" t="inlineStr">
        <is>
          <t>Manchester City</t>
        </is>
      </c>
      <c r="D9" s="27" t="n">
        <v>399</v>
      </c>
      <c r="E9" s="27" t="n">
        <v>553</v>
      </c>
      <c r="F9" s="27" t="n">
        <v>319</v>
      </c>
      <c r="G9" s="27" t="n">
        <v>467</v>
      </c>
      <c r="H9" s="8" t="n">
        <v>3</v>
      </c>
      <c r="I9" s="8" t="n">
        <v>8</v>
      </c>
      <c r="J9" s="8" t="n">
        <v>11</v>
      </c>
      <c r="K9" s="15" t="n">
        <v>0</v>
      </c>
      <c r="L9" s="27" t="n">
        <v>2</v>
      </c>
      <c r="M9" s="8" t="n">
        <v>2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Crystal Palace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1711</v>
      </c>
      <c r="AC9" s="27" t="n">
        <v>1243</v>
      </c>
      <c r="AD9" s="27" t="n">
        <v>25</v>
      </c>
      <c r="AE9" s="27" t="n">
        <v>12</v>
      </c>
      <c r="AF9" s="15" t="n">
        <v>2713</v>
      </c>
      <c r="AG9" s="27" t="n">
        <v>2265</v>
      </c>
      <c r="AH9" s="27" t="n">
        <v>30</v>
      </c>
      <c r="AI9" s="27" t="n">
        <v>10</v>
      </c>
      <c r="AK9" s="52">
        <f>AK35</f>
        <v/>
      </c>
      <c r="AL9" s="52">
        <f>AL35</f>
        <v/>
      </c>
      <c r="AM9" s="52">
        <f>AM35</f>
        <v/>
      </c>
      <c r="AN9" s="42">
        <f>VLOOKUP(AL9,$Q$3:$AI$22,2,FALSE)</f>
        <v/>
      </c>
      <c r="AO9" s="42">
        <f>VLOOKUP(AM9,$Q$3:$AI$22,2,FALSE)</f>
        <v/>
      </c>
      <c r="AP9" s="15">
        <f>VLOOKUP(AL9,$Q$3:$AI$22,3,FALSE)</f>
        <v/>
      </c>
      <c r="AQ9" s="27">
        <f>VLOOKUP(AM9,$Q$3:$AI$22,3,FALSE)</f>
        <v/>
      </c>
      <c r="AR9" s="27">
        <f>VLOOKUP(AL9,$Q$3:$AI$22,4,FALSE)</f>
        <v/>
      </c>
      <c r="AS9" s="27">
        <f>VLOOKUP(AM9,$Q$3:$AI$22,4,FALSE)</f>
        <v/>
      </c>
      <c r="AT9" s="27">
        <f>VLOOKUP(AL9,$Q$3:$AI$22,5,FALSE)</f>
        <v/>
      </c>
      <c r="AU9" s="27">
        <f>VLOOKUP(AM9,$Q$3:$AI$22,5,FALSE)</f>
        <v/>
      </c>
      <c r="AV9" s="27">
        <f>VLOOKUP(AL9,$Q$3:$AI$22,6,FALSE)</f>
        <v/>
      </c>
      <c r="AW9" s="27">
        <f>VLOOKUP(AM9,$Q$3:$AI$22,6,FALSE)</f>
        <v/>
      </c>
      <c r="AX9" s="15">
        <f>VLOOKUP(AL9,$Q$3:$AI$22,12,FALSE)</f>
        <v/>
      </c>
      <c r="AY9" s="27">
        <f>VLOOKUP(AM9,$Q$3:$AI$22,12,FALSE)</f>
        <v/>
      </c>
      <c r="AZ9" s="27">
        <f>VLOOKUP(AL9,$Q$3:$AI$22,13,FALSE)</f>
        <v/>
      </c>
      <c r="BA9" s="27">
        <f>VLOOKUP(AM9,$Q$3:$AI$22,13,FALSE)</f>
        <v/>
      </c>
      <c r="BB9" s="27">
        <f>VLOOKUP(AL9,$Q$3:$AI$22,14,FALSE)</f>
        <v/>
      </c>
      <c r="BC9" s="27">
        <f>VLOOKUP(AM9,$Q$3:$AI$22,14,FALSE)</f>
        <v/>
      </c>
      <c r="BD9" s="27">
        <f>VLOOKUP(AL9,$Q$3:$AI$22,15,FALSE)</f>
        <v/>
      </c>
      <c r="BE9" s="27">
        <f>VLOOKUP(AM9,$Q$3:$AI$22,15,FALSE)</f>
        <v/>
      </c>
      <c r="BF9" s="15">
        <f>VLOOKUP(AL9,$Q$3:$AI$22,7,FALSE)</f>
        <v/>
      </c>
      <c r="BG9" s="27">
        <f>VLOOKUP(AM9,$Q$3:$AI$22,7,FALSE)</f>
        <v/>
      </c>
      <c r="BH9" s="27">
        <f>VLOOKUP(AL9,$Q$3:$AI$22,8,FALSE)</f>
        <v/>
      </c>
      <c r="BI9" s="27">
        <f>VLOOKUP(AM9,$Q$3:$AI$22,8,FALSE)</f>
        <v/>
      </c>
      <c r="BJ9" s="27">
        <f>VLOOKUP(AL9,$Q$3:$AI$22,9,FALSE)</f>
        <v/>
      </c>
      <c r="BK9" s="27">
        <f>VLOOKUP(AM9,$Q$3:$AI$22,9,FALSE)</f>
        <v/>
      </c>
      <c r="BL9" s="27">
        <f>VLOOKUP(AL9,$Q$3:$AI$22,10,FALSE)</f>
        <v/>
      </c>
      <c r="BM9" s="27">
        <f>VLOOKUP(AM9,$Q$3:$AI$22,10,FALSE)</f>
        <v/>
      </c>
      <c r="BN9" s="15">
        <f>VLOOKUP(AL9,$Q$3:$AI$22,16,FALSE)</f>
        <v/>
      </c>
      <c r="BO9" s="27">
        <f>VLOOKUP(AM9,$Q$3:$AI$22,16,FALSE)</f>
        <v/>
      </c>
      <c r="BP9" s="27">
        <f>VLOOKUP(AL9,$Q$3:$AI$22,17,FALSE)</f>
        <v/>
      </c>
      <c r="BQ9" s="27">
        <f>VLOOKUP(AM9,$Q$3:$AI$22,17,FALSE)</f>
        <v/>
      </c>
      <c r="BR9" s="27">
        <f>VLOOKUP(AL9,$Q$3:$AI$22,18,FALSE)</f>
        <v/>
      </c>
      <c r="BS9" s="27">
        <f>VLOOKUP(AM9,$Q$3:$AI$22,18,FALSE)</f>
        <v/>
      </c>
      <c r="BT9" s="27">
        <f>VLOOKUP(AL9,$Q$3:$AI$22,19,FALSE)</f>
        <v/>
      </c>
      <c r="BU9" s="27">
        <f>VLOOKUP(AM9,$Q$3:$AI$22,19,FALSE)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43324</v>
      </c>
      <c r="B10" s="42" t="inlineStr">
        <is>
          <t>Liverpool</t>
        </is>
      </c>
      <c r="C10" s="42" t="inlineStr">
        <is>
          <t>West Ham</t>
        </is>
      </c>
      <c r="D10" s="27" t="n">
        <v>672</v>
      </c>
      <c r="E10" s="27" t="n">
        <v>360</v>
      </c>
      <c r="F10" s="27" t="n">
        <v>605</v>
      </c>
      <c r="G10" s="27" t="n">
        <v>298</v>
      </c>
      <c r="H10" s="8" t="n">
        <v>8</v>
      </c>
      <c r="I10" s="8" t="n">
        <v>2</v>
      </c>
      <c r="J10" s="8" t="n">
        <v>10</v>
      </c>
      <c r="K10" s="15" t="n">
        <v>4</v>
      </c>
      <c r="L10" s="27" t="n">
        <v>0</v>
      </c>
      <c r="M10" s="8" t="n">
        <v>4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Everton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2413</v>
      </c>
      <c r="AC10" s="27" t="n">
        <v>1931</v>
      </c>
      <c r="AD10" s="27" t="n">
        <v>27</v>
      </c>
      <c r="AE10" s="27" t="n">
        <v>8</v>
      </c>
      <c r="AF10" s="15" t="n">
        <v>1985</v>
      </c>
      <c r="AG10" s="27" t="n">
        <v>1496</v>
      </c>
      <c r="AH10" s="27" t="n">
        <v>10</v>
      </c>
      <c r="AI10" s="27" t="n">
        <v>4</v>
      </c>
      <c r="AK10" s="52">
        <f>AK36</f>
        <v/>
      </c>
      <c r="AL10" s="52">
        <f>AL36</f>
        <v/>
      </c>
      <c r="AM10" s="52">
        <f>AM36</f>
        <v/>
      </c>
      <c r="AN10" s="42">
        <f>VLOOKUP(AL10,$Q$3:$AI$22,2,FALSE)</f>
        <v/>
      </c>
      <c r="AO10" s="42">
        <f>VLOOKUP(AM10,$Q$3:$AI$22,2,FALSE)</f>
        <v/>
      </c>
      <c r="AP10" s="15">
        <f>VLOOKUP(AL10,$Q$3:$AI$22,3,FALSE)</f>
        <v/>
      </c>
      <c r="AQ10" s="27">
        <f>VLOOKUP(AM10,$Q$3:$AI$22,3,FALSE)</f>
        <v/>
      </c>
      <c r="AR10" s="27">
        <f>VLOOKUP(AL10,$Q$3:$AI$22,4,FALSE)</f>
        <v/>
      </c>
      <c r="AS10" s="27">
        <f>VLOOKUP(AM10,$Q$3:$AI$22,4,FALSE)</f>
        <v/>
      </c>
      <c r="AT10" s="27">
        <f>VLOOKUP(AL10,$Q$3:$AI$22,5,FALSE)</f>
        <v/>
      </c>
      <c r="AU10" s="27">
        <f>VLOOKUP(AM10,$Q$3:$AI$22,5,FALSE)</f>
        <v/>
      </c>
      <c r="AV10" s="27">
        <f>VLOOKUP(AL10,$Q$3:$AI$22,6,FALSE)</f>
        <v/>
      </c>
      <c r="AW10" s="27">
        <f>VLOOKUP(AM10,$Q$3:$AI$22,6,FALSE)</f>
        <v/>
      </c>
      <c r="AX10" s="15">
        <f>VLOOKUP(AL10,$Q$3:$AI$22,12,FALSE)</f>
        <v/>
      </c>
      <c r="AY10" s="27">
        <f>VLOOKUP(AM10,$Q$3:$AI$22,12,FALSE)</f>
        <v/>
      </c>
      <c r="AZ10" s="27">
        <f>VLOOKUP(AL10,$Q$3:$AI$22,13,FALSE)</f>
        <v/>
      </c>
      <c r="BA10" s="27">
        <f>VLOOKUP(AM10,$Q$3:$AI$22,13,FALSE)</f>
        <v/>
      </c>
      <c r="BB10" s="27">
        <f>VLOOKUP(AL10,$Q$3:$AI$22,14,FALSE)</f>
        <v/>
      </c>
      <c r="BC10" s="27">
        <f>VLOOKUP(AM10,$Q$3:$AI$22,14,FALSE)</f>
        <v/>
      </c>
      <c r="BD10" s="27">
        <f>VLOOKUP(AL10,$Q$3:$AI$22,15,FALSE)</f>
        <v/>
      </c>
      <c r="BE10" s="27">
        <f>VLOOKUP(AM10,$Q$3:$AI$22,15,FALSE)</f>
        <v/>
      </c>
      <c r="BF10" s="15">
        <f>VLOOKUP(AL10,$Q$3:$AI$22,7,FALSE)</f>
        <v/>
      </c>
      <c r="BG10" s="27">
        <f>VLOOKUP(AM10,$Q$3:$AI$22,7,FALSE)</f>
        <v/>
      </c>
      <c r="BH10" s="27">
        <f>VLOOKUP(AL10,$Q$3:$AI$22,8,FALSE)</f>
        <v/>
      </c>
      <c r="BI10" s="27">
        <f>VLOOKUP(AM10,$Q$3:$AI$22,8,FALSE)</f>
        <v/>
      </c>
      <c r="BJ10" s="27">
        <f>VLOOKUP(AL10,$Q$3:$AI$22,9,FALSE)</f>
        <v/>
      </c>
      <c r="BK10" s="27">
        <f>VLOOKUP(AM10,$Q$3:$AI$22,9,FALSE)</f>
        <v/>
      </c>
      <c r="BL10" s="27">
        <f>VLOOKUP(AL10,$Q$3:$AI$22,10,FALSE)</f>
        <v/>
      </c>
      <c r="BM10" s="27">
        <f>VLOOKUP(AM10,$Q$3:$AI$22,10,FALSE)</f>
        <v/>
      </c>
      <c r="BN10" s="15">
        <f>VLOOKUP(AL10,$Q$3:$AI$22,16,FALSE)</f>
        <v/>
      </c>
      <c r="BO10" s="27">
        <f>VLOOKUP(AM10,$Q$3:$AI$22,16,FALSE)</f>
        <v/>
      </c>
      <c r="BP10" s="27">
        <f>VLOOKUP(AL10,$Q$3:$AI$22,17,FALSE)</f>
        <v/>
      </c>
      <c r="BQ10" s="27">
        <f>VLOOKUP(AM10,$Q$3:$AI$22,17,FALSE)</f>
        <v/>
      </c>
      <c r="BR10" s="27">
        <f>VLOOKUP(AL10,$Q$3:$AI$22,18,FALSE)</f>
        <v/>
      </c>
      <c r="BS10" s="27">
        <f>VLOOKUP(AM10,$Q$3:$AI$22,18,FALSE)</f>
        <v/>
      </c>
      <c r="BT10" s="27">
        <f>VLOOKUP(AL10,$Q$3:$AI$22,19,FALSE)</f>
        <v/>
      </c>
      <c r="BU10" s="27">
        <f>VLOOKUP(AM10,$Q$3:$AI$22,19,FALSE)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43324</v>
      </c>
      <c r="B11" s="42" t="inlineStr">
        <is>
          <t>Southampton</t>
        </is>
      </c>
      <c r="C11" s="42" t="inlineStr">
        <is>
          <t>Burnley</t>
        </is>
      </c>
      <c r="D11" s="27" t="n">
        <v>371</v>
      </c>
      <c r="E11" s="27" t="n">
        <v>408</v>
      </c>
      <c r="F11" s="27" t="n">
        <v>281</v>
      </c>
      <c r="G11" s="27" t="n">
        <v>310</v>
      </c>
      <c r="H11" s="8" t="n">
        <v>3</v>
      </c>
      <c r="I11" s="8" t="n">
        <v>6</v>
      </c>
      <c r="J11" s="8" t="n">
        <v>9</v>
      </c>
      <c r="K11" s="15" t="n">
        <v>0</v>
      </c>
      <c r="L11" s="27" t="n">
        <v>0</v>
      </c>
      <c r="M11" s="8" t="n">
        <v>0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Fulham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2789</v>
      </c>
      <c r="AC11" s="27" t="n">
        <v>2379</v>
      </c>
      <c r="AD11" s="27" t="n">
        <v>16</v>
      </c>
      <c r="AE11" s="27" t="n">
        <v>4</v>
      </c>
      <c r="AF11" s="15" t="n">
        <v>1895</v>
      </c>
      <c r="AG11" s="27" t="n">
        <v>1457</v>
      </c>
      <c r="AH11" s="27" t="n">
        <v>26</v>
      </c>
      <c r="AI11" s="27" t="n">
        <v>5</v>
      </c>
      <c r="AK11" s="52">
        <f>AK37</f>
        <v/>
      </c>
      <c r="AL11" s="52">
        <f>AL37</f>
        <v/>
      </c>
      <c r="AM11" s="52">
        <f>AM37</f>
        <v/>
      </c>
      <c r="AN11" s="42">
        <f>VLOOKUP(AL11,$Q$3:$AI$22,2,FALSE)</f>
        <v/>
      </c>
      <c r="AO11" s="42">
        <f>VLOOKUP(AM11,$Q$3:$AI$22,2,FALSE)</f>
        <v/>
      </c>
      <c r="AP11" s="15">
        <f>VLOOKUP(AL11,$Q$3:$AI$22,3,FALSE)</f>
        <v/>
      </c>
      <c r="AQ11" s="27">
        <f>VLOOKUP(AM11,$Q$3:$AI$22,3,FALSE)</f>
        <v/>
      </c>
      <c r="AR11" s="27">
        <f>VLOOKUP(AL11,$Q$3:$AI$22,4,FALSE)</f>
        <v/>
      </c>
      <c r="AS11" s="27">
        <f>VLOOKUP(AM11,$Q$3:$AI$22,4,FALSE)</f>
        <v/>
      </c>
      <c r="AT11" s="27">
        <f>VLOOKUP(AL11,$Q$3:$AI$22,5,FALSE)</f>
        <v/>
      </c>
      <c r="AU11" s="27">
        <f>VLOOKUP(AM11,$Q$3:$AI$22,5,FALSE)</f>
        <v/>
      </c>
      <c r="AV11" s="27">
        <f>VLOOKUP(AL11,$Q$3:$AI$22,6,FALSE)</f>
        <v/>
      </c>
      <c r="AW11" s="27">
        <f>VLOOKUP(AM11,$Q$3:$AI$22,6,FALSE)</f>
        <v/>
      </c>
      <c r="AX11" s="15">
        <f>VLOOKUP(AL11,$Q$3:$AI$22,12,FALSE)</f>
        <v/>
      </c>
      <c r="AY11" s="27">
        <f>VLOOKUP(AM11,$Q$3:$AI$22,12,FALSE)</f>
        <v/>
      </c>
      <c r="AZ11" s="27">
        <f>VLOOKUP(AL11,$Q$3:$AI$22,13,FALSE)</f>
        <v/>
      </c>
      <c r="BA11" s="27">
        <f>VLOOKUP(AM11,$Q$3:$AI$22,13,FALSE)</f>
        <v/>
      </c>
      <c r="BB11" s="27">
        <f>VLOOKUP(AL11,$Q$3:$AI$22,14,FALSE)</f>
        <v/>
      </c>
      <c r="BC11" s="27">
        <f>VLOOKUP(AM11,$Q$3:$AI$22,14,FALSE)</f>
        <v/>
      </c>
      <c r="BD11" s="27">
        <f>VLOOKUP(AL11,$Q$3:$AI$22,15,FALSE)</f>
        <v/>
      </c>
      <c r="BE11" s="27">
        <f>VLOOKUP(AM11,$Q$3:$AI$22,15,FALSE)</f>
        <v/>
      </c>
      <c r="BF11" s="15">
        <f>VLOOKUP(AL11,$Q$3:$AI$22,7,FALSE)</f>
        <v/>
      </c>
      <c r="BG11" s="27">
        <f>VLOOKUP(AM11,$Q$3:$AI$22,7,FALSE)</f>
        <v/>
      </c>
      <c r="BH11" s="27">
        <f>VLOOKUP(AL11,$Q$3:$AI$22,8,FALSE)</f>
        <v/>
      </c>
      <c r="BI11" s="27">
        <f>VLOOKUP(AM11,$Q$3:$AI$22,8,FALSE)</f>
        <v/>
      </c>
      <c r="BJ11" s="27">
        <f>VLOOKUP(AL11,$Q$3:$AI$22,9,FALSE)</f>
        <v/>
      </c>
      <c r="BK11" s="27">
        <f>VLOOKUP(AM11,$Q$3:$AI$22,9,FALSE)</f>
        <v/>
      </c>
      <c r="BL11" s="27">
        <f>VLOOKUP(AL11,$Q$3:$AI$22,10,FALSE)</f>
        <v/>
      </c>
      <c r="BM11" s="27">
        <f>VLOOKUP(AM11,$Q$3:$AI$22,10,FALSE)</f>
        <v/>
      </c>
      <c r="BN11" s="15">
        <f>VLOOKUP(AL11,$Q$3:$AI$22,16,FALSE)</f>
        <v/>
      </c>
      <c r="BO11" s="27">
        <f>VLOOKUP(AM11,$Q$3:$AI$22,16,FALSE)</f>
        <v/>
      </c>
      <c r="BP11" s="27">
        <f>VLOOKUP(AL11,$Q$3:$AI$22,17,FALSE)</f>
        <v/>
      </c>
      <c r="BQ11" s="27">
        <f>VLOOKUP(AM11,$Q$3:$AI$22,17,FALSE)</f>
        <v/>
      </c>
      <c r="BR11" s="27">
        <f>VLOOKUP(AL11,$Q$3:$AI$22,18,FALSE)</f>
        <v/>
      </c>
      <c r="BS11" s="27">
        <f>VLOOKUP(AM11,$Q$3:$AI$22,18,FALSE)</f>
        <v/>
      </c>
      <c r="BT11" s="27">
        <f>VLOOKUP(AL11,$Q$3:$AI$22,19,FALSE)</f>
        <v/>
      </c>
      <c r="BU11" s="27">
        <f>VLOOKUP(AM11,$Q$3:$AI$22,19,FALSE)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43330</v>
      </c>
      <c r="B12" s="42" t="inlineStr">
        <is>
          <t>Cardiff</t>
        </is>
      </c>
      <c r="C12" s="42" t="inlineStr">
        <is>
          <t>Newcastle</t>
        </is>
      </c>
      <c r="D12" s="27" t="n">
        <v>314</v>
      </c>
      <c r="E12" s="27" t="n">
        <v>305</v>
      </c>
      <c r="F12" s="27" t="n">
        <v>202</v>
      </c>
      <c r="G12" s="27" t="n">
        <v>182</v>
      </c>
      <c r="H12" s="8" t="n">
        <v>1</v>
      </c>
      <c r="I12" s="8" t="n">
        <v>6</v>
      </c>
      <c r="J12" s="8" t="n">
        <v>7</v>
      </c>
      <c r="K12" s="15" t="n">
        <v>0</v>
      </c>
      <c r="L12" s="27" t="n">
        <v>0</v>
      </c>
      <c r="M12" s="8" t="n">
        <v>0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Huddersfield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1711</v>
      </c>
      <c r="AC12" s="27" t="n">
        <v>1229</v>
      </c>
      <c r="AD12" s="27" t="n">
        <v>11</v>
      </c>
      <c r="AE12" s="27" t="n">
        <v>3</v>
      </c>
      <c r="AF12" s="15" t="n">
        <v>2970</v>
      </c>
      <c r="AG12" s="27" t="n">
        <v>2498</v>
      </c>
      <c r="AH12" s="27" t="n">
        <v>28</v>
      </c>
      <c r="AI12" s="27" t="n">
        <v>13</v>
      </c>
      <c r="AK12" s="52">
        <f>AK38</f>
        <v/>
      </c>
      <c r="AL12" s="52">
        <f>AL38</f>
        <v/>
      </c>
      <c r="AM12" s="52">
        <f>AM38</f>
        <v/>
      </c>
      <c r="AN12" s="42">
        <f>VLOOKUP(AL12,$Q$3:$AI$22,2,FALSE)</f>
        <v/>
      </c>
      <c r="AO12" s="42">
        <f>VLOOKUP(AM12,$Q$3:$AI$22,2,FALSE)</f>
        <v/>
      </c>
      <c r="AP12" s="15">
        <f>VLOOKUP(AL12,$Q$3:$AI$22,3,FALSE)</f>
        <v/>
      </c>
      <c r="AQ12" s="27">
        <f>VLOOKUP(AM12,$Q$3:$AI$22,3,FALSE)</f>
        <v/>
      </c>
      <c r="AR12" s="27">
        <f>VLOOKUP(AL12,$Q$3:$AI$22,4,FALSE)</f>
        <v/>
      </c>
      <c r="AS12" s="27">
        <f>VLOOKUP(AM12,$Q$3:$AI$22,4,FALSE)</f>
        <v/>
      </c>
      <c r="AT12" s="27">
        <f>VLOOKUP(AL12,$Q$3:$AI$22,5,FALSE)</f>
        <v/>
      </c>
      <c r="AU12" s="27">
        <f>VLOOKUP(AM12,$Q$3:$AI$22,5,FALSE)</f>
        <v/>
      </c>
      <c r="AV12" s="27">
        <f>VLOOKUP(AL12,$Q$3:$AI$22,6,FALSE)</f>
        <v/>
      </c>
      <c r="AW12" s="27">
        <f>VLOOKUP(AM12,$Q$3:$AI$22,6,FALSE)</f>
        <v/>
      </c>
      <c r="AX12" s="15">
        <f>VLOOKUP(AL12,$Q$3:$AI$22,12,FALSE)</f>
        <v/>
      </c>
      <c r="AY12" s="27">
        <f>VLOOKUP(AM12,$Q$3:$AI$22,12,FALSE)</f>
        <v/>
      </c>
      <c r="AZ12" s="27">
        <f>VLOOKUP(AL12,$Q$3:$AI$22,13,FALSE)</f>
        <v/>
      </c>
      <c r="BA12" s="27">
        <f>VLOOKUP(AM12,$Q$3:$AI$22,13,FALSE)</f>
        <v/>
      </c>
      <c r="BB12" s="27">
        <f>VLOOKUP(AL12,$Q$3:$AI$22,14,FALSE)</f>
        <v/>
      </c>
      <c r="BC12" s="27">
        <f>VLOOKUP(AM12,$Q$3:$AI$22,14,FALSE)</f>
        <v/>
      </c>
      <c r="BD12" s="27">
        <f>VLOOKUP(AL12,$Q$3:$AI$22,15,FALSE)</f>
        <v/>
      </c>
      <c r="BE12" s="27">
        <f>VLOOKUP(AM12,$Q$3:$AI$22,15,FALSE)</f>
        <v/>
      </c>
      <c r="BF12" s="15">
        <f>VLOOKUP(AL12,$Q$3:$AI$22,7,FALSE)</f>
        <v/>
      </c>
      <c r="BG12" s="27">
        <f>VLOOKUP(AM12,$Q$3:$AI$22,7,FALSE)</f>
        <v/>
      </c>
      <c r="BH12" s="27">
        <f>VLOOKUP(AL12,$Q$3:$AI$22,8,FALSE)</f>
        <v/>
      </c>
      <c r="BI12" s="27">
        <f>VLOOKUP(AM12,$Q$3:$AI$22,8,FALSE)</f>
        <v/>
      </c>
      <c r="BJ12" s="27">
        <f>VLOOKUP(AL12,$Q$3:$AI$22,9,FALSE)</f>
        <v/>
      </c>
      <c r="BK12" s="27">
        <f>VLOOKUP(AM12,$Q$3:$AI$22,9,FALSE)</f>
        <v/>
      </c>
      <c r="BL12" s="27">
        <f>VLOOKUP(AL12,$Q$3:$AI$22,10,FALSE)</f>
        <v/>
      </c>
      <c r="BM12" s="27">
        <f>VLOOKUP(AM12,$Q$3:$AI$22,10,FALSE)</f>
        <v/>
      </c>
      <c r="BN12" s="15">
        <f>VLOOKUP(AL12,$Q$3:$AI$22,16,FALSE)</f>
        <v/>
      </c>
      <c r="BO12" s="27">
        <f>VLOOKUP(AM12,$Q$3:$AI$22,16,FALSE)</f>
        <v/>
      </c>
      <c r="BP12" s="27">
        <f>VLOOKUP(AL12,$Q$3:$AI$22,17,FALSE)</f>
        <v/>
      </c>
      <c r="BQ12" s="27">
        <f>VLOOKUP(AM12,$Q$3:$AI$22,17,FALSE)</f>
        <v/>
      </c>
      <c r="BR12" s="27">
        <f>VLOOKUP(AL12,$Q$3:$AI$22,18,FALSE)</f>
        <v/>
      </c>
      <c r="BS12" s="27">
        <f>VLOOKUP(AM12,$Q$3:$AI$22,18,FALSE)</f>
        <v/>
      </c>
      <c r="BT12" s="27">
        <f>VLOOKUP(AL12,$Q$3:$AI$22,19,FALSE)</f>
        <v/>
      </c>
      <c r="BU12" s="27">
        <f>VLOOKUP(AM12,$Q$3:$AI$22,19,FALSE)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43330</v>
      </c>
      <c r="B13" s="42" t="inlineStr">
        <is>
          <t>Chelsea</t>
        </is>
      </c>
      <c r="C13" s="42" t="inlineStr">
        <is>
          <t>Arsenal</t>
        </is>
      </c>
      <c r="D13" s="27" t="n">
        <v>720</v>
      </c>
      <c r="E13" s="27" t="n">
        <v>429</v>
      </c>
      <c r="F13" s="27" t="n">
        <v>641</v>
      </c>
      <c r="G13" s="27" t="n">
        <v>353</v>
      </c>
      <c r="H13" s="8" t="n">
        <v>11</v>
      </c>
      <c r="I13" s="8" t="n">
        <v>6</v>
      </c>
      <c r="J13" s="8" t="n">
        <v>17</v>
      </c>
      <c r="K13" s="15" t="n">
        <v>3</v>
      </c>
      <c r="L13" s="27" t="n">
        <v>2</v>
      </c>
      <c r="M13" s="8" t="n">
        <v>5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Leicester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2694</v>
      </c>
      <c r="AC13" s="27" t="n">
        <v>2258</v>
      </c>
      <c r="AD13" s="27" t="n">
        <v>27</v>
      </c>
      <c r="AE13" s="27" t="n">
        <v>5</v>
      </c>
      <c r="AF13" s="15" t="n">
        <v>2175</v>
      </c>
      <c r="AG13" s="27" t="n">
        <v>1722</v>
      </c>
      <c r="AH13" s="27" t="n">
        <v>18</v>
      </c>
      <c r="AI13" s="27" t="n">
        <v>4</v>
      </c>
      <c r="AK13" s="52">
        <f>AK39</f>
        <v/>
      </c>
      <c r="AL13" s="52">
        <f>AL39</f>
        <v/>
      </c>
      <c r="AM13" s="52">
        <f>AM39</f>
        <v/>
      </c>
      <c r="AN13" s="42">
        <f>VLOOKUP(AL13,$Q$3:$AI$22,2,FALSE)</f>
        <v/>
      </c>
      <c r="AO13" s="42">
        <f>VLOOKUP(AM13,$Q$3:$AI$22,2,FALSE)</f>
        <v/>
      </c>
      <c r="AP13" s="15">
        <f>VLOOKUP(AL13,$Q$3:$AI$22,3,FALSE)</f>
        <v/>
      </c>
      <c r="AQ13" s="27">
        <f>VLOOKUP(AM13,$Q$3:$AI$22,3,FALSE)</f>
        <v/>
      </c>
      <c r="AR13" s="27">
        <f>VLOOKUP(AL13,$Q$3:$AI$22,4,FALSE)</f>
        <v/>
      </c>
      <c r="AS13" s="27">
        <f>VLOOKUP(AM13,$Q$3:$AI$22,4,FALSE)</f>
        <v/>
      </c>
      <c r="AT13" s="27">
        <f>VLOOKUP(AL13,$Q$3:$AI$22,5,FALSE)</f>
        <v/>
      </c>
      <c r="AU13" s="27">
        <f>VLOOKUP(AM13,$Q$3:$AI$22,5,FALSE)</f>
        <v/>
      </c>
      <c r="AV13" s="27">
        <f>VLOOKUP(AL13,$Q$3:$AI$22,6,FALSE)</f>
        <v/>
      </c>
      <c r="AW13" s="27">
        <f>VLOOKUP(AM13,$Q$3:$AI$22,6,FALSE)</f>
        <v/>
      </c>
      <c r="AX13" s="15">
        <f>VLOOKUP(AL13,$Q$3:$AI$22,12,FALSE)</f>
        <v/>
      </c>
      <c r="AY13" s="27">
        <f>VLOOKUP(AM13,$Q$3:$AI$22,12,FALSE)</f>
        <v/>
      </c>
      <c r="AZ13" s="27">
        <f>VLOOKUP(AL13,$Q$3:$AI$22,13,FALSE)</f>
        <v/>
      </c>
      <c r="BA13" s="27">
        <f>VLOOKUP(AM13,$Q$3:$AI$22,13,FALSE)</f>
        <v/>
      </c>
      <c r="BB13" s="27">
        <f>VLOOKUP(AL13,$Q$3:$AI$22,14,FALSE)</f>
        <v/>
      </c>
      <c r="BC13" s="27">
        <f>VLOOKUP(AM13,$Q$3:$AI$22,14,FALSE)</f>
        <v/>
      </c>
      <c r="BD13" s="27">
        <f>VLOOKUP(AL13,$Q$3:$AI$22,15,FALSE)</f>
        <v/>
      </c>
      <c r="BE13" s="27">
        <f>VLOOKUP(AM13,$Q$3:$AI$22,15,FALSE)</f>
        <v/>
      </c>
      <c r="BF13" s="15">
        <f>VLOOKUP(AL13,$Q$3:$AI$22,7,FALSE)</f>
        <v/>
      </c>
      <c r="BG13" s="27">
        <f>VLOOKUP(AM13,$Q$3:$AI$22,7,FALSE)</f>
        <v/>
      </c>
      <c r="BH13" s="27">
        <f>VLOOKUP(AL13,$Q$3:$AI$22,8,FALSE)</f>
        <v/>
      </c>
      <c r="BI13" s="27">
        <f>VLOOKUP(AM13,$Q$3:$AI$22,8,FALSE)</f>
        <v/>
      </c>
      <c r="BJ13" s="27">
        <f>VLOOKUP(AL13,$Q$3:$AI$22,9,FALSE)</f>
        <v/>
      </c>
      <c r="BK13" s="27">
        <f>VLOOKUP(AM13,$Q$3:$AI$22,9,FALSE)</f>
        <v/>
      </c>
      <c r="BL13" s="27">
        <f>VLOOKUP(AL13,$Q$3:$AI$22,10,FALSE)</f>
        <v/>
      </c>
      <c r="BM13" s="27">
        <f>VLOOKUP(AM13,$Q$3:$AI$22,10,FALSE)</f>
        <v/>
      </c>
      <c r="BN13" s="15">
        <f>VLOOKUP(AL13,$Q$3:$AI$22,16,FALSE)</f>
        <v/>
      </c>
      <c r="BO13" s="27">
        <f>VLOOKUP(AM13,$Q$3:$AI$22,16,FALSE)</f>
        <v/>
      </c>
      <c r="BP13" s="27">
        <f>VLOOKUP(AL13,$Q$3:$AI$22,17,FALSE)</f>
        <v/>
      </c>
      <c r="BQ13" s="27">
        <f>VLOOKUP(AM13,$Q$3:$AI$22,17,FALSE)</f>
        <v/>
      </c>
      <c r="BR13" s="27">
        <f>VLOOKUP(AL13,$Q$3:$AI$22,18,FALSE)</f>
        <v/>
      </c>
      <c r="BS13" s="27">
        <f>VLOOKUP(AM13,$Q$3:$AI$22,18,FALSE)</f>
        <v/>
      </c>
      <c r="BT13" s="27">
        <f>VLOOKUP(AL13,$Q$3:$AI$22,19,FALSE)</f>
        <v/>
      </c>
      <c r="BU13" s="27">
        <f>VLOOKUP(AM13,$Q$3:$AI$22,19,FALSE)</f>
        <v/>
      </c>
      <c r="CR13" s="29" t="n"/>
      <c r="CU13" s="29" t="n"/>
      <c r="CX13" s="29" t="n"/>
      <c r="DA13" s="29" t="n"/>
      <c r="DD13" s="29" t="n"/>
      <c r="DG13" s="29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43330</v>
      </c>
      <c r="B14" s="42" t="inlineStr">
        <is>
          <t>Everton</t>
        </is>
      </c>
      <c r="C14" s="42" t="inlineStr">
        <is>
          <t>Southampton</t>
        </is>
      </c>
      <c r="D14" s="27" t="n">
        <v>423</v>
      </c>
      <c r="E14" s="27" t="n">
        <v>299</v>
      </c>
      <c r="F14" s="27" t="n">
        <v>313</v>
      </c>
      <c r="G14" s="27" t="n">
        <v>185</v>
      </c>
      <c r="H14" s="8" t="n">
        <v>7</v>
      </c>
      <c r="I14" s="8" t="n">
        <v>4</v>
      </c>
      <c r="J14" s="8" t="n">
        <v>11</v>
      </c>
      <c r="K14" s="15" t="n">
        <v>2</v>
      </c>
      <c r="L14" s="27" t="n">
        <v>1</v>
      </c>
      <c r="M14" s="8" t="n">
        <v>3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Liverpool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3271</v>
      </c>
      <c r="AC14" s="27" t="n">
        <v>2807</v>
      </c>
      <c r="AD14" s="27" t="n">
        <v>29</v>
      </c>
      <c r="AE14" s="27" t="n">
        <v>14</v>
      </c>
      <c r="AF14" s="15" t="n">
        <v>1623</v>
      </c>
      <c r="AG14" s="27" t="n">
        <v>1169</v>
      </c>
      <c r="AH14" s="27" t="n">
        <v>15</v>
      </c>
      <c r="AI14" s="27" t="n">
        <v>2</v>
      </c>
      <c r="AL14" s="52" t="n"/>
      <c r="AM14" s="52" t="n"/>
      <c r="AP14" s="29" t="n"/>
      <c r="AQ14" s="29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9" t="n"/>
      <c r="BE14" s="29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9" t="n"/>
      <c r="BS14" s="29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9" t="n"/>
      <c r="CG14" s="29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</row>
    <row customHeight="1" ht="12" r="15">
      <c r="A15" s="52" t="n">
        <v>43330</v>
      </c>
      <c r="B15" s="42" t="inlineStr">
        <is>
          <t>Leicester</t>
        </is>
      </c>
      <c r="C15" s="42" t="inlineStr">
        <is>
          <t>Wolves</t>
        </is>
      </c>
      <c r="D15" s="27" t="n">
        <v>382</v>
      </c>
      <c r="E15" s="27" t="n">
        <v>500</v>
      </c>
      <c r="F15" s="27" t="n">
        <v>316</v>
      </c>
      <c r="G15" s="27" t="n">
        <v>404</v>
      </c>
      <c r="H15" s="8" t="n">
        <v>2</v>
      </c>
      <c r="I15" s="8" t="n">
        <v>3</v>
      </c>
      <c r="J15" s="8" t="n">
        <v>5</v>
      </c>
      <c r="K15" s="15" t="n">
        <v>2</v>
      </c>
      <c r="L15" s="27" t="n">
        <v>0</v>
      </c>
      <c r="M15" s="8" t="n">
        <v>2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Manchester City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3324</v>
      </c>
      <c r="AC15" s="27" t="n">
        <v>2931</v>
      </c>
      <c r="AD15" s="27" t="n">
        <v>30</v>
      </c>
      <c r="AE15" s="27" t="n">
        <v>9</v>
      </c>
      <c r="AF15" s="15" t="n">
        <v>1709</v>
      </c>
      <c r="AG15" s="27" t="n">
        <v>1272</v>
      </c>
      <c r="AH15" s="27" t="n">
        <v>9</v>
      </c>
      <c r="AI15" s="27" t="n">
        <v>1</v>
      </c>
      <c r="AP15" s="29" t="n"/>
      <c r="AQ15" s="29" t="n"/>
      <c r="AR15" s="29" t="n"/>
      <c r="AS15" s="29" t="n"/>
      <c r="AT15" s="29" t="n"/>
      <c r="AU15" s="29" t="n"/>
      <c r="AV15" s="29" t="n"/>
      <c r="AW15" s="29" t="n"/>
      <c r="AX15" s="29" t="n"/>
      <c r="AY15" s="29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M15" s="27" t="n"/>
      <c r="BN15" s="27" t="n"/>
      <c r="BO15" s="27" t="n"/>
      <c r="BP15" s="6" t="inlineStr">
        <is>
          <t>off</t>
        </is>
      </c>
      <c r="BQ15" s="27" t="n"/>
      <c r="BR15" s="27" t="n"/>
      <c r="BS15" s="27" t="n"/>
      <c r="BT15" s="27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9" t="n"/>
      <c r="CE15" s="29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6" t="inlineStr">
        <is>
          <t>def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9" t="n"/>
      <c r="DE15" s="29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43330</v>
      </c>
      <c r="B16" s="42" t="inlineStr">
        <is>
          <t>Tottenham</t>
        </is>
      </c>
      <c r="C16" s="42" t="inlineStr">
        <is>
          <t>Fulham</t>
        </is>
      </c>
      <c r="D16" s="27" t="n">
        <v>629</v>
      </c>
      <c r="E16" s="27" t="n">
        <v>435</v>
      </c>
      <c r="F16" s="27" t="n">
        <v>557</v>
      </c>
      <c r="G16" s="27" t="n">
        <v>356</v>
      </c>
      <c r="H16" s="8" t="n">
        <v>11</v>
      </c>
      <c r="I16" s="8" t="n">
        <v>3</v>
      </c>
      <c r="J16" s="8" t="n">
        <v>14</v>
      </c>
      <c r="K16" s="15" t="n">
        <v>3</v>
      </c>
      <c r="L16" s="27" t="n">
        <v>1</v>
      </c>
      <c r="M16" s="8" t="n">
        <v>4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Manchester Utd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2510</v>
      </c>
      <c r="AC16" s="27" t="n">
        <v>2073</v>
      </c>
      <c r="AD16" s="27" t="n">
        <v>24</v>
      </c>
      <c r="AE16" s="27" t="n">
        <v>2</v>
      </c>
      <c r="AF16" s="15" t="n">
        <v>2062</v>
      </c>
      <c r="AG16" s="27" t="n">
        <v>1637</v>
      </c>
      <c r="AH16" s="27" t="n">
        <v>23</v>
      </c>
      <c r="AI16" s="27" t="n">
        <v>10</v>
      </c>
      <c r="AN16" s="42" t="inlineStr">
        <is>
          <t>sht</t>
        </is>
      </c>
      <c r="AZ16" s="42" t="inlineStr">
        <is>
          <t>g</t>
        </is>
      </c>
      <c r="BP16" s="5" t="inlineStr">
        <is>
          <t>sht</t>
        </is>
      </c>
      <c r="CB16" s="42" t="inlineStr">
        <is>
          <t>g</t>
        </is>
      </c>
      <c r="CL16" s="27" t="n"/>
      <c r="CM16" s="27" t="n"/>
      <c r="CN16" s="6" t="inlineStr">
        <is>
          <t>sht</t>
        </is>
      </c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inlineStr">
        <is>
          <t>g</t>
        </is>
      </c>
      <c r="DA16" s="27" t="n"/>
      <c r="DB16" s="27" t="n"/>
      <c r="DC16" s="27" t="n"/>
      <c r="DD16" s="27" t="n"/>
      <c r="DE16" s="29" t="n"/>
      <c r="DF16" s="29" t="n"/>
      <c r="DG16" s="29" t="n"/>
      <c r="DH16" s="29" t="n"/>
      <c r="DI16" s="29" t="n"/>
      <c r="DK16" s="27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43330</v>
      </c>
      <c r="B17" s="42" t="inlineStr">
        <is>
          <t>West Ham</t>
        </is>
      </c>
      <c r="C17" s="42" t="inlineStr">
        <is>
          <t>Bournemouth</t>
        </is>
      </c>
      <c r="D17" s="27" t="n">
        <v>493</v>
      </c>
      <c r="E17" s="27" t="n">
        <v>322</v>
      </c>
      <c r="F17" s="27" t="n">
        <v>400</v>
      </c>
      <c r="G17" s="27" t="n">
        <v>247</v>
      </c>
      <c r="H17" s="8" t="n">
        <v>5</v>
      </c>
      <c r="I17" s="8" t="n">
        <v>5</v>
      </c>
      <c r="J17" s="8" t="n">
        <v>10</v>
      </c>
      <c r="K17" s="15" t="n">
        <v>1</v>
      </c>
      <c r="L17" s="27" t="n">
        <v>2</v>
      </c>
      <c r="M17" s="8" t="n">
        <v>3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Newcastle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1763</v>
      </c>
      <c r="AC17" s="27" t="n">
        <v>1275</v>
      </c>
      <c r="AD17" s="27" t="n">
        <v>25</v>
      </c>
      <c r="AE17" s="27" t="n">
        <v>11</v>
      </c>
      <c r="AF17" s="15" t="n">
        <v>3093</v>
      </c>
      <c r="AG17" s="27" t="n">
        <v>2599</v>
      </c>
      <c r="AH17" s="27" t="n">
        <v>16</v>
      </c>
      <c r="AI17" s="27" t="n">
        <v>5</v>
      </c>
      <c r="AN17" s="54" t="n">
        <v>6.5</v>
      </c>
      <c r="AR17" s="54" t="n">
        <v>9.5</v>
      </c>
      <c r="AS17" s="54" t="n"/>
      <c r="AT17" s="54" t="n"/>
      <c r="AU17" s="54" t="n"/>
      <c r="AV17" s="54" t="n">
        <v>12.5</v>
      </c>
      <c r="AW17" s="54" t="n"/>
      <c r="AX17" s="54" t="n"/>
      <c r="AY17" s="54" t="n"/>
      <c r="AZ17" s="55" t="n">
        <v>1.5</v>
      </c>
      <c r="BA17" s="54" t="n"/>
      <c r="BB17" s="54" t="n"/>
      <c r="BC17" s="54" t="n"/>
      <c r="BD17" s="54" t="n">
        <v>2.5</v>
      </c>
      <c r="BE17" s="54" t="n"/>
      <c r="BF17" s="54" t="n"/>
      <c r="BG17" s="54" t="n"/>
      <c r="BH17" s="54" t="n">
        <v>3.5</v>
      </c>
      <c r="BL17" s="54" t="n">
        <v>4.5</v>
      </c>
      <c r="BM17" s="29" t="n"/>
      <c r="BN17" s="27" t="n"/>
      <c r="BO17" s="27" t="n"/>
      <c r="BP17" s="56" t="n">
        <v>3.5</v>
      </c>
      <c r="BQ17" s="27" t="n"/>
      <c r="BR17" s="27" t="n"/>
      <c r="BS17" s="27" t="n"/>
      <c r="BT17" s="54" t="n">
        <v>6.5</v>
      </c>
      <c r="BU17" s="27" t="n"/>
      <c r="BV17" s="27" t="n"/>
      <c r="BW17" s="27" t="n"/>
      <c r="BX17" s="54" t="n">
        <v>9.5</v>
      </c>
      <c r="BY17" s="27" t="n"/>
      <c r="BZ17" s="27" t="n"/>
      <c r="CA17" s="27" t="n"/>
      <c r="CB17" s="55" t="n">
        <v>0.5</v>
      </c>
      <c r="CC17" s="54" t="n"/>
      <c r="CD17" s="54" t="n"/>
      <c r="CE17" s="54" t="n"/>
      <c r="CF17" s="54" t="n">
        <v>1.5</v>
      </c>
      <c r="CG17" s="54" t="n"/>
      <c r="CH17" s="54" t="n"/>
      <c r="CI17" s="54" t="n"/>
      <c r="CJ17" s="54" t="n">
        <v>2.5</v>
      </c>
      <c r="CK17" s="54" t="n"/>
      <c r="CL17" s="54" t="n"/>
      <c r="CM17" s="54" t="n"/>
      <c r="CN17" s="56" t="n">
        <v>3.5</v>
      </c>
      <c r="CO17" s="54" t="n"/>
      <c r="CP17" s="54" t="n"/>
      <c r="CQ17" s="54" t="n"/>
      <c r="CR17" s="54" t="n">
        <v>6.5</v>
      </c>
      <c r="CS17" s="54" t="n"/>
      <c r="CT17" s="54" t="n"/>
      <c r="CU17" s="54" t="n"/>
      <c r="CV17" s="54" t="n">
        <v>9.5</v>
      </c>
      <c r="CW17" s="54" t="n"/>
      <c r="CX17" s="54" t="n"/>
      <c r="CY17" s="54" t="n"/>
      <c r="CZ17" s="55" t="n">
        <v>0.5</v>
      </c>
      <c r="DA17" s="54" t="n"/>
      <c r="DB17" s="54" t="n"/>
      <c r="DC17" s="54" t="n"/>
      <c r="DD17" s="54" t="n">
        <v>1.5</v>
      </c>
      <c r="DH17" s="54" t="n">
        <v>2.5</v>
      </c>
      <c r="DJ17" s="42" t="n"/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43331</v>
      </c>
      <c r="B18" s="42" t="inlineStr">
        <is>
          <t>Brighton</t>
        </is>
      </c>
      <c r="C18" s="42" t="inlineStr">
        <is>
          <t>Manchester Utd</t>
        </is>
      </c>
      <c r="D18" s="27" t="n">
        <v>281</v>
      </c>
      <c r="E18" s="27" t="n">
        <v>570</v>
      </c>
      <c r="F18" s="27" t="n">
        <v>181</v>
      </c>
      <c r="G18" s="27" t="n">
        <v>483</v>
      </c>
      <c r="H18" s="8" t="n">
        <v>3</v>
      </c>
      <c r="I18" s="8" t="n">
        <v>3</v>
      </c>
      <c r="J18" s="8" t="n">
        <v>6</v>
      </c>
      <c r="K18" s="15" t="n">
        <v>3</v>
      </c>
      <c r="L18" s="27" t="n">
        <v>2</v>
      </c>
      <c r="M18" s="8" t="n">
        <v>5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Southampton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1958</v>
      </c>
      <c r="AC18" s="27" t="n">
        <v>1436</v>
      </c>
      <c r="AD18" s="27" t="n">
        <v>18</v>
      </c>
      <c r="AE18" s="27" t="n">
        <v>6</v>
      </c>
      <c r="AF18" s="15" t="n">
        <v>2286</v>
      </c>
      <c r="AG18" s="27" t="n">
        <v>1702</v>
      </c>
      <c r="AH18" s="27" t="n">
        <v>24</v>
      </c>
      <c r="AI18" s="27" t="n">
        <v>11</v>
      </c>
      <c r="AL18" s="42">
        <f>AL30</f>
        <v/>
      </c>
      <c r="AM18" s="42">
        <f>AM30</f>
        <v/>
      </c>
      <c r="AN18" s="27">
        <f>COUNTIFS($J$2:$J$1000,"&gt;"&amp;$AN$17,$B$2:$B$1000,"="&amp;AL18)+COUNTIFS($J$2:$J$1000,"&gt;"&amp;$AN$17,$C$2:$C$1000,"="&amp;AL18)</f>
        <v/>
      </c>
      <c r="AO18" s="27">
        <f>COUNTIFS($J$2:$J$1000,"&lt;"&amp;$AN$17,$B$2:$B$1000,"="&amp;AL18)+COUNTIFS($J$2:$J$1000,"&lt;"&amp;$AN$17,$C$2:$C$1000,"="&amp;AL18)</f>
        <v/>
      </c>
      <c r="AP18" s="27">
        <f>COUNTIFS($J$2:$J$1000,"&gt;"&amp;$AN$17,$B$2:$B$1000,"="&amp;AM18)+COUNTIFS($J$2:$J$1000,"&gt;"&amp;$AN$17,$C$2:$C$1000,"="&amp;AM18)</f>
        <v/>
      </c>
      <c r="AQ18" s="27">
        <f>COUNTIFS($J$2:$J$1000,"&lt;"&amp;$AN$17,$B$2:$B$1000,"="&amp;AM18)+COUNTIFS($J$2:$J$1000,"&lt;"&amp;$AN$17,$C$2:$C$1000,"="&amp;AM18)</f>
        <v/>
      </c>
      <c r="AR18" s="27">
        <f>COUNTIFS($J$2:$J$1000,"&gt;"&amp;$AR$17,$B$2:$B$1000,"="&amp;AL18)+COUNTIFS($J$2:$J$1000,"&gt;"&amp;$AR$17,$C$2:$C$1000,"="&amp;AL18)</f>
        <v/>
      </c>
      <c r="AS18" s="27">
        <f>COUNTIFS($J$2:$J$1000,"&lt;"&amp;$AR$17,$B$2:$B$1000,"="&amp;AL18)+COUNTIFS($J$2:$J$1000,"&lt;"&amp;$AR$17,$C$2:$C$1000,"="&amp;AL18)</f>
        <v/>
      </c>
      <c r="AT18" s="27">
        <f>COUNTIFS($J$2:$J$1000,"&gt;"&amp;$AR$17,$B$2:$B$1000,"="&amp;AM18)+COUNTIFS($J$2:$J$1000,"&gt;"&amp;$AR$17,$C$2:$C$1000,"="&amp;AM18)</f>
        <v/>
      </c>
      <c r="AU18" s="27">
        <f>COUNTIFS($J$2:$J$1000,"&lt;"&amp;$AR$17,$B$2:$B$1000,"="&amp;AM18)+COUNTIFS($J$2:$J$1000,"&lt;"&amp;$AR$17,$C$2:$C$1000,"="&amp;AM18)</f>
        <v/>
      </c>
      <c r="AV18" s="27">
        <f>COUNTIFS($J$2:$J$1000,"&gt;"&amp;$AV$17,$B$2:$B$1000,"="&amp;AL18)+COUNTIFS($J$2:$J$1000,"&gt;"&amp;$AV$17,$C$2:$C$1000,"="&amp;AL18)</f>
        <v/>
      </c>
      <c r="AW18" s="27">
        <f>COUNTIFS($J$2:$J$1000,"&lt;"&amp;$AV$17,$B$2:$B$1000,"="&amp;AL18)+COUNTIFS($J$2:$J$1000,"&lt;"&amp;$AV$17,$C$2:$C$1000,"="&amp;AL18)</f>
        <v/>
      </c>
      <c r="AX18" s="27">
        <f>COUNTIFS($J$2:$J$1000,"&gt;"&amp;$AV$17,$B$2:$B$1000,"="&amp;AM18)+COUNTIFS($J$2:$J$1000,"&gt;"&amp;$AV$17,$C$2:$C$1000,"="&amp;AM18)</f>
        <v/>
      </c>
      <c r="AY18" s="27">
        <f>COUNTIFS($J$2:$J$1000,"&lt;"&amp;$AV$17,$B$2:$B$1000,"="&amp;AM18)+COUNTIFS($J$2:$J$1000,"&lt;"&amp;$AV$17,$C$2:$C$1000,"="&amp;AM18)</f>
        <v/>
      </c>
      <c r="AZ18" s="15">
        <f>COUNTIFS($M$2:$M$1000,"&gt;"&amp;$AZ$17,$B$2:$B$1000,"="&amp;AL18)+COUNTIFS($M$2:$M$1000,"&gt;"&amp;$AZ$17,$C$2:$C$1000,"="&amp;AL18)</f>
        <v/>
      </c>
      <c r="BA18" s="27">
        <f>COUNTIFS($M$2:$M$1000,"&lt;"&amp;$AZ$17,$B$2:$B$1000,"="&amp;AL18)+COUNTIFS($M$2:$M$1000,"&lt;"&amp;$AZ$17,$C$2:$C$1000,"="&amp;AL18)</f>
        <v/>
      </c>
      <c r="BB18" s="27">
        <f>COUNTIFS($M$2:$M$1000,"&gt;"&amp;$AZ$17,$B$2:$B$1000,"="&amp;AM18)+COUNTIFS($M$2:$M$1000,"&gt;"&amp;$AZ$17,$C$2:$C$1000,"="&amp;AM18)</f>
        <v/>
      </c>
      <c r="BC18" s="27">
        <f>COUNTIFS($M$2:$M$1000,"&lt;"&amp;$AZ$17,$B$2:$B$1000,"="&amp;AM18)+COUNTIFS($M$2:$M$1000,"&lt;"&amp;$AZ$17,$C$2:$C$1000,"="&amp;AM18)</f>
        <v/>
      </c>
      <c r="BD18" s="27">
        <f>COUNTIFS($M$2:$M$1000,"&gt;"&amp;$BD$17,$B$2:$B$1000,"="&amp;AL18)+COUNTIFS($M$2:$M$1000,"&gt;"&amp;$BD$17,$C$2:$C$1000,"="&amp;AL18)</f>
        <v/>
      </c>
      <c r="BE18" s="27">
        <f>COUNTIFS($M$2:$M$1000,"&lt;"&amp;$BD$17,$B$2:$B$1000,"="&amp;AL18)+COUNTIFS($M$2:$M$1000,"&lt;"&amp;$BD$17,$C$2:$C$1000,"="&amp;AL18)</f>
        <v/>
      </c>
      <c r="BF18" s="27">
        <f>COUNTIFS($M$2:$M$1000,"&gt;"&amp;$BD$17,$B$2:$B$1000,"="&amp;AM18)+COUNTIFS($M$2:$M$1000,"&gt;"&amp;$BD$17,$C$2:$C$1000,"="&amp;AM18)</f>
        <v/>
      </c>
      <c r="BG18" s="27">
        <f>COUNTIFS($M$2:$M$1000,"&lt;"&amp;$BD$17,$B$2:$B$1000,"="&amp;AM18)+COUNTIFS($M$2:$M$1000,"&lt;"&amp;$BD$17,$C$2:$C$1000,"="&amp;AM18)</f>
        <v/>
      </c>
      <c r="BH18" s="27">
        <f>COUNTIFS($M$2:$M$1000,"&gt;"&amp;$BH$17,$B$2:$B$1000,"="&amp;AL18)+COUNTIFS($M$2:$M$1000,"&gt;"&amp;$BH$17,$C$2:$C$1000,"="&amp;AL18)</f>
        <v/>
      </c>
      <c r="BI18" s="27">
        <f>COUNTIFS($M$2:$M$1000,"&lt;"&amp;$BH$17,$B$2:$B$1000,"="&amp;AL18)+COUNTIFS($M$2:$M$1000,"&lt;"&amp;$BH$17,$C$2:$C$1000,"="&amp;AL18)</f>
        <v/>
      </c>
      <c r="BJ18" s="27">
        <f>COUNTIFS($M$2:$M$1000,"&gt;"&amp;$BH$17,$B$2:$B$1000,"="&amp;AM18)+COUNTIFS($M$2:$M$1000,"&gt;"&amp;$BH$17,$C$2:$C$1000,"="&amp;AM18)</f>
        <v/>
      </c>
      <c r="BK18" s="27">
        <f>COUNTIFS($M$2:$M$1000,"&lt;"&amp;$BH$17,$B$2:$B$1000,"="&amp;AM18)+COUNTIFS($M$2:$M$1000,"&lt;"&amp;$BH$17,$C$2:$C$1000,"="&amp;AM18)</f>
        <v/>
      </c>
      <c r="BL18" s="27">
        <f>COUNTIFS($M$2:$M$1000,"&gt;"&amp;$BL$17,$B$2:$B$1000,"="&amp;AL18)+COUNTIFS($M$2:$M$1000,"&gt;"&amp;$BL$17,$C$2:$C$1000,"="&amp;AL18)</f>
        <v/>
      </c>
      <c r="BM18" s="27">
        <f>COUNTIFS($M$2:$M$1000,"&lt;"&amp;$BL$17,$B$2:$B$1000,"="&amp;AL18)+COUNTIFS($M$2:$M$1000,"&lt;"&amp;$BL$17,$C$2:$C$1000,"="&amp;AL18)</f>
        <v/>
      </c>
      <c r="BN18" s="27">
        <f>COUNTIFS($M$2:$M$1000,"&gt;"&amp;$BL$17,$B$2:$B$1000,"="&amp;AM18)+COUNTIFS($M$2:$M$1000,"&gt;"&amp;$BL$17,$C$2:$C$1000,"="&amp;AM18)</f>
        <v/>
      </c>
      <c r="BO18" s="27">
        <f>COUNTIFS($M$2:$M$1000,"&lt;"&amp;$BL$17,$B$2:$B$1000,"="&amp;AM18)+COUNTIFS($M$2:$M$1000,"&lt;"&amp;$BL$17,$C$2:$C$1000,"="&amp;AM18)</f>
        <v/>
      </c>
      <c r="BP18" s="6">
        <f>COUNTIFS($H$2:$H$1000,"&gt;"&amp;$BP$17,$B$2:$B$1000,"="&amp;AL18)+COUNTIFS($I$2:$I$1000,"&gt;"&amp;$BP$17,$C$2:$C$1000,"="&amp;AL18)</f>
        <v/>
      </c>
      <c r="BQ18" s="27">
        <f>COUNTIFS($H$2:$H$1000,"&lt;"&amp;$BP$17,$B$2:$B$1000,"="&amp;AL18)+COUNTIFS($I$2:$I$1000,"&lt;"&amp;$BP$17,$C$2:$C$1000,"="&amp;AL18)</f>
        <v/>
      </c>
      <c r="BR18" s="27">
        <f>COUNTIFS($H$2:$H$1000,"&gt;"&amp;$BP$17,$B$2:$B$1000,"="&amp;AM18)+COUNTIFS($I$2:$I$1000,"&gt;"&amp;$BP$17,$C$2:$C$1000,"="&amp;AM18)</f>
        <v/>
      </c>
      <c r="BS18" s="27">
        <f>COUNTIFS($H$2:$H$1000,"&lt;"&amp;$BP$17,$B$2:$B$1000,"="&amp;AM18)+COUNTIFS($I$2:$I$1000,"&lt;"&amp;$BP$17,$C$2:$C$1000,"="&amp;AM18)</f>
        <v/>
      </c>
      <c r="BT18" s="27">
        <f>COUNTIFS($H$2:$H$1000,"&gt;"&amp;$BT$17,$B$2:$B$1000,"="&amp;AL18)+COUNTIFS($I$2:$I$1000,"&gt;"&amp;$BT$17,$C$2:$C$1000,"="&amp;AL18)</f>
        <v/>
      </c>
      <c r="BU18" s="27">
        <f>COUNTIFS($H$2:$H$1000,"&lt;"&amp;$BT$17,$B$2:$B$1000,"="&amp;AL18)+COUNTIFS($I$2:$I$1000,"&lt;"&amp;$BT$17,$C$2:$C$1000,"="&amp;AL18)</f>
        <v/>
      </c>
      <c r="BV18" s="27">
        <f>COUNTIFS($H$2:$H$1000,"&gt;"&amp;$BT$17,$B$2:$B$1000,"="&amp;AM18)+COUNTIFS($I$2:$I$1000,"&gt;"&amp;$BT$17,$C$2:$C$1000,"="&amp;AM18)</f>
        <v/>
      </c>
      <c r="BW18" s="27">
        <f>COUNTIFS($H$2:$H$1000,"&lt;"&amp;$BT$17,$B$2:$B$1000,"="&amp;AM18)+COUNTIFS($I$2:$I$1000,"&lt;"&amp;$BT$17,$C$2:$C$1000,"="&amp;AM18)</f>
        <v/>
      </c>
      <c r="BX18" s="27">
        <f>COUNTIFS($H$2:$H$1000,"&gt;"&amp;$BX$17,$B$2:$B$1000,"="&amp;AL18)+COUNTIFS($I$2:$I$1000,"&gt;"&amp;$BX$17,$C$2:$C$1000,"="&amp;AL18)</f>
        <v/>
      </c>
      <c r="BY18" s="27">
        <f>COUNTIFS($H$2:$H$1000,"&lt;"&amp;$BX$17,$B$2:$B$1000,"="&amp;AL18)+COUNTIFS($I$2:$I$1000,"&lt;"&amp;$BX$17,$C$2:$C$1000,"="&amp;AL18)</f>
        <v/>
      </c>
      <c r="BZ18" s="27">
        <f>COUNTIFS($H$2:$H$1000,"&gt;"&amp;$BX$17,$B$2:$B$1000,"="&amp;AM18)+COUNTIFS($I$2:$I$1000,"&gt;"&amp;$BX$17,$C$2:$C$1000,"="&amp;AM18)</f>
        <v/>
      </c>
      <c r="CA18" s="27">
        <f>COUNTIFS($H$2:$H$1000,"&lt;"&amp;$BX$17,$B$2:$B$1000,"="&amp;AM18)+COUNTIFS($I$2:$I$1000,"&lt;"&amp;$BX$17,$C$2:$C$1000,"="&amp;AM18)</f>
        <v/>
      </c>
      <c r="CB18" s="15">
        <f>COUNTIFS($K$2:$K$1000,"&gt;"&amp;$CB$17,$B$2:$B$1000,"="&amp;AL18)+COUNTIFS($L$2:$L$1000,"&gt;"&amp;$CB$17,$C$2:$C$1000,"="&amp;AL18)</f>
        <v/>
      </c>
      <c r="CC18" s="27">
        <f>COUNTIFS($K$2:$K$1000,"&lt;"&amp;$CB$17,$B$2:$B$1000,"="&amp;AL18)+COUNTIFS($L$2:$L$1000,"&lt;"&amp;$CB$17,$C$2:$C$1000,"="&amp;AL18)</f>
        <v/>
      </c>
      <c r="CD18" s="27">
        <f>COUNTIFS($K$2:$K$1000,"&gt;"&amp;$CB$17,$B$2:$B$1000,"="&amp;AM18)+COUNTIFS($L$2:$L$1000,"&gt;"&amp;$CB$17,$C$2:$C$1000,"="&amp;AM18)</f>
        <v/>
      </c>
      <c r="CE18" s="27">
        <f>COUNTIFS($K$2:$K$1000,"&lt;"&amp;$CB$17,$B$2:$B$1000,"="&amp;AM18)+COUNTIFS($L$2:$L$1000,"&lt;"&amp;$CB$17,$C$2:$C$1000,"="&amp;AM18)</f>
        <v/>
      </c>
      <c r="CF18" s="27">
        <f>COUNTIFS($K$2:$K$1000,"&gt;"&amp;$CF$17,$B$2:$B$1000,"="&amp;AL18)+COUNTIFS($L$2:$L$1000,"&gt;"&amp;$CF$17,$C$2:$C$1000,"="&amp;AL18)</f>
        <v/>
      </c>
      <c r="CG18" s="27">
        <f>COUNTIFS($K$2:$K$1000,"&lt;"&amp;$CF$17,$B$2:$B$1000,"="&amp;AL18)+COUNTIFS($L$2:$L$1000,"&lt;"&amp;$CF$17,$C$2:$C$1000,"="&amp;AL18)</f>
        <v/>
      </c>
      <c r="CH18" s="27">
        <f>COUNTIFS($K$2:$K$1000,"&gt;"&amp;$CF$17,$B$2:$B$1000,"="&amp;AM18)+COUNTIFS($L$2:$L$1000,"&gt;"&amp;$CF$17,$C$2:$C$1000,"="&amp;AM18)</f>
        <v/>
      </c>
      <c r="CI18" s="27">
        <f>COUNTIFS($K$2:$K$1000,"&lt;"&amp;$CF$17,$B$2:$B$1000,"="&amp;AM18)+COUNTIFS($L$2:$L$1000,"&lt;"&amp;$CF$17,$C$2:$C$1000,"="&amp;AM18)</f>
        <v/>
      </c>
      <c r="CJ18" s="27">
        <f>COUNTIFS($K$2:$K$1000,"&gt;"&amp;$CJ$17,$B$2:$B$1000,"="&amp;AL18)+COUNTIFS($L$2:$L$1000,"&gt;"&amp;$CJ$17,$C$2:$C$1000,"="&amp;AL18)</f>
        <v/>
      </c>
      <c r="CK18" s="27">
        <f>COUNTIFS($K$2:$K$1000,"&lt;"&amp;$CJ$17,$B$2:$B$1000,"="&amp;AL18)+COUNTIFS($L$2:$L$1000,"&lt;"&amp;$CJ$17,$C$2:$C$1000,"="&amp;AL18)</f>
        <v/>
      </c>
      <c r="CL18" s="27">
        <f>COUNTIFS($K$2:$K$1000,"&gt;"&amp;$CJ$17,$B$2:$B$1000,"="&amp;AM18)+COUNTIFS($L$2:$L$1000,"&gt;"&amp;$CJ$17,$C$2:$C$1000,"="&amp;AM18)</f>
        <v/>
      </c>
      <c r="CM18" s="27">
        <f>COUNTIFS($K$2:$K$1000,"&lt;"&amp;$CJ$17,$B$2:$B$1000,"="&amp;AM18)+COUNTIFS($L$2:$L$1000,"&lt;"&amp;$CJ$17,$C$2:$C$1000,"="&amp;AM18)</f>
        <v/>
      </c>
      <c r="CN18" s="6">
        <f>COUNTIFS($I$2:$I$1000,"&gt;"&amp;$CN$17,$B$2:$B$1000,"="&amp;AL18)+COUNTIFS($H$2:$H$1000,"&gt;"&amp;$CN$17,$C$2:$C$1000,"="&amp;AL18)</f>
        <v/>
      </c>
      <c r="CO18" s="27">
        <f>COUNTIFS($I$2:$I$1000,"&lt;"&amp;$CN$17,$B$2:$B$1000,"="&amp;AL18)+COUNTIFS($H$2:$H$1000,"&lt;"&amp;$CN$17,$C$2:$C$1000,"="&amp;AL18)</f>
        <v/>
      </c>
      <c r="CP18" s="27">
        <f>COUNTIFS($I$2:$I$1000,"&gt;"&amp;$CN$17,$B$2:$B$1000,"="&amp;AM18)+COUNTIFS($H$2:$H$1000,"&gt;"&amp;$CN$17,$C$2:$C$1000,"="&amp;AM18)</f>
        <v/>
      </c>
      <c r="CQ18" s="27">
        <f>COUNTIFS($I$2:$I$1000,"&lt;"&amp;$CN$17,$B$2:$B$1000,"="&amp;AM18)+COUNTIFS($H$2:$H$1000,"&lt;"&amp;$CN$17,$C$2:$C$1000,"="&amp;AM18)</f>
        <v/>
      </c>
      <c r="CR18" s="27">
        <f>COUNTIFS($I$2:$I$1000,"&gt;"&amp;$CR$17,$B$2:$B$1000,"="&amp;AL18)+COUNTIFS($H$2:$H$1000,"&gt;"&amp;$CR$17,$C$2:$C$1000,"="&amp;AL18)</f>
        <v/>
      </c>
      <c r="CS18" s="27">
        <f>COUNTIFS($I$2:$I$1000,"&lt;"&amp;$CR$17,$B$2:$B$1000,"="&amp;AL18)+COUNTIFS($H$2:$H$1000,"&lt;"&amp;$CR$17,$C$2:$C$1000,"="&amp;AL18)</f>
        <v/>
      </c>
      <c r="CT18" s="27">
        <f>COUNTIFS($I$2:$I$1000,"&gt;"&amp;$CR$17,$B$2:$B$1000,"="&amp;AM18)+COUNTIFS($H$2:$H$1000,"&gt;"&amp;$CR$17,$C$2:$C$1000,"="&amp;AM18)</f>
        <v/>
      </c>
      <c r="CU18" s="27">
        <f>COUNTIFS($I$2:$I$1000,"&lt;"&amp;$CR$17,$B$2:$B$1000,"="&amp;AM18)+COUNTIFS($H$2:$H$1000,"&lt;"&amp;$CR$17,$C$2:$C$1000,"="&amp;AM18)</f>
        <v/>
      </c>
      <c r="CV18" s="27">
        <f>COUNTIFS($I$2:$I$1000,"&gt;"&amp;$CV$17,$B$2:$B$1000,"="&amp;AL18)+COUNTIFS($H$2:$H$1000,"&gt;"&amp;$CV$17,$C$2:$C$1000,"="&amp;AL18)</f>
        <v/>
      </c>
      <c r="CW18" s="27">
        <f>COUNTIFS($I$2:$I$1000,"&lt;"&amp;$CV$17,$B$2:$B$1000,"="&amp;AL18)+COUNTIFS($H$2:$H$1000,"&lt;"&amp;$CV$17,$C$2:$C$1000,"="&amp;AL18)</f>
        <v/>
      </c>
      <c r="CX18" s="27">
        <f>COUNTIFS($I$2:$I$1000,"&gt;"&amp;$CV$17,$B$2:$B$1000,"="&amp;AM18)+COUNTIFS($H$2:$H$1000,"&gt;"&amp;$CV$17,$C$2:$C$1000,"="&amp;AM18)</f>
        <v/>
      </c>
      <c r="CY18" s="27">
        <f>COUNTIFS($I$2:$I$1000,"&lt;"&amp;$CV$17,$B$2:$B$1000,"="&amp;AM18)+COUNTIFS($H$2:$H$1000,"&lt;"&amp;$CV$17,$C$2:$C$1000,"="&amp;AM18)</f>
        <v/>
      </c>
      <c r="CZ18" s="15">
        <f>COUNTIFS($L$2:$L$1000,"&gt;"&amp;$CZ$17,$B$2:$B$1000,"="&amp;AL18)+COUNTIFS($K$2:$K$1000,"&gt;"&amp;$CZ$17,$C$2:$C$1000,"="&amp;AL18)</f>
        <v/>
      </c>
      <c r="DA18" s="27">
        <f>COUNTIFS($L$2:$L$1000,"&lt;"&amp;$CZ$17,$B$2:$B$1000,"="&amp;AL18)+COUNTIFS($K$2:$K$1000,"&lt;"&amp;$CZ$17,$C$2:$C$1000,"="&amp;AL18)</f>
        <v/>
      </c>
      <c r="DB18" s="27">
        <f>COUNTIFS($L$2:$L$1000,"&gt;"&amp;$CZ$17,$B$2:$B$1000,"="&amp;AM18)+COUNTIFS($K$2:$K$1000,"&gt;"&amp;$CZ$17,$C$2:$C$1000,"="&amp;AM18)</f>
        <v/>
      </c>
      <c r="DC18" s="27">
        <f>COUNTIFS($L$2:$L$1000,"&lt;"&amp;$CZ$17,$B$2:$B$1000,"="&amp;AM18)+COUNTIFS($K$2:$K$1000,"&lt;"&amp;$CZ$17,$C$2:$C$1000,"="&amp;AM18)</f>
        <v/>
      </c>
      <c r="DD18" s="27">
        <f>COUNTIFS($L$2:$L$1000,"&gt;"&amp;$DD$17,$B$2:$B$1000,"="&amp;AL18)+COUNTIFS($K$2:$K$1000,"&gt;"&amp;$DD$17,$C$2:$C$1000,"="&amp;AL18)</f>
        <v/>
      </c>
      <c r="DE18" s="27">
        <f>COUNTIFS($L$2:$L$1000,"&lt;"&amp;$DD$17,$B$2:$B$1000,"="&amp;AL18)+COUNTIFS($K$2:$K$1000,"&lt;"&amp;$DD$17,$C$2:$C$1000,"="&amp;AL18)</f>
        <v/>
      </c>
      <c r="DF18" s="27">
        <f>COUNTIFS($L$2:$L$1000,"&gt;"&amp;$DD$17,$B$2:$B$1000,"="&amp;AM18)+COUNTIFS($K$2:$K$1000,"&gt;"&amp;$DD$17,$C$2:$C$1000,"="&amp;AM18)</f>
        <v/>
      </c>
      <c r="DG18" s="27">
        <f>COUNTIFS($L$2:$L$1000,"&lt;"&amp;$DD$17,$B$2:$B$1000,"="&amp;AM18)+COUNTIFS($K$2:$K$1000,"&lt;"&amp;$DD$17,$C$2:$C$1000,"="&amp;AM18)</f>
        <v/>
      </c>
      <c r="DH18" s="27">
        <f>COUNTIFS($L$2:$L$1000,"&gt;"&amp;$DH$17,$B$2:$B$1000,"="&amp;AL18)+COUNTIFS($K$2:$K$1000,"&gt;"&amp;$DH$17,$C$2:$C$1000,"="&amp;AL18)</f>
        <v/>
      </c>
      <c r="DI18" s="27">
        <f>COUNTIFS($L$2:$L$1000,"&lt;"&amp;$DH$17,$B$2:$B$1000,"="&amp;AL18)+COUNTIFS($K$2:$K$1000,"&lt;"&amp;$DH$17,$C$2:$C$1000,"="&amp;AL18)</f>
        <v/>
      </c>
      <c r="DJ18" s="27">
        <f>COUNTIFS($L$2:$L$1000,"&gt;"&amp;$DH$17,$B$2:$B$1000,"="&amp;AM18)+COUNTIFS($K$2:$K$1000,"&gt;"&amp;$DH$17,$C$2:$C$1000,"="&amp;AM18)</f>
        <v/>
      </c>
      <c r="DK18" s="27">
        <f>COUNTIFS($L$2:$L$1000,"&lt;"&amp;$DH$17,$B$2:$B$1000,"="&amp;AM18)+COUNTIFS($K$2:$K$1000,"&lt;"&amp;$DH$17,$C$2:$C$1000,"="&amp;AM18)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43331</v>
      </c>
      <c r="B19" s="42" t="inlineStr">
        <is>
          <t>Burnley</t>
        </is>
      </c>
      <c r="C19" s="42" t="inlineStr">
        <is>
          <t>Watford</t>
        </is>
      </c>
      <c r="D19" s="27" t="n">
        <v>459</v>
      </c>
      <c r="E19" s="27" t="n">
        <v>346</v>
      </c>
      <c r="F19" s="27" t="n">
        <v>348</v>
      </c>
      <c r="G19" s="27" t="n">
        <v>238</v>
      </c>
      <c r="H19" s="8" t="n">
        <v>3</v>
      </c>
      <c r="I19" s="8" t="n">
        <v>6</v>
      </c>
      <c r="J19" s="8" t="n">
        <v>9</v>
      </c>
      <c r="K19" s="15" t="n">
        <v>1</v>
      </c>
      <c r="L19" s="27" t="n">
        <v>3</v>
      </c>
      <c r="M19" s="8" t="n">
        <v>4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Tottenham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2653</v>
      </c>
      <c r="AC19" s="27" t="n">
        <v>2179</v>
      </c>
      <c r="AD19" s="27" t="n">
        <v>21</v>
      </c>
      <c r="AE19" s="27" t="n">
        <v>3</v>
      </c>
      <c r="AF19" s="15" t="n">
        <v>2002</v>
      </c>
      <c r="AG19" s="27" t="n">
        <v>1584</v>
      </c>
      <c r="AH19" s="27" t="n">
        <v>27</v>
      </c>
      <c r="AI19" s="27" t="n">
        <v>5</v>
      </c>
      <c r="AL19" s="42">
        <f>AL31</f>
        <v/>
      </c>
      <c r="AM19" s="42">
        <f>AM31</f>
        <v/>
      </c>
      <c r="AN19" s="27">
        <f>COUNTIFS($J$2:$J$1000,"&gt;"&amp;$AN$17,$B$2:$B$1000,"="&amp;AL19)+COUNTIFS($J$2:$J$1000,"&gt;"&amp;$AN$17,$C$2:$C$1000,"="&amp;AL19)</f>
        <v/>
      </c>
      <c r="AO19" s="27">
        <f>COUNTIFS($J$2:$J$1000,"&lt;"&amp;$AN$17,$B$2:$B$1000,"="&amp;AL19)+COUNTIFS($J$2:$J$1000,"&lt;"&amp;$AN$17,$C$2:$C$1000,"="&amp;AL19)</f>
        <v/>
      </c>
      <c r="AP19" s="27">
        <f>COUNTIFS($J$2:$J$1000,"&gt;"&amp;$AN$17,$B$2:$B$1000,"="&amp;AM19)+COUNTIFS($J$2:$J$1000,"&gt;"&amp;$AN$17,$C$2:$C$1000,"="&amp;AM19)</f>
        <v/>
      </c>
      <c r="AQ19" s="27">
        <f>COUNTIFS($J$2:$J$1000,"&lt;"&amp;$AN$17,$B$2:$B$1000,"="&amp;AM19)+COUNTIFS($J$2:$J$1000,"&lt;"&amp;$AN$17,$C$2:$C$1000,"="&amp;AM19)</f>
        <v/>
      </c>
      <c r="AR19" s="27">
        <f>COUNTIFS($J$2:$J$1000,"&gt;"&amp;$AR$17,$B$2:$B$1000,"="&amp;AL19)+COUNTIFS($J$2:$J$1000,"&gt;"&amp;$AR$17,$C$2:$C$1000,"="&amp;AL19)</f>
        <v/>
      </c>
      <c r="AS19" s="27">
        <f>COUNTIFS($J$2:$J$1000,"&lt;"&amp;$AR$17,$B$2:$B$1000,"="&amp;AL19)+COUNTIFS($J$2:$J$1000,"&lt;"&amp;$AR$17,$C$2:$C$1000,"="&amp;AL19)</f>
        <v/>
      </c>
      <c r="AT19" s="27">
        <f>COUNTIFS($J$2:$J$1000,"&gt;"&amp;$AR$17,$B$2:$B$1000,"="&amp;AM19)+COUNTIFS($J$2:$J$1000,"&gt;"&amp;$AR$17,$C$2:$C$1000,"="&amp;AM19)</f>
        <v/>
      </c>
      <c r="AU19" s="27">
        <f>COUNTIFS($J$2:$J$1000,"&lt;"&amp;$AR$17,$B$2:$B$1000,"="&amp;AM19)+COUNTIFS($J$2:$J$1000,"&lt;"&amp;$AR$17,$C$2:$C$1000,"="&amp;AM19)</f>
        <v/>
      </c>
      <c r="AV19" s="27">
        <f>COUNTIFS($J$2:$J$1000,"&gt;"&amp;$AV$17,$B$2:$B$1000,"="&amp;AL19)+COUNTIFS($J$2:$J$1000,"&gt;"&amp;$AV$17,$C$2:$C$1000,"="&amp;AL19)</f>
        <v/>
      </c>
      <c r="AW19" s="27">
        <f>COUNTIFS($J$2:$J$1000,"&lt;"&amp;$AV$17,$B$2:$B$1000,"="&amp;AL19)+COUNTIFS($J$2:$J$1000,"&lt;"&amp;$AV$17,$C$2:$C$1000,"="&amp;AL19)</f>
        <v/>
      </c>
      <c r="AX19" s="27">
        <f>COUNTIFS($J$2:$J$1000,"&gt;"&amp;$AV$17,$B$2:$B$1000,"="&amp;AM19)+COUNTIFS($J$2:$J$1000,"&gt;"&amp;$AV$17,$C$2:$C$1000,"="&amp;AM19)</f>
        <v/>
      </c>
      <c r="AY19" s="27">
        <f>COUNTIFS($J$2:$J$1000,"&lt;"&amp;$AV$17,$B$2:$B$1000,"="&amp;AM19)+COUNTIFS($J$2:$J$1000,"&lt;"&amp;$AV$17,$C$2:$C$1000,"="&amp;AM19)</f>
        <v/>
      </c>
      <c r="AZ19" s="15">
        <f>COUNTIFS($M$2:$M$1000,"&gt;"&amp;$AZ$17,$B$2:$B$1000,"="&amp;AL19)+COUNTIFS($M$2:$M$1000,"&gt;"&amp;$AZ$17,$C$2:$C$1000,"="&amp;AL19)</f>
        <v/>
      </c>
      <c r="BA19" s="27">
        <f>COUNTIFS($M$2:$M$1000,"&lt;"&amp;$AZ$17,$B$2:$B$1000,"="&amp;AL19)+COUNTIFS($M$2:$M$1000,"&lt;"&amp;$AZ$17,$C$2:$C$1000,"="&amp;AL19)</f>
        <v/>
      </c>
      <c r="BB19" s="27">
        <f>COUNTIFS($M$2:$M$1000,"&gt;"&amp;$AZ$17,$B$2:$B$1000,"="&amp;AM19)+COUNTIFS($M$2:$M$1000,"&gt;"&amp;$AZ$17,$C$2:$C$1000,"="&amp;AM19)</f>
        <v/>
      </c>
      <c r="BC19" s="27">
        <f>COUNTIFS($M$2:$M$1000,"&lt;"&amp;$AZ$17,$B$2:$B$1000,"="&amp;AM19)+COUNTIFS($M$2:$M$1000,"&lt;"&amp;$AZ$17,$C$2:$C$1000,"="&amp;AM19)</f>
        <v/>
      </c>
      <c r="BD19" s="27">
        <f>COUNTIFS($M$2:$M$1000,"&gt;"&amp;$BD$17,$B$2:$B$1000,"="&amp;AL19)+COUNTIFS($M$2:$M$1000,"&gt;"&amp;$BD$17,$C$2:$C$1000,"="&amp;AL19)</f>
        <v/>
      </c>
      <c r="BE19" s="27">
        <f>COUNTIFS($M$2:$M$1000,"&lt;"&amp;$BD$17,$B$2:$B$1000,"="&amp;AL19)+COUNTIFS($M$2:$M$1000,"&lt;"&amp;$BD$17,$C$2:$C$1000,"="&amp;AL19)</f>
        <v/>
      </c>
      <c r="BF19" s="27">
        <f>COUNTIFS($M$2:$M$1000,"&gt;"&amp;$BD$17,$B$2:$B$1000,"="&amp;AM19)+COUNTIFS($M$2:$M$1000,"&gt;"&amp;$BD$17,$C$2:$C$1000,"="&amp;AM19)</f>
        <v/>
      </c>
      <c r="BG19" s="27">
        <f>COUNTIFS($M$2:$M$1000,"&lt;"&amp;$BD$17,$B$2:$B$1000,"="&amp;AM19)+COUNTIFS($M$2:$M$1000,"&lt;"&amp;$BD$17,$C$2:$C$1000,"="&amp;AM19)</f>
        <v/>
      </c>
      <c r="BH19" s="27">
        <f>COUNTIFS($M$2:$M$1000,"&gt;"&amp;$BH$17,$B$2:$B$1000,"="&amp;AL19)+COUNTIFS($M$2:$M$1000,"&gt;"&amp;$BH$17,$C$2:$C$1000,"="&amp;AL19)</f>
        <v/>
      </c>
      <c r="BI19" s="27">
        <f>COUNTIFS($M$2:$M$1000,"&lt;"&amp;$BH$17,$B$2:$B$1000,"="&amp;AL19)+COUNTIFS($M$2:$M$1000,"&lt;"&amp;$BH$17,$C$2:$C$1000,"="&amp;AL19)</f>
        <v/>
      </c>
      <c r="BJ19" s="27">
        <f>COUNTIFS($M$2:$M$1000,"&gt;"&amp;$BH$17,$B$2:$B$1000,"="&amp;AM19)+COUNTIFS($M$2:$M$1000,"&gt;"&amp;$BH$17,$C$2:$C$1000,"="&amp;AM19)</f>
        <v/>
      </c>
      <c r="BK19" s="27">
        <f>COUNTIFS($M$2:$M$1000,"&lt;"&amp;$BH$17,$B$2:$B$1000,"="&amp;AM19)+COUNTIFS($M$2:$M$1000,"&lt;"&amp;$BH$17,$C$2:$C$1000,"="&amp;AM19)</f>
        <v/>
      </c>
      <c r="BL19" s="27">
        <f>COUNTIFS($M$2:$M$1000,"&gt;"&amp;$BL$17,$B$2:$B$1000,"="&amp;AL19)+COUNTIFS($M$2:$M$1000,"&gt;"&amp;$BL$17,$C$2:$C$1000,"="&amp;AL19)</f>
        <v/>
      </c>
      <c r="BM19" s="27">
        <f>COUNTIFS($M$2:$M$1000,"&lt;"&amp;$BL$17,$B$2:$B$1000,"="&amp;AL19)+COUNTIFS($M$2:$M$1000,"&lt;"&amp;$BL$17,$C$2:$C$1000,"="&amp;AL19)</f>
        <v/>
      </c>
      <c r="BN19" s="27">
        <f>COUNTIFS($M$2:$M$1000,"&gt;"&amp;$BL$17,$B$2:$B$1000,"="&amp;AM19)+COUNTIFS($M$2:$M$1000,"&gt;"&amp;$BL$17,$C$2:$C$1000,"="&amp;AM19)</f>
        <v/>
      </c>
      <c r="BO19" s="27">
        <f>COUNTIFS($M$2:$M$1000,"&lt;"&amp;$BL$17,$B$2:$B$1000,"="&amp;AM19)+COUNTIFS($M$2:$M$1000,"&lt;"&amp;$BL$17,$C$2:$C$1000,"="&amp;AM19)</f>
        <v/>
      </c>
      <c r="BP19" s="6">
        <f>COUNTIFS($H$2:$H$1000,"&gt;"&amp;$BP$17,$B$2:$B$1000,"="&amp;AL19)+COUNTIFS($I$2:$I$1000,"&gt;"&amp;$BP$17,$C$2:$C$1000,"="&amp;AL19)</f>
        <v/>
      </c>
      <c r="BQ19" s="27">
        <f>COUNTIFS($H$2:$H$1000,"&lt;"&amp;$BP$17,$B$2:$B$1000,"="&amp;AL19)+COUNTIFS($I$2:$I$1000,"&lt;"&amp;$BP$17,$C$2:$C$1000,"="&amp;AL19)</f>
        <v/>
      </c>
      <c r="BR19" s="27">
        <f>COUNTIFS($H$2:$H$1000,"&gt;"&amp;$BP$17,$B$2:$B$1000,"="&amp;AM19)+COUNTIFS($I$2:$I$1000,"&gt;"&amp;$BP$17,$C$2:$C$1000,"="&amp;AM19)</f>
        <v/>
      </c>
      <c r="BS19" s="27">
        <f>COUNTIFS($H$2:$H$1000,"&lt;"&amp;$BP$17,$B$2:$B$1000,"="&amp;AM19)+COUNTIFS($I$2:$I$1000,"&lt;"&amp;$BP$17,$C$2:$C$1000,"="&amp;AM19)</f>
        <v/>
      </c>
      <c r="BT19" s="27">
        <f>COUNTIFS($H$2:$H$1000,"&gt;"&amp;$BT$17,$B$2:$B$1000,"="&amp;AL19)+COUNTIFS($I$2:$I$1000,"&gt;"&amp;$BT$17,$C$2:$C$1000,"="&amp;AL19)</f>
        <v/>
      </c>
      <c r="BU19" s="27">
        <f>COUNTIFS($H$2:$H$1000,"&lt;"&amp;$BT$17,$B$2:$B$1000,"="&amp;AL19)+COUNTIFS($I$2:$I$1000,"&lt;"&amp;$BT$17,$C$2:$C$1000,"="&amp;AL19)</f>
        <v/>
      </c>
      <c r="BV19" s="27">
        <f>COUNTIFS($H$2:$H$1000,"&gt;"&amp;$BT$17,$B$2:$B$1000,"="&amp;AM19)+COUNTIFS($I$2:$I$1000,"&gt;"&amp;$BT$17,$C$2:$C$1000,"="&amp;AM19)</f>
        <v/>
      </c>
      <c r="BW19" s="27">
        <f>COUNTIFS($H$2:$H$1000,"&lt;"&amp;$BT$17,$B$2:$B$1000,"="&amp;AM19)+COUNTIFS($I$2:$I$1000,"&lt;"&amp;$BT$17,$C$2:$C$1000,"="&amp;AM19)</f>
        <v/>
      </c>
      <c r="BX19" s="27">
        <f>COUNTIFS($H$2:$H$1000,"&gt;"&amp;$BX$17,$B$2:$B$1000,"="&amp;AL19)+COUNTIFS($I$2:$I$1000,"&gt;"&amp;$BX$17,$C$2:$C$1000,"="&amp;AL19)</f>
        <v/>
      </c>
      <c r="BY19" s="27">
        <f>COUNTIFS($H$2:$H$1000,"&lt;"&amp;$BX$17,$B$2:$B$1000,"="&amp;AL19)+COUNTIFS($I$2:$I$1000,"&lt;"&amp;$BX$17,$C$2:$C$1000,"="&amp;AL19)</f>
        <v/>
      </c>
      <c r="BZ19" s="27">
        <f>COUNTIFS($H$2:$H$1000,"&gt;"&amp;$BX$17,$B$2:$B$1000,"="&amp;AM19)+COUNTIFS($I$2:$I$1000,"&gt;"&amp;$BX$17,$C$2:$C$1000,"="&amp;AM19)</f>
        <v/>
      </c>
      <c r="CA19" s="27">
        <f>COUNTIFS($H$2:$H$1000,"&lt;"&amp;$BX$17,$B$2:$B$1000,"="&amp;AM19)+COUNTIFS($I$2:$I$1000,"&lt;"&amp;$BX$17,$C$2:$C$1000,"="&amp;AM19)</f>
        <v/>
      </c>
      <c r="CB19" s="15">
        <f>COUNTIFS($K$2:$K$1000,"&gt;"&amp;$CB$17,$B$2:$B$1000,"="&amp;AL19)+COUNTIFS($L$2:$L$1000,"&gt;"&amp;$CB$17,$C$2:$C$1000,"="&amp;AL19)</f>
        <v/>
      </c>
      <c r="CC19" s="27">
        <f>COUNTIFS($K$2:$K$1000,"&lt;"&amp;$CB$17,$B$2:$B$1000,"="&amp;AL19)+COUNTIFS($L$2:$L$1000,"&lt;"&amp;$CB$17,$C$2:$C$1000,"="&amp;AL19)</f>
        <v/>
      </c>
      <c r="CD19" s="27">
        <f>COUNTIFS($K$2:$K$1000,"&gt;"&amp;$CB$17,$B$2:$B$1000,"="&amp;AM19)+COUNTIFS($L$2:$L$1000,"&gt;"&amp;$CB$17,$C$2:$C$1000,"="&amp;AM19)</f>
        <v/>
      </c>
      <c r="CE19" s="27">
        <f>COUNTIFS($K$2:$K$1000,"&lt;"&amp;$CB$17,$B$2:$B$1000,"="&amp;AM19)+COUNTIFS($L$2:$L$1000,"&lt;"&amp;$CB$17,$C$2:$C$1000,"="&amp;AM19)</f>
        <v/>
      </c>
      <c r="CF19" s="27">
        <f>COUNTIFS($K$2:$K$1000,"&gt;"&amp;$CF$17,$B$2:$B$1000,"="&amp;AL19)+COUNTIFS($L$2:$L$1000,"&gt;"&amp;$CF$17,$C$2:$C$1000,"="&amp;AL19)</f>
        <v/>
      </c>
      <c r="CG19" s="27">
        <f>COUNTIFS($K$2:$K$1000,"&lt;"&amp;$CF$17,$B$2:$B$1000,"="&amp;AL19)+COUNTIFS($L$2:$L$1000,"&lt;"&amp;$CF$17,$C$2:$C$1000,"="&amp;AL19)</f>
        <v/>
      </c>
      <c r="CH19" s="27">
        <f>COUNTIFS($K$2:$K$1000,"&gt;"&amp;$CF$17,$B$2:$B$1000,"="&amp;AM19)+COUNTIFS($L$2:$L$1000,"&gt;"&amp;$CF$17,$C$2:$C$1000,"="&amp;AM19)</f>
        <v/>
      </c>
      <c r="CI19" s="27">
        <f>COUNTIFS($K$2:$K$1000,"&lt;"&amp;$CF$17,$B$2:$B$1000,"="&amp;AM19)+COUNTIFS($L$2:$L$1000,"&lt;"&amp;$CF$17,$C$2:$C$1000,"="&amp;AM19)</f>
        <v/>
      </c>
      <c r="CJ19" s="27">
        <f>COUNTIFS($K$2:$K$1000,"&gt;"&amp;$CJ$17,$B$2:$B$1000,"="&amp;AL19)+COUNTIFS($L$2:$L$1000,"&gt;"&amp;$CJ$17,$C$2:$C$1000,"="&amp;AL19)</f>
        <v/>
      </c>
      <c r="CK19" s="27">
        <f>COUNTIFS($K$2:$K$1000,"&lt;"&amp;$CJ$17,$B$2:$B$1000,"="&amp;AL19)+COUNTIFS($L$2:$L$1000,"&lt;"&amp;$CJ$17,$C$2:$C$1000,"="&amp;AL19)</f>
        <v/>
      </c>
      <c r="CL19" s="27">
        <f>COUNTIFS($K$2:$K$1000,"&gt;"&amp;$CJ$17,$B$2:$B$1000,"="&amp;AM19)+COUNTIFS($L$2:$L$1000,"&gt;"&amp;$CJ$17,$C$2:$C$1000,"="&amp;AM19)</f>
        <v/>
      </c>
      <c r="CM19" s="27">
        <f>COUNTIFS($K$2:$K$1000,"&lt;"&amp;$CJ$17,$B$2:$B$1000,"="&amp;AM19)+COUNTIFS($L$2:$L$1000,"&lt;"&amp;$CJ$17,$C$2:$C$1000,"="&amp;AM19)</f>
        <v/>
      </c>
      <c r="CN19" s="6">
        <f>COUNTIFS($I$2:$I$1000,"&gt;"&amp;$CN$17,$B$2:$B$1000,"="&amp;AL19)+COUNTIFS($H$2:$H$1000,"&gt;"&amp;$CN$17,$C$2:$C$1000,"="&amp;AL19)</f>
        <v/>
      </c>
      <c r="CO19" s="27">
        <f>COUNTIFS($I$2:$I$1000,"&lt;"&amp;$CN$17,$B$2:$B$1000,"="&amp;AL19)+COUNTIFS($H$2:$H$1000,"&lt;"&amp;$CN$17,$C$2:$C$1000,"="&amp;AL19)</f>
        <v/>
      </c>
      <c r="CP19" s="27">
        <f>COUNTIFS($I$2:$I$1000,"&gt;"&amp;$CN$17,$B$2:$B$1000,"="&amp;AM19)+COUNTIFS($H$2:$H$1000,"&gt;"&amp;$CN$17,$C$2:$C$1000,"="&amp;AM19)</f>
        <v/>
      </c>
      <c r="CQ19" s="27">
        <f>COUNTIFS($I$2:$I$1000,"&lt;"&amp;$CN$17,$B$2:$B$1000,"="&amp;AM19)+COUNTIFS($H$2:$H$1000,"&lt;"&amp;$CN$17,$C$2:$C$1000,"="&amp;AM19)</f>
        <v/>
      </c>
      <c r="CR19" s="27">
        <f>COUNTIFS($I$2:$I$1000,"&gt;"&amp;$CR$17,$B$2:$B$1000,"="&amp;AL19)+COUNTIFS($H$2:$H$1000,"&gt;"&amp;$CR$17,$C$2:$C$1000,"="&amp;AL19)</f>
        <v/>
      </c>
      <c r="CS19" s="27">
        <f>COUNTIFS($I$2:$I$1000,"&lt;"&amp;$CR$17,$B$2:$B$1000,"="&amp;AL19)+COUNTIFS($H$2:$H$1000,"&lt;"&amp;$CR$17,$C$2:$C$1000,"="&amp;AL19)</f>
        <v/>
      </c>
      <c r="CT19" s="27">
        <f>COUNTIFS($I$2:$I$1000,"&gt;"&amp;$CR$17,$B$2:$B$1000,"="&amp;AM19)+COUNTIFS($H$2:$H$1000,"&gt;"&amp;$CR$17,$C$2:$C$1000,"="&amp;AM19)</f>
        <v/>
      </c>
      <c r="CU19" s="27">
        <f>COUNTIFS($I$2:$I$1000,"&lt;"&amp;$CR$17,$B$2:$B$1000,"="&amp;AM19)+COUNTIFS($H$2:$H$1000,"&lt;"&amp;$CR$17,$C$2:$C$1000,"="&amp;AM19)</f>
        <v/>
      </c>
      <c r="CV19" s="27">
        <f>COUNTIFS($I$2:$I$1000,"&gt;"&amp;$CV$17,$B$2:$B$1000,"="&amp;AL19)+COUNTIFS($H$2:$H$1000,"&gt;"&amp;$CV$17,$C$2:$C$1000,"="&amp;AL19)</f>
        <v/>
      </c>
      <c r="CW19" s="27">
        <f>COUNTIFS($I$2:$I$1000,"&lt;"&amp;$CV$17,$B$2:$B$1000,"="&amp;AL19)+COUNTIFS($H$2:$H$1000,"&lt;"&amp;$CV$17,$C$2:$C$1000,"="&amp;AL19)</f>
        <v/>
      </c>
      <c r="CX19" s="27">
        <f>COUNTIFS($I$2:$I$1000,"&gt;"&amp;$CV$17,$B$2:$B$1000,"="&amp;AM19)+COUNTIFS($H$2:$H$1000,"&gt;"&amp;$CV$17,$C$2:$C$1000,"="&amp;AM19)</f>
        <v/>
      </c>
      <c r="CY19" s="27">
        <f>COUNTIFS($I$2:$I$1000,"&lt;"&amp;$CV$17,$B$2:$B$1000,"="&amp;AM19)+COUNTIFS($H$2:$H$1000,"&lt;"&amp;$CV$17,$C$2:$C$1000,"="&amp;AM19)</f>
        <v/>
      </c>
      <c r="CZ19" s="15">
        <f>COUNTIFS($L$2:$L$1000,"&gt;"&amp;$CZ$17,$B$2:$B$1000,"="&amp;AL19)+COUNTIFS($K$2:$K$1000,"&gt;"&amp;$CZ$17,$C$2:$C$1000,"="&amp;AL19)</f>
        <v/>
      </c>
      <c r="DA19" s="27">
        <f>COUNTIFS($L$2:$L$1000,"&lt;"&amp;$CZ$17,$B$2:$B$1000,"="&amp;AL19)+COUNTIFS($K$2:$K$1000,"&lt;"&amp;$CZ$17,$C$2:$C$1000,"="&amp;AL19)</f>
        <v/>
      </c>
      <c r="DB19" s="27">
        <f>COUNTIFS($L$2:$L$1000,"&gt;"&amp;$CZ$17,$B$2:$B$1000,"="&amp;AM19)+COUNTIFS($K$2:$K$1000,"&gt;"&amp;$CZ$17,$C$2:$C$1000,"="&amp;AM19)</f>
        <v/>
      </c>
      <c r="DC19" s="27">
        <f>COUNTIFS($L$2:$L$1000,"&lt;"&amp;$CZ$17,$B$2:$B$1000,"="&amp;AM19)+COUNTIFS($K$2:$K$1000,"&lt;"&amp;$CZ$17,$C$2:$C$1000,"="&amp;AM19)</f>
        <v/>
      </c>
      <c r="DD19" s="27">
        <f>COUNTIFS($L$2:$L$1000,"&gt;"&amp;$DD$17,$B$2:$B$1000,"="&amp;AL19)+COUNTIFS($K$2:$K$1000,"&gt;"&amp;$DD$17,$C$2:$C$1000,"="&amp;AL19)</f>
        <v/>
      </c>
      <c r="DE19" s="27">
        <f>COUNTIFS($L$2:$L$1000,"&lt;"&amp;$DD$17,$B$2:$B$1000,"="&amp;AL19)+COUNTIFS($K$2:$K$1000,"&lt;"&amp;$DD$17,$C$2:$C$1000,"="&amp;AL19)</f>
        <v/>
      </c>
      <c r="DF19" s="27">
        <f>COUNTIFS($L$2:$L$1000,"&gt;"&amp;$DD$17,$B$2:$B$1000,"="&amp;AM19)+COUNTIFS($K$2:$K$1000,"&gt;"&amp;$DD$17,$C$2:$C$1000,"="&amp;AM19)</f>
        <v/>
      </c>
      <c r="DG19" s="27">
        <f>COUNTIFS($L$2:$L$1000,"&lt;"&amp;$DD$17,$B$2:$B$1000,"="&amp;AM19)+COUNTIFS($K$2:$K$1000,"&lt;"&amp;$DD$17,$C$2:$C$1000,"="&amp;AM19)</f>
        <v/>
      </c>
      <c r="DH19" s="27">
        <f>COUNTIFS($L$2:$L$1000,"&gt;"&amp;$DH$17,$B$2:$B$1000,"="&amp;AL19)+COUNTIFS($K$2:$K$1000,"&gt;"&amp;$DH$17,$C$2:$C$1000,"="&amp;AL19)</f>
        <v/>
      </c>
      <c r="DI19" s="27">
        <f>COUNTIFS($L$2:$L$1000,"&lt;"&amp;$DH$17,$B$2:$B$1000,"="&amp;AL19)+COUNTIFS($K$2:$K$1000,"&lt;"&amp;$DH$17,$C$2:$C$1000,"="&amp;AL19)</f>
        <v/>
      </c>
      <c r="DJ19" s="27">
        <f>COUNTIFS($L$2:$L$1000,"&gt;"&amp;$DH$17,$B$2:$B$1000,"="&amp;AM19)+COUNTIFS($K$2:$K$1000,"&gt;"&amp;$DH$17,$C$2:$C$1000,"="&amp;AM19)</f>
        <v/>
      </c>
      <c r="DK19" s="27">
        <f>COUNTIFS($L$2:$L$1000,"&lt;"&amp;$DH$17,$B$2:$B$1000,"="&amp;AM19)+COUNTIFS($K$2:$K$1000,"&lt;"&amp;$DH$17,$C$2:$C$1000,"="&amp;AM19)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43331</v>
      </c>
      <c r="B20" s="42" t="inlineStr">
        <is>
          <t>Manchester City</t>
        </is>
      </c>
      <c r="C20" s="42" t="inlineStr">
        <is>
          <t>Huddersfield</t>
        </is>
      </c>
      <c r="D20" s="27" t="n">
        <v>759</v>
      </c>
      <c r="E20" s="27" t="n">
        <v>222</v>
      </c>
      <c r="F20" s="27" t="n">
        <v>707</v>
      </c>
      <c r="G20" s="27" t="n">
        <v>144</v>
      </c>
      <c r="H20" s="8" t="n">
        <v>14</v>
      </c>
      <c r="I20" s="8" t="n">
        <v>1</v>
      </c>
      <c r="J20" s="8" t="n">
        <v>15</v>
      </c>
      <c r="K20" s="15" t="n">
        <v>6</v>
      </c>
      <c r="L20" s="27" t="n">
        <v>1</v>
      </c>
      <c r="M20" s="8" t="n">
        <v>7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Watford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2354</v>
      </c>
      <c r="AC20" s="27" t="n">
        <v>1890</v>
      </c>
      <c r="AD20" s="27" t="n">
        <v>22</v>
      </c>
      <c r="AE20" s="27" t="n">
        <v>5</v>
      </c>
      <c r="AF20" s="15" t="n">
        <v>2120</v>
      </c>
      <c r="AG20" s="27" t="n">
        <v>1695</v>
      </c>
      <c r="AH20" s="27" t="n">
        <v>29</v>
      </c>
      <c r="AI20" s="27" t="n">
        <v>11</v>
      </c>
      <c r="AL20" s="42">
        <f>AL32</f>
        <v/>
      </c>
      <c r="AM20" s="42">
        <f>AM32</f>
        <v/>
      </c>
      <c r="AN20" s="27">
        <f>COUNTIFS($J$2:$J$1000,"&gt;"&amp;$AN$17,$B$2:$B$1000,"="&amp;AL20)+COUNTIFS($J$2:$J$1000,"&gt;"&amp;$AN$17,$C$2:$C$1000,"="&amp;AL20)</f>
        <v/>
      </c>
      <c r="AO20" s="27">
        <f>COUNTIFS($J$2:$J$1000,"&lt;"&amp;$AN$17,$B$2:$B$1000,"="&amp;AL20)+COUNTIFS($J$2:$J$1000,"&lt;"&amp;$AN$17,$C$2:$C$1000,"="&amp;AL20)</f>
        <v/>
      </c>
      <c r="AP20" s="27">
        <f>COUNTIFS($J$2:$J$1000,"&gt;"&amp;$AN$17,$B$2:$B$1000,"="&amp;AM20)+COUNTIFS($J$2:$J$1000,"&gt;"&amp;$AN$17,$C$2:$C$1000,"="&amp;AM20)</f>
        <v/>
      </c>
      <c r="AQ20" s="27">
        <f>COUNTIFS($J$2:$J$1000,"&lt;"&amp;$AN$17,$B$2:$B$1000,"="&amp;AM20)+COUNTIFS($J$2:$J$1000,"&lt;"&amp;$AN$17,$C$2:$C$1000,"="&amp;AM20)</f>
        <v/>
      </c>
      <c r="AR20" s="27">
        <f>COUNTIFS($J$2:$J$1000,"&gt;"&amp;$AR$17,$B$2:$B$1000,"="&amp;AL20)+COUNTIFS($J$2:$J$1000,"&gt;"&amp;$AR$17,$C$2:$C$1000,"="&amp;AL20)</f>
        <v/>
      </c>
      <c r="AS20" s="27">
        <f>COUNTIFS($J$2:$J$1000,"&lt;"&amp;$AR$17,$B$2:$B$1000,"="&amp;AL20)+COUNTIFS($J$2:$J$1000,"&lt;"&amp;$AR$17,$C$2:$C$1000,"="&amp;AL20)</f>
        <v/>
      </c>
      <c r="AT20" s="27">
        <f>COUNTIFS($J$2:$J$1000,"&gt;"&amp;$AR$17,$B$2:$B$1000,"="&amp;AM20)+COUNTIFS($J$2:$J$1000,"&gt;"&amp;$AR$17,$C$2:$C$1000,"="&amp;AM20)</f>
        <v/>
      </c>
      <c r="AU20" s="27">
        <f>COUNTIFS($J$2:$J$1000,"&lt;"&amp;$AR$17,$B$2:$B$1000,"="&amp;AM20)+COUNTIFS($J$2:$J$1000,"&lt;"&amp;$AR$17,$C$2:$C$1000,"="&amp;AM20)</f>
        <v/>
      </c>
      <c r="AV20" s="27">
        <f>COUNTIFS($J$2:$J$1000,"&gt;"&amp;$AV$17,$B$2:$B$1000,"="&amp;AL20)+COUNTIFS($J$2:$J$1000,"&gt;"&amp;$AV$17,$C$2:$C$1000,"="&amp;AL20)</f>
        <v/>
      </c>
      <c r="AW20" s="27">
        <f>COUNTIFS($J$2:$J$1000,"&lt;"&amp;$AV$17,$B$2:$B$1000,"="&amp;AL20)+COUNTIFS($J$2:$J$1000,"&lt;"&amp;$AV$17,$C$2:$C$1000,"="&amp;AL20)</f>
        <v/>
      </c>
      <c r="AX20" s="27">
        <f>COUNTIFS($J$2:$J$1000,"&gt;"&amp;$AV$17,$B$2:$B$1000,"="&amp;AM20)+COUNTIFS($J$2:$J$1000,"&gt;"&amp;$AV$17,$C$2:$C$1000,"="&amp;AM20)</f>
        <v/>
      </c>
      <c r="AY20" s="27">
        <f>COUNTIFS($J$2:$J$1000,"&lt;"&amp;$AV$17,$B$2:$B$1000,"="&amp;AM20)+COUNTIFS($J$2:$J$1000,"&lt;"&amp;$AV$17,$C$2:$C$1000,"="&amp;AM20)</f>
        <v/>
      </c>
      <c r="AZ20" s="15">
        <f>COUNTIFS($M$2:$M$1000,"&gt;"&amp;$AZ$17,$B$2:$B$1000,"="&amp;AL20)+COUNTIFS($M$2:$M$1000,"&gt;"&amp;$AZ$17,$C$2:$C$1000,"="&amp;AL20)</f>
        <v/>
      </c>
      <c r="BA20" s="27">
        <f>COUNTIFS($M$2:$M$1000,"&lt;"&amp;$AZ$17,$B$2:$B$1000,"="&amp;AL20)+COUNTIFS($M$2:$M$1000,"&lt;"&amp;$AZ$17,$C$2:$C$1000,"="&amp;AL20)</f>
        <v/>
      </c>
      <c r="BB20" s="27">
        <f>COUNTIFS($M$2:$M$1000,"&gt;"&amp;$AZ$17,$B$2:$B$1000,"="&amp;AM20)+COUNTIFS($M$2:$M$1000,"&gt;"&amp;$AZ$17,$C$2:$C$1000,"="&amp;AM20)</f>
        <v/>
      </c>
      <c r="BC20" s="27">
        <f>COUNTIFS($M$2:$M$1000,"&lt;"&amp;$AZ$17,$B$2:$B$1000,"="&amp;AM20)+COUNTIFS($M$2:$M$1000,"&lt;"&amp;$AZ$17,$C$2:$C$1000,"="&amp;AM20)</f>
        <v/>
      </c>
      <c r="BD20" s="27">
        <f>COUNTIFS($M$2:$M$1000,"&gt;"&amp;$BD$17,$B$2:$B$1000,"="&amp;AL20)+COUNTIFS($M$2:$M$1000,"&gt;"&amp;$BD$17,$C$2:$C$1000,"="&amp;AL20)</f>
        <v/>
      </c>
      <c r="BE20" s="27">
        <f>COUNTIFS($M$2:$M$1000,"&lt;"&amp;$BD$17,$B$2:$B$1000,"="&amp;AL20)+COUNTIFS($M$2:$M$1000,"&lt;"&amp;$BD$17,$C$2:$C$1000,"="&amp;AL20)</f>
        <v/>
      </c>
      <c r="BF20" s="27">
        <f>COUNTIFS($M$2:$M$1000,"&gt;"&amp;$BD$17,$B$2:$B$1000,"="&amp;AM20)+COUNTIFS($M$2:$M$1000,"&gt;"&amp;$BD$17,$C$2:$C$1000,"="&amp;AM20)</f>
        <v/>
      </c>
      <c r="BG20" s="27">
        <f>COUNTIFS($M$2:$M$1000,"&lt;"&amp;$BD$17,$B$2:$B$1000,"="&amp;AM20)+COUNTIFS($M$2:$M$1000,"&lt;"&amp;$BD$17,$C$2:$C$1000,"="&amp;AM20)</f>
        <v/>
      </c>
      <c r="BH20" s="27">
        <f>COUNTIFS($M$2:$M$1000,"&gt;"&amp;$BH$17,$B$2:$B$1000,"="&amp;AL20)+COUNTIFS($M$2:$M$1000,"&gt;"&amp;$BH$17,$C$2:$C$1000,"="&amp;AL20)</f>
        <v/>
      </c>
      <c r="BI20" s="27">
        <f>COUNTIFS($M$2:$M$1000,"&lt;"&amp;$BH$17,$B$2:$B$1000,"="&amp;AL20)+COUNTIFS($M$2:$M$1000,"&lt;"&amp;$BH$17,$C$2:$C$1000,"="&amp;AL20)</f>
        <v/>
      </c>
      <c r="BJ20" s="27">
        <f>COUNTIFS($M$2:$M$1000,"&gt;"&amp;$BH$17,$B$2:$B$1000,"="&amp;AM20)+COUNTIFS($M$2:$M$1000,"&gt;"&amp;$BH$17,$C$2:$C$1000,"="&amp;AM20)</f>
        <v/>
      </c>
      <c r="BK20" s="27">
        <f>COUNTIFS($M$2:$M$1000,"&lt;"&amp;$BH$17,$B$2:$B$1000,"="&amp;AM20)+COUNTIFS($M$2:$M$1000,"&lt;"&amp;$BH$17,$C$2:$C$1000,"="&amp;AM20)</f>
        <v/>
      </c>
      <c r="BL20" s="27">
        <f>COUNTIFS($M$2:$M$1000,"&gt;"&amp;$BL$17,$B$2:$B$1000,"="&amp;AL20)+COUNTIFS($M$2:$M$1000,"&gt;"&amp;$BL$17,$C$2:$C$1000,"="&amp;AL20)</f>
        <v/>
      </c>
      <c r="BM20" s="27">
        <f>COUNTIFS($M$2:$M$1000,"&lt;"&amp;$BL$17,$B$2:$B$1000,"="&amp;AL20)+COUNTIFS($M$2:$M$1000,"&lt;"&amp;$BL$17,$C$2:$C$1000,"="&amp;AL20)</f>
        <v/>
      </c>
      <c r="BN20" s="27">
        <f>COUNTIFS($M$2:$M$1000,"&gt;"&amp;$BL$17,$B$2:$B$1000,"="&amp;AM20)+COUNTIFS($M$2:$M$1000,"&gt;"&amp;$BL$17,$C$2:$C$1000,"="&amp;AM20)</f>
        <v/>
      </c>
      <c r="BO20" s="27">
        <f>COUNTIFS($M$2:$M$1000,"&lt;"&amp;$BL$17,$B$2:$B$1000,"="&amp;AM20)+COUNTIFS($M$2:$M$1000,"&lt;"&amp;$BL$17,$C$2:$C$1000,"="&amp;AM20)</f>
        <v/>
      </c>
      <c r="BP20" s="6">
        <f>COUNTIFS($H$2:$H$1000,"&gt;"&amp;$BP$17,$B$2:$B$1000,"="&amp;AL20)+COUNTIFS($I$2:$I$1000,"&gt;"&amp;$BP$17,$C$2:$C$1000,"="&amp;AL20)</f>
        <v/>
      </c>
      <c r="BQ20" s="27">
        <f>COUNTIFS($H$2:$H$1000,"&lt;"&amp;$BP$17,$B$2:$B$1000,"="&amp;AL20)+COUNTIFS($I$2:$I$1000,"&lt;"&amp;$BP$17,$C$2:$C$1000,"="&amp;AL20)</f>
        <v/>
      </c>
      <c r="BR20" s="27">
        <f>COUNTIFS($H$2:$H$1000,"&gt;"&amp;$BP$17,$B$2:$B$1000,"="&amp;AM20)+COUNTIFS($I$2:$I$1000,"&gt;"&amp;$BP$17,$C$2:$C$1000,"="&amp;AM20)</f>
        <v/>
      </c>
      <c r="BS20" s="27">
        <f>COUNTIFS($H$2:$H$1000,"&lt;"&amp;$BP$17,$B$2:$B$1000,"="&amp;AM20)+COUNTIFS($I$2:$I$1000,"&lt;"&amp;$BP$17,$C$2:$C$1000,"="&amp;AM20)</f>
        <v/>
      </c>
      <c r="BT20" s="27">
        <f>COUNTIFS($H$2:$H$1000,"&gt;"&amp;$BT$17,$B$2:$B$1000,"="&amp;AL20)+COUNTIFS($I$2:$I$1000,"&gt;"&amp;$BT$17,$C$2:$C$1000,"="&amp;AL20)</f>
        <v/>
      </c>
      <c r="BU20" s="27">
        <f>COUNTIFS($H$2:$H$1000,"&lt;"&amp;$BT$17,$B$2:$B$1000,"="&amp;AL20)+COUNTIFS($I$2:$I$1000,"&lt;"&amp;$BT$17,$C$2:$C$1000,"="&amp;AL20)</f>
        <v/>
      </c>
      <c r="BV20" s="27">
        <f>COUNTIFS($H$2:$H$1000,"&gt;"&amp;$BT$17,$B$2:$B$1000,"="&amp;AM20)+COUNTIFS($I$2:$I$1000,"&gt;"&amp;$BT$17,$C$2:$C$1000,"="&amp;AM20)</f>
        <v/>
      </c>
      <c r="BW20" s="27">
        <f>COUNTIFS($H$2:$H$1000,"&lt;"&amp;$BT$17,$B$2:$B$1000,"="&amp;AM20)+COUNTIFS($I$2:$I$1000,"&lt;"&amp;$BT$17,$C$2:$C$1000,"="&amp;AM20)</f>
        <v/>
      </c>
      <c r="BX20" s="27">
        <f>COUNTIFS($H$2:$H$1000,"&gt;"&amp;$BX$17,$B$2:$B$1000,"="&amp;AL20)+COUNTIFS($I$2:$I$1000,"&gt;"&amp;$BX$17,$C$2:$C$1000,"="&amp;AL20)</f>
        <v/>
      </c>
      <c r="BY20" s="27">
        <f>COUNTIFS($H$2:$H$1000,"&lt;"&amp;$BX$17,$B$2:$B$1000,"="&amp;AL20)+COUNTIFS($I$2:$I$1000,"&lt;"&amp;$BX$17,$C$2:$C$1000,"="&amp;AL20)</f>
        <v/>
      </c>
      <c r="BZ20" s="27">
        <f>COUNTIFS($H$2:$H$1000,"&gt;"&amp;$BX$17,$B$2:$B$1000,"="&amp;AM20)+COUNTIFS($I$2:$I$1000,"&gt;"&amp;$BX$17,$C$2:$C$1000,"="&amp;AM20)</f>
        <v/>
      </c>
      <c r="CA20" s="27">
        <f>COUNTIFS($H$2:$H$1000,"&lt;"&amp;$BX$17,$B$2:$B$1000,"="&amp;AM20)+COUNTIFS($I$2:$I$1000,"&lt;"&amp;$BX$17,$C$2:$C$1000,"="&amp;AM20)</f>
        <v/>
      </c>
      <c r="CB20" s="15">
        <f>COUNTIFS($K$2:$K$1000,"&gt;"&amp;$CB$17,$B$2:$B$1000,"="&amp;AL20)+COUNTIFS($L$2:$L$1000,"&gt;"&amp;$CB$17,$C$2:$C$1000,"="&amp;AL20)</f>
        <v/>
      </c>
      <c r="CC20" s="27">
        <f>COUNTIFS($K$2:$K$1000,"&lt;"&amp;$CB$17,$B$2:$B$1000,"="&amp;AL20)+COUNTIFS($L$2:$L$1000,"&lt;"&amp;$CB$17,$C$2:$C$1000,"="&amp;AL20)</f>
        <v/>
      </c>
      <c r="CD20" s="27">
        <f>COUNTIFS($K$2:$K$1000,"&gt;"&amp;$CB$17,$B$2:$B$1000,"="&amp;AM20)+COUNTIFS($L$2:$L$1000,"&gt;"&amp;$CB$17,$C$2:$C$1000,"="&amp;AM20)</f>
        <v/>
      </c>
      <c r="CE20" s="27">
        <f>COUNTIFS($K$2:$K$1000,"&lt;"&amp;$CB$17,$B$2:$B$1000,"="&amp;AM20)+COUNTIFS($L$2:$L$1000,"&lt;"&amp;$CB$17,$C$2:$C$1000,"="&amp;AM20)</f>
        <v/>
      </c>
      <c r="CF20" s="27">
        <f>COUNTIFS($K$2:$K$1000,"&gt;"&amp;$CF$17,$B$2:$B$1000,"="&amp;AL20)+COUNTIFS($L$2:$L$1000,"&gt;"&amp;$CF$17,$C$2:$C$1000,"="&amp;AL20)</f>
        <v/>
      </c>
      <c r="CG20" s="27">
        <f>COUNTIFS($K$2:$K$1000,"&lt;"&amp;$CF$17,$B$2:$B$1000,"="&amp;AL20)+COUNTIFS($L$2:$L$1000,"&lt;"&amp;$CF$17,$C$2:$C$1000,"="&amp;AL20)</f>
        <v/>
      </c>
      <c r="CH20" s="27">
        <f>COUNTIFS($K$2:$K$1000,"&gt;"&amp;$CF$17,$B$2:$B$1000,"="&amp;AM20)+COUNTIFS($L$2:$L$1000,"&gt;"&amp;$CF$17,$C$2:$C$1000,"="&amp;AM20)</f>
        <v/>
      </c>
      <c r="CI20" s="27">
        <f>COUNTIFS($K$2:$K$1000,"&lt;"&amp;$CF$17,$B$2:$B$1000,"="&amp;AM20)+COUNTIFS($L$2:$L$1000,"&lt;"&amp;$CF$17,$C$2:$C$1000,"="&amp;AM20)</f>
        <v/>
      </c>
      <c r="CJ20" s="27">
        <f>COUNTIFS($K$2:$K$1000,"&gt;"&amp;$CJ$17,$B$2:$B$1000,"="&amp;AL20)+COUNTIFS($L$2:$L$1000,"&gt;"&amp;$CJ$17,$C$2:$C$1000,"="&amp;AL20)</f>
        <v/>
      </c>
      <c r="CK20" s="27">
        <f>COUNTIFS($K$2:$K$1000,"&lt;"&amp;$CJ$17,$B$2:$B$1000,"="&amp;AL20)+COUNTIFS($L$2:$L$1000,"&lt;"&amp;$CJ$17,$C$2:$C$1000,"="&amp;AL20)</f>
        <v/>
      </c>
      <c r="CL20" s="27">
        <f>COUNTIFS($K$2:$K$1000,"&gt;"&amp;$CJ$17,$B$2:$B$1000,"="&amp;AM20)+COUNTIFS($L$2:$L$1000,"&gt;"&amp;$CJ$17,$C$2:$C$1000,"="&amp;AM20)</f>
        <v/>
      </c>
      <c r="CM20" s="27">
        <f>COUNTIFS($K$2:$K$1000,"&lt;"&amp;$CJ$17,$B$2:$B$1000,"="&amp;AM20)+COUNTIFS($L$2:$L$1000,"&lt;"&amp;$CJ$17,$C$2:$C$1000,"="&amp;AM20)</f>
        <v/>
      </c>
      <c r="CN20" s="6">
        <f>COUNTIFS($I$2:$I$1000,"&gt;"&amp;$CN$17,$B$2:$B$1000,"="&amp;AL20)+COUNTIFS($H$2:$H$1000,"&gt;"&amp;$CN$17,$C$2:$C$1000,"="&amp;AL20)</f>
        <v/>
      </c>
      <c r="CO20" s="27">
        <f>COUNTIFS($I$2:$I$1000,"&lt;"&amp;$CN$17,$B$2:$B$1000,"="&amp;AL20)+COUNTIFS($H$2:$H$1000,"&lt;"&amp;$CN$17,$C$2:$C$1000,"="&amp;AL20)</f>
        <v/>
      </c>
      <c r="CP20" s="27">
        <f>COUNTIFS($I$2:$I$1000,"&gt;"&amp;$CN$17,$B$2:$B$1000,"="&amp;AM20)+COUNTIFS($H$2:$H$1000,"&gt;"&amp;$CN$17,$C$2:$C$1000,"="&amp;AM20)</f>
        <v/>
      </c>
      <c r="CQ20" s="27">
        <f>COUNTIFS($I$2:$I$1000,"&lt;"&amp;$CN$17,$B$2:$B$1000,"="&amp;AM20)+COUNTIFS($H$2:$H$1000,"&lt;"&amp;$CN$17,$C$2:$C$1000,"="&amp;AM20)</f>
        <v/>
      </c>
      <c r="CR20" s="27">
        <f>COUNTIFS($I$2:$I$1000,"&gt;"&amp;$CR$17,$B$2:$B$1000,"="&amp;AL20)+COUNTIFS($H$2:$H$1000,"&gt;"&amp;$CR$17,$C$2:$C$1000,"="&amp;AL20)</f>
        <v/>
      </c>
      <c r="CS20" s="27">
        <f>COUNTIFS($I$2:$I$1000,"&lt;"&amp;$CR$17,$B$2:$B$1000,"="&amp;AL20)+COUNTIFS($H$2:$H$1000,"&lt;"&amp;$CR$17,$C$2:$C$1000,"="&amp;AL20)</f>
        <v/>
      </c>
      <c r="CT20" s="27">
        <f>COUNTIFS($I$2:$I$1000,"&gt;"&amp;$CR$17,$B$2:$B$1000,"="&amp;AM20)+COUNTIFS($H$2:$H$1000,"&gt;"&amp;$CR$17,$C$2:$C$1000,"="&amp;AM20)</f>
        <v/>
      </c>
      <c r="CU20" s="27">
        <f>COUNTIFS($I$2:$I$1000,"&lt;"&amp;$CR$17,$B$2:$B$1000,"="&amp;AM20)+COUNTIFS($H$2:$H$1000,"&lt;"&amp;$CR$17,$C$2:$C$1000,"="&amp;AM20)</f>
        <v/>
      </c>
      <c r="CV20" s="27">
        <f>COUNTIFS($I$2:$I$1000,"&gt;"&amp;$CV$17,$B$2:$B$1000,"="&amp;AL20)+COUNTIFS($H$2:$H$1000,"&gt;"&amp;$CV$17,$C$2:$C$1000,"="&amp;AL20)</f>
        <v/>
      </c>
      <c r="CW20" s="27">
        <f>COUNTIFS($I$2:$I$1000,"&lt;"&amp;$CV$17,$B$2:$B$1000,"="&amp;AL20)+COUNTIFS($H$2:$H$1000,"&lt;"&amp;$CV$17,$C$2:$C$1000,"="&amp;AL20)</f>
        <v/>
      </c>
      <c r="CX20" s="27">
        <f>COUNTIFS($I$2:$I$1000,"&gt;"&amp;$CV$17,$B$2:$B$1000,"="&amp;AM20)+COUNTIFS($H$2:$H$1000,"&gt;"&amp;$CV$17,$C$2:$C$1000,"="&amp;AM20)</f>
        <v/>
      </c>
      <c r="CY20" s="27">
        <f>COUNTIFS($I$2:$I$1000,"&lt;"&amp;$CV$17,$B$2:$B$1000,"="&amp;AM20)+COUNTIFS($H$2:$H$1000,"&lt;"&amp;$CV$17,$C$2:$C$1000,"="&amp;AM20)</f>
        <v/>
      </c>
      <c r="CZ20" s="15">
        <f>COUNTIFS($L$2:$L$1000,"&gt;"&amp;$CZ$17,$B$2:$B$1000,"="&amp;AL20)+COUNTIFS($K$2:$K$1000,"&gt;"&amp;$CZ$17,$C$2:$C$1000,"="&amp;AL20)</f>
        <v/>
      </c>
      <c r="DA20" s="27">
        <f>COUNTIFS($L$2:$L$1000,"&lt;"&amp;$CZ$17,$B$2:$B$1000,"="&amp;AL20)+COUNTIFS($K$2:$K$1000,"&lt;"&amp;$CZ$17,$C$2:$C$1000,"="&amp;AL20)</f>
        <v/>
      </c>
      <c r="DB20" s="27">
        <f>COUNTIFS($L$2:$L$1000,"&gt;"&amp;$CZ$17,$B$2:$B$1000,"="&amp;AM20)+COUNTIFS($K$2:$K$1000,"&gt;"&amp;$CZ$17,$C$2:$C$1000,"="&amp;AM20)</f>
        <v/>
      </c>
      <c r="DC20" s="27">
        <f>COUNTIFS($L$2:$L$1000,"&lt;"&amp;$CZ$17,$B$2:$B$1000,"="&amp;AM20)+COUNTIFS($K$2:$K$1000,"&lt;"&amp;$CZ$17,$C$2:$C$1000,"="&amp;AM20)</f>
        <v/>
      </c>
      <c r="DD20" s="27">
        <f>COUNTIFS($L$2:$L$1000,"&gt;"&amp;$DD$17,$B$2:$B$1000,"="&amp;AL20)+COUNTIFS($K$2:$K$1000,"&gt;"&amp;$DD$17,$C$2:$C$1000,"="&amp;AL20)</f>
        <v/>
      </c>
      <c r="DE20" s="27">
        <f>COUNTIFS($L$2:$L$1000,"&lt;"&amp;$DD$17,$B$2:$B$1000,"="&amp;AL20)+COUNTIFS($K$2:$K$1000,"&lt;"&amp;$DD$17,$C$2:$C$1000,"="&amp;AL20)</f>
        <v/>
      </c>
      <c r="DF20" s="27">
        <f>COUNTIFS($L$2:$L$1000,"&gt;"&amp;$DD$17,$B$2:$B$1000,"="&amp;AM20)+COUNTIFS($K$2:$K$1000,"&gt;"&amp;$DD$17,$C$2:$C$1000,"="&amp;AM20)</f>
        <v/>
      </c>
      <c r="DG20" s="27">
        <f>COUNTIFS($L$2:$L$1000,"&lt;"&amp;$DD$17,$B$2:$B$1000,"="&amp;AM20)+COUNTIFS($K$2:$K$1000,"&lt;"&amp;$DD$17,$C$2:$C$1000,"="&amp;AM20)</f>
        <v/>
      </c>
      <c r="DH20" s="27">
        <f>COUNTIFS($L$2:$L$1000,"&gt;"&amp;$DH$17,$B$2:$B$1000,"="&amp;AL20)+COUNTIFS($K$2:$K$1000,"&gt;"&amp;$DH$17,$C$2:$C$1000,"="&amp;AL20)</f>
        <v/>
      </c>
      <c r="DI20" s="27">
        <f>COUNTIFS($L$2:$L$1000,"&lt;"&amp;$DH$17,$B$2:$B$1000,"="&amp;AL20)+COUNTIFS($K$2:$K$1000,"&lt;"&amp;$DH$17,$C$2:$C$1000,"="&amp;AL20)</f>
        <v/>
      </c>
      <c r="DJ20" s="27">
        <f>COUNTIFS($L$2:$L$1000,"&gt;"&amp;$DH$17,$B$2:$B$1000,"="&amp;AM20)+COUNTIFS($K$2:$K$1000,"&gt;"&amp;$DH$17,$C$2:$C$1000,"="&amp;AM20)</f>
        <v/>
      </c>
      <c r="DK20" s="27">
        <f>COUNTIFS($L$2:$L$1000,"&lt;"&amp;$DH$17,$B$2:$B$1000,"="&amp;AM20)+COUNTIFS($K$2:$K$1000,"&lt;"&amp;$DH$17,$C$2:$C$1000,"="&amp;AM20)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43332</v>
      </c>
      <c r="B21" s="42" t="inlineStr">
        <is>
          <t>Crystal Palace</t>
        </is>
      </c>
      <c r="C21" s="42" t="inlineStr">
        <is>
          <t>Liverpool</t>
        </is>
      </c>
      <c r="D21" s="27" t="n">
        <v>362</v>
      </c>
      <c r="E21" s="27" t="n">
        <v>626</v>
      </c>
      <c r="F21" s="27" t="n">
        <v>285</v>
      </c>
      <c r="G21" s="27" t="n">
        <v>560</v>
      </c>
      <c r="H21" s="8" t="n">
        <v>2</v>
      </c>
      <c r="I21" s="8" t="n">
        <v>6</v>
      </c>
      <c r="J21" s="8" t="n">
        <v>8</v>
      </c>
      <c r="K21" s="15" t="n">
        <v>0</v>
      </c>
      <c r="L21" s="27" t="n">
        <v>2</v>
      </c>
      <c r="M21" s="8" t="n">
        <v>2</v>
      </c>
      <c r="N21" s="12">
        <f>IF(K21="","",LOOKUP(K21-L21,{-9E+307,0,1},{2,"x",1}))</f>
        <v/>
      </c>
      <c r="O21" s="7">
        <f>IF(K21="","",K21&amp;"-"&amp;L21)</f>
        <v/>
      </c>
      <c r="P21" s="1" t="n"/>
      <c r="Q21" s="42" t="inlineStr">
        <is>
          <t>West Ham</t>
        </is>
      </c>
      <c r="R21" s="27">
        <f>SUMPRODUCT(($B$2:$C$1001=$Q21)*($N$2:$N$1001&lt;&gt;""))</f>
        <v/>
      </c>
      <c r="S21" s="27">
        <f>SUMIF($B$2:$B$1001,$Q21,$D$2:$D$1001)+SUMIF($C$2:$C$1001,$Q21,$E$2:$E$1001)</f>
        <v/>
      </c>
      <c r="T21" s="27">
        <f>SUMIF($B$2:$B$1001,$Q21,$F$2:$F$1001)+SUMIF($C$2:$C$1001,$Q21,$G$2:$G$1001)</f>
        <v/>
      </c>
      <c r="U21" s="27">
        <f>SUMIF($B$2:$B$1001,$Q21,$H$2:$H$1001)+SUMIF($C$2:$C$1001,$Q21,$I$2:$I$1001)</f>
        <v/>
      </c>
      <c r="V21" s="27">
        <f>SUMIF($B$2:$B$1001,$Q21,$K$2:$K$1001)+SUMIF($C$2:$C$1001,$Q21,$L$2:$L$1001)</f>
        <v/>
      </c>
      <c r="W21" s="15">
        <f>SUMIF($C$2:$C$1001,$Q21,$D$2:$D$1001)+SUMIF($B$2:$B$1001,$Q21,$E$2:$E$1001)</f>
        <v/>
      </c>
      <c r="X21" s="27">
        <f>SUMIF($C$2:$C$1001,$Q21,$F$2:$F$1001)+SUMIF($B$2:$B$1001,$Q21,$G$2:$G$1001)</f>
        <v/>
      </c>
      <c r="Y21" s="27">
        <f>SUMIF($C$2:$C$1001,$Q21,$H$2:$H$1001)+SUMIF($B$2:$B$1001,$Q21,$I$2:$I$1001)</f>
        <v/>
      </c>
      <c r="Z21" s="27">
        <f>SUMIF($C$2:$C$1001,$Q21,$K$2:$K$1001)+SUMIF($B$2:$B$1001,$Q21,$L$2:$L$1001)</f>
        <v/>
      </c>
      <c r="AA21" s="6" t="n">
        <v>5</v>
      </c>
      <c r="AB21" s="27" t="n">
        <v>2260</v>
      </c>
      <c r="AC21" s="27" t="n">
        <v>1821</v>
      </c>
      <c r="AD21" s="27" t="n">
        <v>29</v>
      </c>
      <c r="AE21" s="27" t="n">
        <v>11</v>
      </c>
      <c r="AF21" s="15" t="n">
        <v>2215</v>
      </c>
      <c r="AG21" s="27" t="n">
        <v>1769</v>
      </c>
      <c r="AH21" s="27" t="n">
        <v>22</v>
      </c>
      <c r="AI21" s="27" t="n">
        <v>5</v>
      </c>
      <c r="AL21" s="42">
        <f>AL33</f>
        <v/>
      </c>
      <c r="AM21" s="42">
        <f>AM33</f>
        <v/>
      </c>
      <c r="AN21" s="27">
        <f>COUNTIFS($J$2:$J$1000,"&gt;"&amp;$AN$17,$B$2:$B$1000,"="&amp;AL21)+COUNTIFS($J$2:$J$1000,"&gt;"&amp;$AN$17,$C$2:$C$1000,"="&amp;AL21)</f>
        <v/>
      </c>
      <c r="AO21" s="27">
        <f>COUNTIFS($J$2:$J$1000,"&lt;"&amp;$AN$17,$B$2:$B$1000,"="&amp;AL21)+COUNTIFS($J$2:$J$1000,"&lt;"&amp;$AN$17,$C$2:$C$1000,"="&amp;AL21)</f>
        <v/>
      </c>
      <c r="AP21" s="27">
        <f>COUNTIFS($J$2:$J$1000,"&gt;"&amp;$AN$17,$B$2:$B$1000,"="&amp;AM21)+COUNTIFS($J$2:$J$1000,"&gt;"&amp;$AN$17,$C$2:$C$1000,"="&amp;AM21)</f>
        <v/>
      </c>
      <c r="AQ21" s="27">
        <f>COUNTIFS($J$2:$J$1000,"&lt;"&amp;$AN$17,$B$2:$B$1000,"="&amp;AM21)+COUNTIFS($J$2:$J$1000,"&lt;"&amp;$AN$17,$C$2:$C$1000,"="&amp;AM21)</f>
        <v/>
      </c>
      <c r="AR21" s="27">
        <f>COUNTIFS($J$2:$J$1000,"&gt;"&amp;$AR$17,$B$2:$B$1000,"="&amp;AL21)+COUNTIFS($J$2:$J$1000,"&gt;"&amp;$AR$17,$C$2:$C$1000,"="&amp;AL21)</f>
        <v/>
      </c>
      <c r="AS21" s="27">
        <f>COUNTIFS($J$2:$J$1000,"&lt;"&amp;$AR$17,$B$2:$B$1000,"="&amp;AL21)+COUNTIFS($J$2:$J$1000,"&lt;"&amp;$AR$17,$C$2:$C$1000,"="&amp;AL21)</f>
        <v/>
      </c>
      <c r="AT21" s="27">
        <f>COUNTIFS($J$2:$J$1000,"&gt;"&amp;$AR$17,$B$2:$B$1000,"="&amp;AM21)+COUNTIFS($J$2:$J$1000,"&gt;"&amp;$AR$17,$C$2:$C$1000,"="&amp;AM21)</f>
        <v/>
      </c>
      <c r="AU21" s="27">
        <f>COUNTIFS($J$2:$J$1000,"&lt;"&amp;$AR$17,$B$2:$B$1000,"="&amp;AM21)+COUNTIFS($J$2:$J$1000,"&lt;"&amp;$AR$17,$C$2:$C$1000,"="&amp;AM21)</f>
        <v/>
      </c>
      <c r="AV21" s="27">
        <f>COUNTIFS($J$2:$J$1000,"&gt;"&amp;$AV$17,$B$2:$B$1000,"="&amp;AL21)+COUNTIFS($J$2:$J$1000,"&gt;"&amp;$AV$17,$C$2:$C$1000,"="&amp;AL21)</f>
        <v/>
      </c>
      <c r="AW21" s="27">
        <f>COUNTIFS($J$2:$J$1000,"&lt;"&amp;$AV$17,$B$2:$B$1000,"="&amp;AL21)+COUNTIFS($J$2:$J$1000,"&lt;"&amp;$AV$17,$C$2:$C$1000,"="&amp;AL21)</f>
        <v/>
      </c>
      <c r="AX21" s="27">
        <f>COUNTIFS($J$2:$J$1000,"&gt;"&amp;$AV$17,$B$2:$B$1000,"="&amp;AM21)+COUNTIFS($J$2:$J$1000,"&gt;"&amp;$AV$17,$C$2:$C$1000,"="&amp;AM21)</f>
        <v/>
      </c>
      <c r="AY21" s="27">
        <f>COUNTIFS($J$2:$J$1000,"&lt;"&amp;$AV$17,$B$2:$B$1000,"="&amp;AM21)+COUNTIFS($J$2:$J$1000,"&lt;"&amp;$AV$17,$C$2:$C$1000,"="&amp;AM21)</f>
        <v/>
      </c>
      <c r="AZ21" s="15">
        <f>COUNTIFS($M$2:$M$1000,"&gt;"&amp;$AZ$17,$B$2:$B$1000,"="&amp;AL21)+COUNTIFS($M$2:$M$1000,"&gt;"&amp;$AZ$17,$C$2:$C$1000,"="&amp;AL21)</f>
        <v/>
      </c>
      <c r="BA21" s="27">
        <f>COUNTIFS($M$2:$M$1000,"&lt;"&amp;$AZ$17,$B$2:$B$1000,"="&amp;AL21)+COUNTIFS($M$2:$M$1000,"&lt;"&amp;$AZ$17,$C$2:$C$1000,"="&amp;AL21)</f>
        <v/>
      </c>
      <c r="BB21" s="27">
        <f>COUNTIFS($M$2:$M$1000,"&gt;"&amp;$AZ$17,$B$2:$B$1000,"="&amp;AM21)+COUNTIFS($M$2:$M$1000,"&gt;"&amp;$AZ$17,$C$2:$C$1000,"="&amp;AM21)</f>
        <v/>
      </c>
      <c r="BC21" s="27">
        <f>COUNTIFS($M$2:$M$1000,"&lt;"&amp;$AZ$17,$B$2:$B$1000,"="&amp;AM21)+COUNTIFS($M$2:$M$1000,"&lt;"&amp;$AZ$17,$C$2:$C$1000,"="&amp;AM21)</f>
        <v/>
      </c>
      <c r="BD21" s="27">
        <f>COUNTIFS($M$2:$M$1000,"&gt;"&amp;$BD$17,$B$2:$B$1000,"="&amp;AL21)+COUNTIFS($M$2:$M$1000,"&gt;"&amp;$BD$17,$C$2:$C$1000,"="&amp;AL21)</f>
        <v/>
      </c>
      <c r="BE21" s="27">
        <f>COUNTIFS($M$2:$M$1000,"&lt;"&amp;$BD$17,$B$2:$B$1000,"="&amp;AL21)+COUNTIFS($M$2:$M$1000,"&lt;"&amp;$BD$17,$C$2:$C$1000,"="&amp;AL21)</f>
        <v/>
      </c>
      <c r="BF21" s="27">
        <f>COUNTIFS($M$2:$M$1000,"&gt;"&amp;$BD$17,$B$2:$B$1000,"="&amp;AM21)+COUNTIFS($M$2:$M$1000,"&gt;"&amp;$BD$17,$C$2:$C$1000,"="&amp;AM21)</f>
        <v/>
      </c>
      <c r="BG21" s="27">
        <f>COUNTIFS($M$2:$M$1000,"&lt;"&amp;$BD$17,$B$2:$B$1000,"="&amp;AM21)+COUNTIFS($M$2:$M$1000,"&lt;"&amp;$BD$17,$C$2:$C$1000,"="&amp;AM21)</f>
        <v/>
      </c>
      <c r="BH21" s="27">
        <f>COUNTIFS($M$2:$M$1000,"&gt;"&amp;$BH$17,$B$2:$B$1000,"="&amp;AL21)+COUNTIFS($M$2:$M$1000,"&gt;"&amp;$BH$17,$C$2:$C$1000,"="&amp;AL21)</f>
        <v/>
      </c>
      <c r="BI21" s="27">
        <f>COUNTIFS($M$2:$M$1000,"&lt;"&amp;$BH$17,$B$2:$B$1000,"="&amp;AL21)+COUNTIFS($M$2:$M$1000,"&lt;"&amp;$BH$17,$C$2:$C$1000,"="&amp;AL21)</f>
        <v/>
      </c>
      <c r="BJ21" s="27">
        <f>COUNTIFS($M$2:$M$1000,"&gt;"&amp;$BH$17,$B$2:$B$1000,"="&amp;AM21)+COUNTIFS($M$2:$M$1000,"&gt;"&amp;$BH$17,$C$2:$C$1000,"="&amp;AM21)</f>
        <v/>
      </c>
      <c r="BK21" s="27">
        <f>COUNTIFS($M$2:$M$1000,"&lt;"&amp;$BH$17,$B$2:$B$1000,"="&amp;AM21)+COUNTIFS($M$2:$M$1000,"&lt;"&amp;$BH$17,$C$2:$C$1000,"="&amp;AM21)</f>
        <v/>
      </c>
      <c r="BL21" s="27">
        <f>COUNTIFS($M$2:$M$1000,"&gt;"&amp;$BL$17,$B$2:$B$1000,"="&amp;AL21)+COUNTIFS($M$2:$M$1000,"&gt;"&amp;$BL$17,$C$2:$C$1000,"="&amp;AL21)</f>
        <v/>
      </c>
      <c r="BM21" s="27">
        <f>COUNTIFS($M$2:$M$1000,"&lt;"&amp;$BL$17,$B$2:$B$1000,"="&amp;AL21)+COUNTIFS($M$2:$M$1000,"&lt;"&amp;$BL$17,$C$2:$C$1000,"="&amp;AL21)</f>
        <v/>
      </c>
      <c r="BN21" s="27">
        <f>COUNTIFS($M$2:$M$1000,"&gt;"&amp;$BL$17,$B$2:$B$1000,"="&amp;AM21)+COUNTIFS($M$2:$M$1000,"&gt;"&amp;$BL$17,$C$2:$C$1000,"="&amp;AM21)</f>
        <v/>
      </c>
      <c r="BO21" s="27">
        <f>COUNTIFS($M$2:$M$1000,"&lt;"&amp;$BL$17,$B$2:$B$1000,"="&amp;AM21)+COUNTIFS($M$2:$M$1000,"&lt;"&amp;$BL$17,$C$2:$C$1000,"="&amp;AM21)</f>
        <v/>
      </c>
      <c r="BP21" s="6">
        <f>COUNTIFS($H$2:$H$1000,"&gt;"&amp;$BP$17,$B$2:$B$1000,"="&amp;AL21)+COUNTIFS($I$2:$I$1000,"&gt;"&amp;$BP$17,$C$2:$C$1000,"="&amp;AL21)</f>
        <v/>
      </c>
      <c r="BQ21" s="27">
        <f>COUNTIFS($H$2:$H$1000,"&lt;"&amp;$BP$17,$B$2:$B$1000,"="&amp;AL21)+COUNTIFS($I$2:$I$1000,"&lt;"&amp;$BP$17,$C$2:$C$1000,"="&amp;AL21)</f>
        <v/>
      </c>
      <c r="BR21" s="27">
        <f>COUNTIFS($H$2:$H$1000,"&gt;"&amp;$BP$17,$B$2:$B$1000,"="&amp;AM21)+COUNTIFS($I$2:$I$1000,"&gt;"&amp;$BP$17,$C$2:$C$1000,"="&amp;AM21)</f>
        <v/>
      </c>
      <c r="BS21" s="27">
        <f>COUNTIFS($H$2:$H$1000,"&lt;"&amp;$BP$17,$B$2:$B$1000,"="&amp;AM21)+COUNTIFS($I$2:$I$1000,"&lt;"&amp;$BP$17,$C$2:$C$1000,"="&amp;AM21)</f>
        <v/>
      </c>
      <c r="BT21" s="27">
        <f>COUNTIFS($H$2:$H$1000,"&gt;"&amp;$BT$17,$B$2:$B$1000,"="&amp;AL21)+COUNTIFS($I$2:$I$1000,"&gt;"&amp;$BT$17,$C$2:$C$1000,"="&amp;AL21)</f>
        <v/>
      </c>
      <c r="BU21" s="27">
        <f>COUNTIFS($H$2:$H$1000,"&lt;"&amp;$BT$17,$B$2:$B$1000,"="&amp;AL21)+COUNTIFS($I$2:$I$1000,"&lt;"&amp;$BT$17,$C$2:$C$1000,"="&amp;AL21)</f>
        <v/>
      </c>
      <c r="BV21" s="27">
        <f>COUNTIFS($H$2:$H$1000,"&gt;"&amp;$BT$17,$B$2:$B$1000,"="&amp;AM21)+COUNTIFS($I$2:$I$1000,"&gt;"&amp;$BT$17,$C$2:$C$1000,"="&amp;AM21)</f>
        <v/>
      </c>
      <c r="BW21" s="27">
        <f>COUNTIFS($H$2:$H$1000,"&lt;"&amp;$BT$17,$B$2:$B$1000,"="&amp;AM21)+COUNTIFS($I$2:$I$1000,"&lt;"&amp;$BT$17,$C$2:$C$1000,"="&amp;AM21)</f>
        <v/>
      </c>
      <c r="BX21" s="27">
        <f>COUNTIFS($H$2:$H$1000,"&gt;"&amp;$BX$17,$B$2:$B$1000,"="&amp;AL21)+COUNTIFS($I$2:$I$1000,"&gt;"&amp;$BX$17,$C$2:$C$1000,"="&amp;AL21)</f>
        <v/>
      </c>
      <c r="BY21" s="27">
        <f>COUNTIFS($H$2:$H$1000,"&lt;"&amp;$BX$17,$B$2:$B$1000,"="&amp;AL21)+COUNTIFS($I$2:$I$1000,"&lt;"&amp;$BX$17,$C$2:$C$1000,"="&amp;AL21)</f>
        <v/>
      </c>
      <c r="BZ21" s="27">
        <f>COUNTIFS($H$2:$H$1000,"&gt;"&amp;$BX$17,$B$2:$B$1000,"="&amp;AM21)+COUNTIFS($I$2:$I$1000,"&gt;"&amp;$BX$17,$C$2:$C$1000,"="&amp;AM21)</f>
        <v/>
      </c>
      <c r="CA21" s="27">
        <f>COUNTIFS($H$2:$H$1000,"&lt;"&amp;$BX$17,$B$2:$B$1000,"="&amp;AM21)+COUNTIFS($I$2:$I$1000,"&lt;"&amp;$BX$17,$C$2:$C$1000,"="&amp;AM21)</f>
        <v/>
      </c>
      <c r="CB21" s="15">
        <f>COUNTIFS($K$2:$K$1000,"&gt;"&amp;$CB$17,$B$2:$B$1000,"="&amp;AL21)+COUNTIFS($L$2:$L$1000,"&gt;"&amp;$CB$17,$C$2:$C$1000,"="&amp;AL21)</f>
        <v/>
      </c>
      <c r="CC21" s="27">
        <f>COUNTIFS($K$2:$K$1000,"&lt;"&amp;$CB$17,$B$2:$B$1000,"="&amp;AL21)+COUNTIFS($L$2:$L$1000,"&lt;"&amp;$CB$17,$C$2:$C$1000,"="&amp;AL21)</f>
        <v/>
      </c>
      <c r="CD21" s="27">
        <f>COUNTIFS($K$2:$K$1000,"&gt;"&amp;$CB$17,$B$2:$B$1000,"="&amp;AM21)+COUNTIFS($L$2:$L$1000,"&gt;"&amp;$CB$17,$C$2:$C$1000,"="&amp;AM21)</f>
        <v/>
      </c>
      <c r="CE21" s="27">
        <f>COUNTIFS($K$2:$K$1000,"&lt;"&amp;$CB$17,$B$2:$B$1000,"="&amp;AM21)+COUNTIFS($L$2:$L$1000,"&lt;"&amp;$CB$17,$C$2:$C$1000,"="&amp;AM21)</f>
        <v/>
      </c>
      <c r="CF21" s="27">
        <f>COUNTIFS($K$2:$K$1000,"&gt;"&amp;$CF$17,$B$2:$B$1000,"="&amp;AL21)+COUNTIFS($L$2:$L$1000,"&gt;"&amp;$CF$17,$C$2:$C$1000,"="&amp;AL21)</f>
        <v/>
      </c>
      <c r="CG21" s="27">
        <f>COUNTIFS($K$2:$K$1000,"&lt;"&amp;$CF$17,$B$2:$B$1000,"="&amp;AL21)+COUNTIFS($L$2:$L$1000,"&lt;"&amp;$CF$17,$C$2:$C$1000,"="&amp;AL21)</f>
        <v/>
      </c>
      <c r="CH21" s="27">
        <f>COUNTIFS($K$2:$K$1000,"&gt;"&amp;$CF$17,$B$2:$B$1000,"="&amp;AM21)+COUNTIFS($L$2:$L$1000,"&gt;"&amp;$CF$17,$C$2:$C$1000,"="&amp;AM21)</f>
        <v/>
      </c>
      <c r="CI21" s="27">
        <f>COUNTIFS($K$2:$K$1000,"&lt;"&amp;$CF$17,$B$2:$B$1000,"="&amp;AM21)+COUNTIFS($L$2:$L$1000,"&lt;"&amp;$CF$17,$C$2:$C$1000,"="&amp;AM21)</f>
        <v/>
      </c>
      <c r="CJ21" s="27">
        <f>COUNTIFS($K$2:$K$1000,"&gt;"&amp;$CJ$17,$B$2:$B$1000,"="&amp;AL21)+COUNTIFS($L$2:$L$1000,"&gt;"&amp;$CJ$17,$C$2:$C$1000,"="&amp;AL21)</f>
        <v/>
      </c>
      <c r="CK21" s="27">
        <f>COUNTIFS($K$2:$K$1000,"&lt;"&amp;$CJ$17,$B$2:$B$1000,"="&amp;AL21)+COUNTIFS($L$2:$L$1000,"&lt;"&amp;$CJ$17,$C$2:$C$1000,"="&amp;AL21)</f>
        <v/>
      </c>
      <c r="CL21" s="27">
        <f>COUNTIFS($K$2:$K$1000,"&gt;"&amp;$CJ$17,$B$2:$B$1000,"="&amp;AM21)+COUNTIFS($L$2:$L$1000,"&gt;"&amp;$CJ$17,$C$2:$C$1000,"="&amp;AM21)</f>
        <v/>
      </c>
      <c r="CM21" s="27">
        <f>COUNTIFS($K$2:$K$1000,"&lt;"&amp;$CJ$17,$B$2:$B$1000,"="&amp;AM21)+COUNTIFS($L$2:$L$1000,"&lt;"&amp;$CJ$17,$C$2:$C$1000,"="&amp;AM21)</f>
        <v/>
      </c>
      <c r="CN21" s="6">
        <f>COUNTIFS($I$2:$I$1000,"&gt;"&amp;$CN$17,$B$2:$B$1000,"="&amp;AL21)+COUNTIFS($H$2:$H$1000,"&gt;"&amp;$CN$17,$C$2:$C$1000,"="&amp;AL21)</f>
        <v/>
      </c>
      <c r="CO21" s="27">
        <f>COUNTIFS($I$2:$I$1000,"&lt;"&amp;$CN$17,$B$2:$B$1000,"="&amp;AL21)+COUNTIFS($H$2:$H$1000,"&lt;"&amp;$CN$17,$C$2:$C$1000,"="&amp;AL21)</f>
        <v/>
      </c>
      <c r="CP21" s="27">
        <f>COUNTIFS($I$2:$I$1000,"&gt;"&amp;$CN$17,$B$2:$B$1000,"="&amp;AM21)+COUNTIFS($H$2:$H$1000,"&gt;"&amp;$CN$17,$C$2:$C$1000,"="&amp;AM21)</f>
        <v/>
      </c>
      <c r="CQ21" s="27">
        <f>COUNTIFS($I$2:$I$1000,"&lt;"&amp;$CN$17,$B$2:$B$1000,"="&amp;AM21)+COUNTIFS($H$2:$H$1000,"&lt;"&amp;$CN$17,$C$2:$C$1000,"="&amp;AM21)</f>
        <v/>
      </c>
      <c r="CR21" s="27">
        <f>COUNTIFS($I$2:$I$1000,"&gt;"&amp;$CR$17,$B$2:$B$1000,"="&amp;AL21)+COUNTIFS($H$2:$H$1000,"&gt;"&amp;$CR$17,$C$2:$C$1000,"="&amp;AL21)</f>
        <v/>
      </c>
      <c r="CS21" s="27">
        <f>COUNTIFS($I$2:$I$1000,"&lt;"&amp;$CR$17,$B$2:$B$1000,"="&amp;AL21)+COUNTIFS($H$2:$H$1000,"&lt;"&amp;$CR$17,$C$2:$C$1000,"="&amp;AL21)</f>
        <v/>
      </c>
      <c r="CT21" s="27">
        <f>COUNTIFS($I$2:$I$1000,"&gt;"&amp;$CR$17,$B$2:$B$1000,"="&amp;AM21)+COUNTIFS($H$2:$H$1000,"&gt;"&amp;$CR$17,$C$2:$C$1000,"="&amp;AM21)</f>
        <v/>
      </c>
      <c r="CU21" s="27">
        <f>COUNTIFS($I$2:$I$1000,"&lt;"&amp;$CR$17,$B$2:$B$1000,"="&amp;AM21)+COUNTIFS($H$2:$H$1000,"&lt;"&amp;$CR$17,$C$2:$C$1000,"="&amp;AM21)</f>
        <v/>
      </c>
      <c r="CV21" s="27">
        <f>COUNTIFS($I$2:$I$1000,"&gt;"&amp;$CV$17,$B$2:$B$1000,"="&amp;AL21)+COUNTIFS($H$2:$H$1000,"&gt;"&amp;$CV$17,$C$2:$C$1000,"="&amp;AL21)</f>
        <v/>
      </c>
      <c r="CW21" s="27">
        <f>COUNTIFS($I$2:$I$1000,"&lt;"&amp;$CV$17,$B$2:$B$1000,"="&amp;AL21)+COUNTIFS($H$2:$H$1000,"&lt;"&amp;$CV$17,$C$2:$C$1000,"="&amp;AL21)</f>
        <v/>
      </c>
      <c r="CX21" s="27">
        <f>COUNTIFS($I$2:$I$1000,"&gt;"&amp;$CV$17,$B$2:$B$1000,"="&amp;AM21)+COUNTIFS($H$2:$H$1000,"&gt;"&amp;$CV$17,$C$2:$C$1000,"="&amp;AM21)</f>
        <v/>
      </c>
      <c r="CY21" s="27">
        <f>COUNTIFS($I$2:$I$1000,"&lt;"&amp;$CV$17,$B$2:$B$1000,"="&amp;AM21)+COUNTIFS($H$2:$H$1000,"&lt;"&amp;$CV$17,$C$2:$C$1000,"="&amp;AM21)</f>
        <v/>
      </c>
      <c r="CZ21" s="15">
        <f>COUNTIFS($L$2:$L$1000,"&gt;"&amp;$CZ$17,$B$2:$B$1000,"="&amp;AL21)+COUNTIFS($K$2:$K$1000,"&gt;"&amp;$CZ$17,$C$2:$C$1000,"="&amp;AL21)</f>
        <v/>
      </c>
      <c r="DA21" s="27">
        <f>COUNTIFS($L$2:$L$1000,"&lt;"&amp;$CZ$17,$B$2:$B$1000,"="&amp;AL21)+COUNTIFS($K$2:$K$1000,"&lt;"&amp;$CZ$17,$C$2:$C$1000,"="&amp;AL21)</f>
        <v/>
      </c>
      <c r="DB21" s="27">
        <f>COUNTIFS($L$2:$L$1000,"&gt;"&amp;$CZ$17,$B$2:$B$1000,"="&amp;AM21)+COUNTIFS($K$2:$K$1000,"&gt;"&amp;$CZ$17,$C$2:$C$1000,"="&amp;AM21)</f>
        <v/>
      </c>
      <c r="DC21" s="27">
        <f>COUNTIFS($L$2:$L$1000,"&lt;"&amp;$CZ$17,$B$2:$B$1000,"="&amp;AM21)+COUNTIFS($K$2:$K$1000,"&lt;"&amp;$CZ$17,$C$2:$C$1000,"="&amp;AM21)</f>
        <v/>
      </c>
      <c r="DD21" s="27">
        <f>COUNTIFS($L$2:$L$1000,"&gt;"&amp;$DD$17,$B$2:$B$1000,"="&amp;AL21)+COUNTIFS($K$2:$K$1000,"&gt;"&amp;$DD$17,$C$2:$C$1000,"="&amp;AL21)</f>
        <v/>
      </c>
      <c r="DE21" s="27">
        <f>COUNTIFS($L$2:$L$1000,"&lt;"&amp;$DD$17,$B$2:$B$1000,"="&amp;AL21)+COUNTIFS($K$2:$K$1000,"&lt;"&amp;$DD$17,$C$2:$C$1000,"="&amp;AL21)</f>
        <v/>
      </c>
      <c r="DF21" s="27">
        <f>COUNTIFS($L$2:$L$1000,"&gt;"&amp;$DD$17,$B$2:$B$1000,"="&amp;AM21)+COUNTIFS($K$2:$K$1000,"&gt;"&amp;$DD$17,$C$2:$C$1000,"="&amp;AM21)</f>
        <v/>
      </c>
      <c r="DG21" s="27">
        <f>COUNTIFS($L$2:$L$1000,"&lt;"&amp;$DD$17,$B$2:$B$1000,"="&amp;AM21)+COUNTIFS($K$2:$K$1000,"&lt;"&amp;$DD$17,$C$2:$C$1000,"="&amp;AM21)</f>
        <v/>
      </c>
      <c r="DH21" s="27">
        <f>COUNTIFS($L$2:$L$1000,"&gt;"&amp;$DH$17,$B$2:$B$1000,"="&amp;AL21)+COUNTIFS($K$2:$K$1000,"&gt;"&amp;$DH$17,$C$2:$C$1000,"="&amp;AL21)</f>
        <v/>
      </c>
      <c r="DI21" s="27">
        <f>COUNTIFS($L$2:$L$1000,"&lt;"&amp;$DH$17,$B$2:$B$1000,"="&amp;AL21)+COUNTIFS($K$2:$K$1000,"&lt;"&amp;$DH$17,$C$2:$C$1000,"="&amp;AL21)</f>
        <v/>
      </c>
      <c r="DJ21" s="27">
        <f>COUNTIFS($L$2:$L$1000,"&gt;"&amp;$DH$17,$B$2:$B$1000,"="&amp;AM21)+COUNTIFS($K$2:$K$1000,"&gt;"&amp;$DH$17,$C$2:$C$1000,"="&amp;AM21)</f>
        <v/>
      </c>
      <c r="DK21" s="27">
        <f>COUNTIFS($L$2:$L$1000,"&lt;"&amp;$DH$17,$B$2:$B$1000,"="&amp;AM21)+COUNTIFS($K$2:$K$1000,"&lt;"&amp;$DH$17,$C$2:$C$1000,"="&amp;AM21)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43337</v>
      </c>
      <c r="B22" s="42" t="inlineStr">
        <is>
          <t>Arsenal</t>
        </is>
      </c>
      <c r="C22" s="42" t="inlineStr">
        <is>
          <t>West Ham</t>
        </is>
      </c>
      <c r="D22" s="27" t="n">
        <v>544</v>
      </c>
      <c r="E22" s="27" t="n">
        <v>341</v>
      </c>
      <c r="F22" s="27" t="n">
        <v>461</v>
      </c>
      <c r="G22" s="27" t="n">
        <v>257</v>
      </c>
      <c r="H22" s="8" t="n">
        <v>10</v>
      </c>
      <c r="I22" s="8" t="n">
        <v>5</v>
      </c>
      <c r="J22" s="8" t="n">
        <v>15</v>
      </c>
      <c r="K22" s="15" t="n">
        <v>3</v>
      </c>
      <c r="L22" s="27" t="n">
        <v>1</v>
      </c>
      <c r="M22" s="8" t="n">
        <v>4</v>
      </c>
      <c r="N22" s="12">
        <f>IF(K22="","",LOOKUP(K22-L22,{-9E+307,0,1},{2,"x",1}))</f>
        <v/>
      </c>
      <c r="O22" s="7">
        <f>IF(K22="","",K22&amp;"-"&amp;L22)</f>
        <v/>
      </c>
      <c r="P22" s="1" t="n"/>
      <c r="Q22" s="42" t="inlineStr">
        <is>
          <t>Wolves</t>
        </is>
      </c>
      <c r="R22" s="27">
        <f>SUMPRODUCT(($B$2:$C$1001=$Q22)*($N$2:$N$1001&lt;&gt;""))</f>
        <v/>
      </c>
      <c r="S22" s="27">
        <f>SUMIF($B$2:$B$1001,$Q22,$D$2:$D$1001)+SUMIF($C$2:$C$1001,$Q22,$E$2:$E$1001)</f>
        <v/>
      </c>
      <c r="T22" s="27">
        <f>SUMIF($B$2:$B$1001,$Q22,$F$2:$F$1001)+SUMIF($C$2:$C$1001,$Q22,$G$2:$G$1001)</f>
        <v/>
      </c>
      <c r="U22" s="27">
        <f>SUMIF($B$2:$B$1001,$Q22,$H$2:$H$1001)+SUMIF($C$2:$C$1001,$Q22,$I$2:$I$1001)</f>
        <v/>
      </c>
      <c r="V22" s="27">
        <f>SUMIF($B$2:$B$1001,$Q22,$K$2:$K$1001)+SUMIF($C$2:$C$1001,$Q22,$L$2:$L$1001)</f>
        <v/>
      </c>
      <c r="W22" s="15">
        <f>SUMIF($C$2:$C$1001,$Q22,$D$2:$D$1001)+SUMIF($B$2:$B$1001,$Q22,$E$2:$E$1001)</f>
        <v/>
      </c>
      <c r="X22" s="27">
        <f>SUMIF($C$2:$C$1001,$Q22,$F$2:$F$1001)+SUMIF($B$2:$B$1001,$Q22,$G$2:$G$1001)</f>
        <v/>
      </c>
      <c r="Y22" s="27">
        <f>SUMIF($C$2:$C$1001,$Q22,$H$2:$H$1001)+SUMIF($B$2:$B$1001,$Q22,$I$2:$I$1001)</f>
        <v/>
      </c>
      <c r="Z22" s="27">
        <f>SUMIF($C$2:$C$1001,$Q22,$K$2:$K$1001)+SUMIF($B$2:$B$1001,$Q22,$L$2:$L$1001)</f>
        <v/>
      </c>
      <c r="AA22" s="6" t="n">
        <v>5</v>
      </c>
      <c r="AB22" s="27" t="n">
        <v>2089</v>
      </c>
      <c r="AC22" s="27" t="n">
        <v>1657</v>
      </c>
      <c r="AD22" s="27" t="n">
        <v>20</v>
      </c>
      <c r="AE22" s="27" t="n">
        <v>6</v>
      </c>
      <c r="AF22" s="15" t="n">
        <v>2686</v>
      </c>
      <c r="AG22" s="27" t="n">
        <v>2265</v>
      </c>
      <c r="AH22" s="27" t="n">
        <v>9</v>
      </c>
      <c r="AI22" s="27" t="n">
        <v>4</v>
      </c>
      <c r="AL22" s="42">
        <f>AL34</f>
        <v/>
      </c>
      <c r="AM22" s="42">
        <f>AM34</f>
        <v/>
      </c>
      <c r="AN22" s="27">
        <f>COUNTIFS($J$2:$J$1000,"&gt;"&amp;$AN$17,$B$2:$B$1000,"="&amp;AL22)+COUNTIFS($J$2:$J$1000,"&gt;"&amp;$AN$17,$C$2:$C$1000,"="&amp;AL22)</f>
        <v/>
      </c>
      <c r="AO22" s="27">
        <f>COUNTIFS($J$2:$J$1000,"&lt;"&amp;$AN$17,$B$2:$B$1000,"="&amp;AL22)+COUNTIFS($J$2:$J$1000,"&lt;"&amp;$AN$17,$C$2:$C$1000,"="&amp;AL22)</f>
        <v/>
      </c>
      <c r="AP22" s="27">
        <f>COUNTIFS($J$2:$J$1000,"&gt;"&amp;$AN$17,$B$2:$B$1000,"="&amp;AM22)+COUNTIFS($J$2:$J$1000,"&gt;"&amp;$AN$17,$C$2:$C$1000,"="&amp;AM22)</f>
        <v/>
      </c>
      <c r="AQ22" s="27">
        <f>COUNTIFS($J$2:$J$1000,"&lt;"&amp;$AN$17,$B$2:$B$1000,"="&amp;AM22)+COUNTIFS($J$2:$J$1000,"&lt;"&amp;$AN$17,$C$2:$C$1000,"="&amp;AM22)</f>
        <v/>
      </c>
      <c r="AR22" s="27">
        <f>COUNTIFS($J$2:$J$1000,"&gt;"&amp;$AR$17,$B$2:$B$1000,"="&amp;AL22)+COUNTIFS($J$2:$J$1000,"&gt;"&amp;$AR$17,$C$2:$C$1000,"="&amp;AL22)</f>
        <v/>
      </c>
      <c r="AS22" s="27">
        <f>COUNTIFS($J$2:$J$1000,"&lt;"&amp;$AR$17,$B$2:$B$1000,"="&amp;AL22)+COUNTIFS($J$2:$J$1000,"&lt;"&amp;$AR$17,$C$2:$C$1000,"="&amp;AL22)</f>
        <v/>
      </c>
      <c r="AT22" s="27">
        <f>COUNTIFS($J$2:$J$1000,"&gt;"&amp;$AR$17,$B$2:$B$1000,"="&amp;AM22)+COUNTIFS($J$2:$J$1000,"&gt;"&amp;$AR$17,$C$2:$C$1000,"="&amp;AM22)</f>
        <v/>
      </c>
      <c r="AU22" s="27">
        <f>COUNTIFS($J$2:$J$1000,"&lt;"&amp;$AR$17,$B$2:$B$1000,"="&amp;AM22)+COUNTIFS($J$2:$J$1000,"&lt;"&amp;$AR$17,$C$2:$C$1000,"="&amp;AM22)</f>
        <v/>
      </c>
      <c r="AV22" s="27">
        <f>COUNTIFS($J$2:$J$1000,"&gt;"&amp;$AV$17,$B$2:$B$1000,"="&amp;AL22)+COUNTIFS($J$2:$J$1000,"&gt;"&amp;$AV$17,$C$2:$C$1000,"="&amp;AL22)</f>
        <v/>
      </c>
      <c r="AW22" s="27">
        <f>COUNTIFS($J$2:$J$1000,"&lt;"&amp;$AV$17,$B$2:$B$1000,"="&amp;AL22)+COUNTIFS($J$2:$J$1000,"&lt;"&amp;$AV$17,$C$2:$C$1000,"="&amp;AL22)</f>
        <v/>
      </c>
      <c r="AX22" s="27">
        <f>COUNTIFS($J$2:$J$1000,"&gt;"&amp;$AV$17,$B$2:$B$1000,"="&amp;AM22)+COUNTIFS($J$2:$J$1000,"&gt;"&amp;$AV$17,$C$2:$C$1000,"="&amp;AM22)</f>
        <v/>
      </c>
      <c r="AY22" s="27">
        <f>COUNTIFS($J$2:$J$1000,"&lt;"&amp;$AV$17,$B$2:$B$1000,"="&amp;AM22)+COUNTIFS($J$2:$J$1000,"&lt;"&amp;$AV$17,$C$2:$C$1000,"="&amp;AM22)</f>
        <v/>
      </c>
      <c r="AZ22" s="15">
        <f>COUNTIFS($M$2:$M$1000,"&gt;"&amp;$AZ$17,$B$2:$B$1000,"="&amp;AL22)+COUNTIFS($M$2:$M$1000,"&gt;"&amp;$AZ$17,$C$2:$C$1000,"="&amp;AL22)</f>
        <v/>
      </c>
      <c r="BA22" s="27">
        <f>COUNTIFS($M$2:$M$1000,"&lt;"&amp;$AZ$17,$B$2:$B$1000,"="&amp;AL22)+COUNTIFS($M$2:$M$1000,"&lt;"&amp;$AZ$17,$C$2:$C$1000,"="&amp;AL22)</f>
        <v/>
      </c>
      <c r="BB22" s="27">
        <f>COUNTIFS($M$2:$M$1000,"&gt;"&amp;$AZ$17,$B$2:$B$1000,"="&amp;AM22)+COUNTIFS($M$2:$M$1000,"&gt;"&amp;$AZ$17,$C$2:$C$1000,"="&amp;AM22)</f>
        <v/>
      </c>
      <c r="BC22" s="27">
        <f>COUNTIFS($M$2:$M$1000,"&lt;"&amp;$AZ$17,$B$2:$B$1000,"="&amp;AM22)+COUNTIFS($M$2:$M$1000,"&lt;"&amp;$AZ$17,$C$2:$C$1000,"="&amp;AM22)</f>
        <v/>
      </c>
      <c r="BD22" s="27">
        <f>COUNTIFS($M$2:$M$1000,"&gt;"&amp;$BD$17,$B$2:$B$1000,"="&amp;AL22)+COUNTIFS($M$2:$M$1000,"&gt;"&amp;$BD$17,$C$2:$C$1000,"="&amp;AL22)</f>
        <v/>
      </c>
      <c r="BE22" s="27">
        <f>COUNTIFS($M$2:$M$1000,"&lt;"&amp;$BD$17,$B$2:$B$1000,"="&amp;AL22)+COUNTIFS($M$2:$M$1000,"&lt;"&amp;$BD$17,$C$2:$C$1000,"="&amp;AL22)</f>
        <v/>
      </c>
      <c r="BF22" s="27">
        <f>COUNTIFS($M$2:$M$1000,"&gt;"&amp;$BD$17,$B$2:$B$1000,"="&amp;AM22)+COUNTIFS($M$2:$M$1000,"&gt;"&amp;$BD$17,$C$2:$C$1000,"="&amp;AM22)</f>
        <v/>
      </c>
      <c r="BG22" s="27">
        <f>COUNTIFS($M$2:$M$1000,"&lt;"&amp;$BD$17,$B$2:$B$1000,"="&amp;AM22)+COUNTIFS($M$2:$M$1000,"&lt;"&amp;$BD$17,$C$2:$C$1000,"="&amp;AM22)</f>
        <v/>
      </c>
      <c r="BH22" s="27">
        <f>COUNTIFS($M$2:$M$1000,"&gt;"&amp;$BH$17,$B$2:$B$1000,"="&amp;AL22)+COUNTIFS($M$2:$M$1000,"&gt;"&amp;$BH$17,$C$2:$C$1000,"="&amp;AL22)</f>
        <v/>
      </c>
      <c r="BI22" s="27">
        <f>COUNTIFS($M$2:$M$1000,"&lt;"&amp;$BH$17,$B$2:$B$1000,"="&amp;AL22)+COUNTIFS($M$2:$M$1000,"&lt;"&amp;$BH$17,$C$2:$C$1000,"="&amp;AL22)</f>
        <v/>
      </c>
      <c r="BJ22" s="27">
        <f>COUNTIFS($M$2:$M$1000,"&gt;"&amp;$BH$17,$B$2:$B$1000,"="&amp;AM22)+COUNTIFS($M$2:$M$1000,"&gt;"&amp;$BH$17,$C$2:$C$1000,"="&amp;AM22)</f>
        <v/>
      </c>
      <c r="BK22" s="27">
        <f>COUNTIFS($M$2:$M$1000,"&lt;"&amp;$BH$17,$B$2:$B$1000,"="&amp;AM22)+COUNTIFS($M$2:$M$1000,"&lt;"&amp;$BH$17,$C$2:$C$1000,"="&amp;AM22)</f>
        <v/>
      </c>
      <c r="BL22" s="27">
        <f>COUNTIFS($M$2:$M$1000,"&gt;"&amp;$BL$17,$B$2:$B$1000,"="&amp;AL22)+COUNTIFS($M$2:$M$1000,"&gt;"&amp;$BL$17,$C$2:$C$1000,"="&amp;AL22)</f>
        <v/>
      </c>
      <c r="BM22" s="27">
        <f>COUNTIFS($M$2:$M$1000,"&lt;"&amp;$BL$17,$B$2:$B$1000,"="&amp;AL22)+COUNTIFS($M$2:$M$1000,"&lt;"&amp;$BL$17,$C$2:$C$1000,"="&amp;AL22)</f>
        <v/>
      </c>
      <c r="BN22" s="27">
        <f>COUNTIFS($M$2:$M$1000,"&gt;"&amp;$BL$17,$B$2:$B$1000,"="&amp;AM22)+COUNTIFS($M$2:$M$1000,"&gt;"&amp;$BL$17,$C$2:$C$1000,"="&amp;AM22)</f>
        <v/>
      </c>
      <c r="BO22" s="27">
        <f>COUNTIFS($M$2:$M$1000,"&lt;"&amp;$BL$17,$B$2:$B$1000,"="&amp;AM22)+COUNTIFS($M$2:$M$1000,"&lt;"&amp;$BL$17,$C$2:$C$1000,"="&amp;AM22)</f>
        <v/>
      </c>
      <c r="BP22" s="6">
        <f>COUNTIFS($H$2:$H$1000,"&gt;"&amp;$BP$17,$B$2:$B$1000,"="&amp;AL22)+COUNTIFS($I$2:$I$1000,"&gt;"&amp;$BP$17,$C$2:$C$1000,"="&amp;AL22)</f>
        <v/>
      </c>
      <c r="BQ22" s="27">
        <f>COUNTIFS($H$2:$H$1000,"&lt;"&amp;$BP$17,$B$2:$B$1000,"="&amp;AL22)+COUNTIFS($I$2:$I$1000,"&lt;"&amp;$BP$17,$C$2:$C$1000,"="&amp;AL22)</f>
        <v/>
      </c>
      <c r="BR22" s="27">
        <f>COUNTIFS($H$2:$H$1000,"&gt;"&amp;$BP$17,$B$2:$B$1000,"="&amp;AM22)+COUNTIFS($I$2:$I$1000,"&gt;"&amp;$BP$17,$C$2:$C$1000,"="&amp;AM22)</f>
        <v/>
      </c>
      <c r="BS22" s="27">
        <f>COUNTIFS($H$2:$H$1000,"&lt;"&amp;$BP$17,$B$2:$B$1000,"="&amp;AM22)+COUNTIFS($I$2:$I$1000,"&lt;"&amp;$BP$17,$C$2:$C$1000,"="&amp;AM22)</f>
        <v/>
      </c>
      <c r="BT22" s="27">
        <f>COUNTIFS($H$2:$H$1000,"&gt;"&amp;$BT$17,$B$2:$B$1000,"="&amp;AL22)+COUNTIFS($I$2:$I$1000,"&gt;"&amp;$BT$17,$C$2:$C$1000,"="&amp;AL22)</f>
        <v/>
      </c>
      <c r="BU22" s="27">
        <f>COUNTIFS($H$2:$H$1000,"&lt;"&amp;$BT$17,$B$2:$B$1000,"="&amp;AL22)+COUNTIFS($I$2:$I$1000,"&lt;"&amp;$BT$17,$C$2:$C$1000,"="&amp;AL22)</f>
        <v/>
      </c>
      <c r="BV22" s="27">
        <f>COUNTIFS($H$2:$H$1000,"&gt;"&amp;$BT$17,$B$2:$B$1000,"="&amp;AM22)+COUNTIFS($I$2:$I$1000,"&gt;"&amp;$BT$17,$C$2:$C$1000,"="&amp;AM22)</f>
        <v/>
      </c>
      <c r="BW22" s="27">
        <f>COUNTIFS($H$2:$H$1000,"&lt;"&amp;$BT$17,$B$2:$B$1000,"="&amp;AM22)+COUNTIFS($I$2:$I$1000,"&lt;"&amp;$BT$17,$C$2:$C$1000,"="&amp;AM22)</f>
        <v/>
      </c>
      <c r="BX22" s="27">
        <f>COUNTIFS($H$2:$H$1000,"&gt;"&amp;$BX$17,$B$2:$B$1000,"="&amp;AL22)+COUNTIFS($I$2:$I$1000,"&gt;"&amp;$BX$17,$C$2:$C$1000,"="&amp;AL22)</f>
        <v/>
      </c>
      <c r="BY22" s="27">
        <f>COUNTIFS($H$2:$H$1000,"&lt;"&amp;$BX$17,$B$2:$B$1000,"="&amp;AL22)+COUNTIFS($I$2:$I$1000,"&lt;"&amp;$BX$17,$C$2:$C$1000,"="&amp;AL22)</f>
        <v/>
      </c>
      <c r="BZ22" s="27">
        <f>COUNTIFS($H$2:$H$1000,"&gt;"&amp;$BX$17,$B$2:$B$1000,"="&amp;AM22)+COUNTIFS($I$2:$I$1000,"&gt;"&amp;$BX$17,$C$2:$C$1000,"="&amp;AM22)</f>
        <v/>
      </c>
      <c r="CA22" s="27">
        <f>COUNTIFS($H$2:$H$1000,"&lt;"&amp;$BX$17,$B$2:$B$1000,"="&amp;AM22)+COUNTIFS($I$2:$I$1000,"&lt;"&amp;$BX$17,$C$2:$C$1000,"="&amp;AM22)</f>
        <v/>
      </c>
      <c r="CB22" s="15">
        <f>COUNTIFS($K$2:$K$1000,"&gt;"&amp;$CB$17,$B$2:$B$1000,"="&amp;AL22)+COUNTIFS($L$2:$L$1000,"&gt;"&amp;$CB$17,$C$2:$C$1000,"="&amp;AL22)</f>
        <v/>
      </c>
      <c r="CC22" s="27">
        <f>COUNTIFS($K$2:$K$1000,"&lt;"&amp;$CB$17,$B$2:$B$1000,"="&amp;AL22)+COUNTIFS($L$2:$L$1000,"&lt;"&amp;$CB$17,$C$2:$C$1000,"="&amp;AL22)</f>
        <v/>
      </c>
      <c r="CD22" s="27">
        <f>COUNTIFS($K$2:$K$1000,"&gt;"&amp;$CB$17,$B$2:$B$1000,"="&amp;AM22)+COUNTIFS($L$2:$L$1000,"&gt;"&amp;$CB$17,$C$2:$C$1000,"="&amp;AM22)</f>
        <v/>
      </c>
      <c r="CE22" s="27">
        <f>COUNTIFS($K$2:$K$1000,"&lt;"&amp;$CB$17,$B$2:$B$1000,"="&amp;AM22)+COUNTIFS($L$2:$L$1000,"&lt;"&amp;$CB$17,$C$2:$C$1000,"="&amp;AM22)</f>
        <v/>
      </c>
      <c r="CF22" s="27">
        <f>COUNTIFS($K$2:$K$1000,"&gt;"&amp;$CF$17,$B$2:$B$1000,"="&amp;AL22)+COUNTIFS($L$2:$L$1000,"&gt;"&amp;$CF$17,$C$2:$C$1000,"="&amp;AL22)</f>
        <v/>
      </c>
      <c r="CG22" s="27">
        <f>COUNTIFS($K$2:$K$1000,"&lt;"&amp;$CF$17,$B$2:$B$1000,"="&amp;AL22)+COUNTIFS($L$2:$L$1000,"&lt;"&amp;$CF$17,$C$2:$C$1000,"="&amp;AL22)</f>
        <v/>
      </c>
      <c r="CH22" s="27">
        <f>COUNTIFS($K$2:$K$1000,"&gt;"&amp;$CF$17,$B$2:$B$1000,"="&amp;AM22)+COUNTIFS($L$2:$L$1000,"&gt;"&amp;$CF$17,$C$2:$C$1000,"="&amp;AM22)</f>
        <v/>
      </c>
      <c r="CI22" s="27">
        <f>COUNTIFS($K$2:$K$1000,"&lt;"&amp;$CF$17,$B$2:$B$1000,"="&amp;AM22)+COUNTIFS($L$2:$L$1000,"&lt;"&amp;$CF$17,$C$2:$C$1000,"="&amp;AM22)</f>
        <v/>
      </c>
      <c r="CJ22" s="27">
        <f>COUNTIFS($K$2:$K$1000,"&gt;"&amp;$CJ$17,$B$2:$B$1000,"="&amp;AL22)+COUNTIFS($L$2:$L$1000,"&gt;"&amp;$CJ$17,$C$2:$C$1000,"="&amp;AL22)</f>
        <v/>
      </c>
      <c r="CK22" s="27">
        <f>COUNTIFS($K$2:$K$1000,"&lt;"&amp;$CJ$17,$B$2:$B$1000,"="&amp;AL22)+COUNTIFS($L$2:$L$1000,"&lt;"&amp;$CJ$17,$C$2:$C$1000,"="&amp;AL22)</f>
        <v/>
      </c>
      <c r="CL22" s="27">
        <f>COUNTIFS($K$2:$K$1000,"&gt;"&amp;$CJ$17,$B$2:$B$1000,"="&amp;AM22)+COUNTIFS($L$2:$L$1000,"&gt;"&amp;$CJ$17,$C$2:$C$1000,"="&amp;AM22)</f>
        <v/>
      </c>
      <c r="CM22" s="27">
        <f>COUNTIFS($K$2:$K$1000,"&lt;"&amp;$CJ$17,$B$2:$B$1000,"="&amp;AM22)+COUNTIFS($L$2:$L$1000,"&lt;"&amp;$CJ$17,$C$2:$C$1000,"="&amp;AM22)</f>
        <v/>
      </c>
      <c r="CN22" s="6">
        <f>COUNTIFS($I$2:$I$1000,"&gt;"&amp;$CN$17,$B$2:$B$1000,"="&amp;AL22)+COUNTIFS($H$2:$H$1000,"&gt;"&amp;$CN$17,$C$2:$C$1000,"="&amp;AL22)</f>
        <v/>
      </c>
      <c r="CO22" s="27">
        <f>COUNTIFS($I$2:$I$1000,"&lt;"&amp;$CN$17,$B$2:$B$1000,"="&amp;AL22)+COUNTIFS($H$2:$H$1000,"&lt;"&amp;$CN$17,$C$2:$C$1000,"="&amp;AL22)</f>
        <v/>
      </c>
      <c r="CP22" s="27">
        <f>COUNTIFS($I$2:$I$1000,"&gt;"&amp;$CN$17,$B$2:$B$1000,"="&amp;AM22)+COUNTIFS($H$2:$H$1000,"&gt;"&amp;$CN$17,$C$2:$C$1000,"="&amp;AM22)</f>
        <v/>
      </c>
      <c r="CQ22" s="27">
        <f>COUNTIFS($I$2:$I$1000,"&lt;"&amp;$CN$17,$B$2:$B$1000,"="&amp;AM22)+COUNTIFS($H$2:$H$1000,"&lt;"&amp;$CN$17,$C$2:$C$1000,"="&amp;AM22)</f>
        <v/>
      </c>
      <c r="CR22" s="27">
        <f>COUNTIFS($I$2:$I$1000,"&gt;"&amp;$CR$17,$B$2:$B$1000,"="&amp;AL22)+COUNTIFS($H$2:$H$1000,"&gt;"&amp;$CR$17,$C$2:$C$1000,"="&amp;AL22)</f>
        <v/>
      </c>
      <c r="CS22" s="27">
        <f>COUNTIFS($I$2:$I$1000,"&lt;"&amp;$CR$17,$B$2:$B$1000,"="&amp;AL22)+COUNTIFS($H$2:$H$1000,"&lt;"&amp;$CR$17,$C$2:$C$1000,"="&amp;AL22)</f>
        <v/>
      </c>
      <c r="CT22" s="27">
        <f>COUNTIFS($I$2:$I$1000,"&gt;"&amp;$CR$17,$B$2:$B$1000,"="&amp;AM22)+COUNTIFS($H$2:$H$1000,"&gt;"&amp;$CR$17,$C$2:$C$1000,"="&amp;AM22)</f>
        <v/>
      </c>
      <c r="CU22" s="27">
        <f>COUNTIFS($I$2:$I$1000,"&lt;"&amp;$CR$17,$B$2:$B$1000,"="&amp;AM22)+COUNTIFS($H$2:$H$1000,"&lt;"&amp;$CR$17,$C$2:$C$1000,"="&amp;AM22)</f>
        <v/>
      </c>
      <c r="CV22" s="27">
        <f>COUNTIFS($I$2:$I$1000,"&gt;"&amp;$CV$17,$B$2:$B$1000,"="&amp;AL22)+COUNTIFS($H$2:$H$1000,"&gt;"&amp;$CV$17,$C$2:$C$1000,"="&amp;AL22)</f>
        <v/>
      </c>
      <c r="CW22" s="27">
        <f>COUNTIFS($I$2:$I$1000,"&lt;"&amp;$CV$17,$B$2:$B$1000,"="&amp;AL22)+COUNTIFS($H$2:$H$1000,"&lt;"&amp;$CV$17,$C$2:$C$1000,"="&amp;AL22)</f>
        <v/>
      </c>
      <c r="CX22" s="27">
        <f>COUNTIFS($I$2:$I$1000,"&gt;"&amp;$CV$17,$B$2:$B$1000,"="&amp;AM22)+COUNTIFS($H$2:$H$1000,"&gt;"&amp;$CV$17,$C$2:$C$1000,"="&amp;AM22)</f>
        <v/>
      </c>
      <c r="CY22" s="27">
        <f>COUNTIFS($I$2:$I$1000,"&lt;"&amp;$CV$17,$B$2:$B$1000,"="&amp;AM22)+COUNTIFS($H$2:$H$1000,"&lt;"&amp;$CV$17,$C$2:$C$1000,"="&amp;AM22)</f>
        <v/>
      </c>
      <c r="CZ22" s="15">
        <f>COUNTIFS($L$2:$L$1000,"&gt;"&amp;$CZ$17,$B$2:$B$1000,"="&amp;AL22)+COUNTIFS($K$2:$K$1000,"&gt;"&amp;$CZ$17,$C$2:$C$1000,"="&amp;AL22)</f>
        <v/>
      </c>
      <c r="DA22" s="27">
        <f>COUNTIFS($L$2:$L$1000,"&lt;"&amp;$CZ$17,$B$2:$B$1000,"="&amp;AL22)+COUNTIFS($K$2:$K$1000,"&lt;"&amp;$CZ$17,$C$2:$C$1000,"="&amp;AL22)</f>
        <v/>
      </c>
      <c r="DB22" s="27">
        <f>COUNTIFS($L$2:$L$1000,"&gt;"&amp;$CZ$17,$B$2:$B$1000,"="&amp;AM22)+COUNTIFS($K$2:$K$1000,"&gt;"&amp;$CZ$17,$C$2:$C$1000,"="&amp;AM22)</f>
        <v/>
      </c>
      <c r="DC22" s="27">
        <f>COUNTIFS($L$2:$L$1000,"&lt;"&amp;$CZ$17,$B$2:$B$1000,"="&amp;AM22)+COUNTIFS($K$2:$K$1000,"&lt;"&amp;$CZ$17,$C$2:$C$1000,"="&amp;AM22)</f>
        <v/>
      </c>
      <c r="DD22" s="27">
        <f>COUNTIFS($L$2:$L$1000,"&gt;"&amp;$DD$17,$B$2:$B$1000,"="&amp;AL22)+COUNTIFS($K$2:$K$1000,"&gt;"&amp;$DD$17,$C$2:$C$1000,"="&amp;AL22)</f>
        <v/>
      </c>
      <c r="DE22" s="27">
        <f>COUNTIFS($L$2:$L$1000,"&lt;"&amp;$DD$17,$B$2:$B$1000,"="&amp;AL22)+COUNTIFS($K$2:$K$1000,"&lt;"&amp;$DD$17,$C$2:$C$1000,"="&amp;AL22)</f>
        <v/>
      </c>
      <c r="DF22" s="27">
        <f>COUNTIFS($L$2:$L$1000,"&gt;"&amp;$DD$17,$B$2:$B$1000,"="&amp;AM22)+COUNTIFS($K$2:$K$1000,"&gt;"&amp;$DD$17,$C$2:$C$1000,"="&amp;AM22)</f>
        <v/>
      </c>
      <c r="DG22" s="27">
        <f>COUNTIFS($L$2:$L$1000,"&lt;"&amp;$DD$17,$B$2:$B$1000,"="&amp;AM22)+COUNTIFS($K$2:$K$1000,"&lt;"&amp;$DD$17,$C$2:$C$1000,"="&amp;AM22)</f>
        <v/>
      </c>
      <c r="DH22" s="27">
        <f>COUNTIFS($L$2:$L$1000,"&gt;"&amp;$DH$17,$B$2:$B$1000,"="&amp;AL22)+COUNTIFS($K$2:$K$1000,"&gt;"&amp;$DH$17,$C$2:$C$1000,"="&amp;AL22)</f>
        <v/>
      </c>
      <c r="DI22" s="27">
        <f>COUNTIFS($L$2:$L$1000,"&lt;"&amp;$DH$17,$B$2:$B$1000,"="&amp;AL22)+COUNTIFS($K$2:$K$1000,"&lt;"&amp;$DH$17,$C$2:$C$1000,"="&amp;AL22)</f>
        <v/>
      </c>
      <c r="DJ22" s="27">
        <f>COUNTIFS($L$2:$L$1000,"&gt;"&amp;$DH$17,$B$2:$B$1000,"="&amp;AM22)+COUNTIFS($K$2:$K$1000,"&gt;"&amp;$DH$17,$C$2:$C$1000,"="&amp;AM22)</f>
        <v/>
      </c>
      <c r="DK22" s="27">
        <f>COUNTIFS($L$2:$L$1000,"&lt;"&amp;$DH$17,$B$2:$B$1000,"="&amp;AM22)+COUNTIFS($K$2:$K$1000,"&lt;"&amp;$DH$17,$C$2:$C$1000,"="&amp;AM22)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43337</v>
      </c>
      <c r="B23" s="42" t="inlineStr">
        <is>
          <t>Bournemouth</t>
        </is>
      </c>
      <c r="C23" s="42" t="inlineStr">
        <is>
          <t>Everton</t>
        </is>
      </c>
      <c r="D23" s="27" t="n">
        <v>382</v>
      </c>
      <c r="E23" s="27" t="n">
        <v>390</v>
      </c>
      <c r="F23" s="27" t="n">
        <v>301</v>
      </c>
      <c r="G23" s="27" t="n">
        <v>303</v>
      </c>
      <c r="H23" s="8" t="n">
        <v>5</v>
      </c>
      <c r="I23" s="8" t="n">
        <v>3</v>
      </c>
      <c r="J23" s="8" t="n">
        <v>8</v>
      </c>
      <c r="K23" s="15" t="n">
        <v>2</v>
      </c>
      <c r="L23" s="27" t="n">
        <v>2</v>
      </c>
      <c r="M23" s="8" t="n">
        <v>4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AL35</f>
        <v/>
      </c>
      <c r="AM23" s="42">
        <f>AM35</f>
        <v/>
      </c>
      <c r="AN23" s="27">
        <f>COUNTIFS($J$2:$J$1000,"&gt;"&amp;$AN$17,$B$2:$B$1000,"="&amp;AL23)+COUNTIFS($J$2:$J$1000,"&gt;"&amp;$AN$17,$C$2:$C$1000,"="&amp;AL23)</f>
        <v/>
      </c>
      <c r="AO23" s="27">
        <f>COUNTIFS($J$2:$J$1000,"&lt;"&amp;$AN$17,$B$2:$B$1000,"="&amp;AL23)+COUNTIFS($J$2:$J$1000,"&lt;"&amp;$AN$17,$C$2:$C$1000,"="&amp;AL23)</f>
        <v/>
      </c>
      <c r="AP23" s="27">
        <f>COUNTIFS($J$2:$J$1000,"&gt;"&amp;$AN$17,$B$2:$B$1000,"="&amp;AM23)+COUNTIFS($J$2:$J$1000,"&gt;"&amp;$AN$17,$C$2:$C$1000,"="&amp;AM23)</f>
        <v/>
      </c>
      <c r="AQ23" s="27">
        <f>COUNTIFS($J$2:$J$1000,"&lt;"&amp;$AN$17,$B$2:$B$1000,"="&amp;AM23)+COUNTIFS($J$2:$J$1000,"&lt;"&amp;$AN$17,$C$2:$C$1000,"="&amp;AM23)</f>
        <v/>
      </c>
      <c r="AR23" s="27">
        <f>COUNTIFS($J$2:$J$1000,"&gt;"&amp;$AR$17,$B$2:$B$1000,"="&amp;AL23)+COUNTIFS($J$2:$J$1000,"&gt;"&amp;$AR$17,$C$2:$C$1000,"="&amp;AL23)</f>
        <v/>
      </c>
      <c r="AS23" s="27">
        <f>COUNTIFS($J$2:$J$1000,"&lt;"&amp;$AR$17,$B$2:$B$1000,"="&amp;AL23)+COUNTIFS($J$2:$J$1000,"&lt;"&amp;$AR$17,$C$2:$C$1000,"="&amp;AL23)</f>
        <v/>
      </c>
      <c r="AT23" s="27">
        <f>COUNTIFS($J$2:$J$1000,"&gt;"&amp;$AR$17,$B$2:$B$1000,"="&amp;AM23)+COUNTIFS($J$2:$J$1000,"&gt;"&amp;$AR$17,$C$2:$C$1000,"="&amp;AM23)</f>
        <v/>
      </c>
      <c r="AU23" s="27">
        <f>COUNTIFS($J$2:$J$1000,"&lt;"&amp;$AR$17,$B$2:$B$1000,"="&amp;AM23)+COUNTIFS($J$2:$J$1000,"&lt;"&amp;$AR$17,$C$2:$C$1000,"="&amp;AM23)</f>
        <v/>
      </c>
      <c r="AV23" s="27">
        <f>COUNTIFS($J$2:$J$1000,"&gt;"&amp;$AV$17,$B$2:$B$1000,"="&amp;AL23)+COUNTIFS($J$2:$J$1000,"&gt;"&amp;$AV$17,$C$2:$C$1000,"="&amp;AL23)</f>
        <v/>
      </c>
      <c r="AW23" s="27">
        <f>COUNTIFS($J$2:$J$1000,"&lt;"&amp;$AV$17,$B$2:$B$1000,"="&amp;AL23)+COUNTIFS($J$2:$J$1000,"&lt;"&amp;$AV$17,$C$2:$C$1000,"="&amp;AL23)</f>
        <v/>
      </c>
      <c r="AX23" s="27">
        <f>COUNTIFS($J$2:$J$1000,"&gt;"&amp;$AV$17,$B$2:$B$1000,"="&amp;AM23)+COUNTIFS($J$2:$J$1000,"&gt;"&amp;$AV$17,$C$2:$C$1000,"="&amp;AM23)</f>
        <v/>
      </c>
      <c r="AY23" s="27">
        <f>COUNTIFS($J$2:$J$1000,"&lt;"&amp;$AV$17,$B$2:$B$1000,"="&amp;AM23)+COUNTIFS($J$2:$J$1000,"&lt;"&amp;$AV$17,$C$2:$C$1000,"="&amp;AM23)</f>
        <v/>
      </c>
      <c r="AZ23" s="15">
        <f>COUNTIFS($M$2:$M$1000,"&gt;"&amp;$AZ$17,$B$2:$B$1000,"="&amp;AL23)+COUNTIFS($M$2:$M$1000,"&gt;"&amp;$AZ$17,$C$2:$C$1000,"="&amp;AL23)</f>
        <v/>
      </c>
      <c r="BA23" s="27">
        <f>COUNTIFS($M$2:$M$1000,"&lt;"&amp;$AZ$17,$B$2:$B$1000,"="&amp;AL23)+COUNTIFS($M$2:$M$1000,"&lt;"&amp;$AZ$17,$C$2:$C$1000,"="&amp;AL23)</f>
        <v/>
      </c>
      <c r="BB23" s="27">
        <f>COUNTIFS($M$2:$M$1000,"&gt;"&amp;$AZ$17,$B$2:$B$1000,"="&amp;AM23)+COUNTIFS($M$2:$M$1000,"&gt;"&amp;$AZ$17,$C$2:$C$1000,"="&amp;AM23)</f>
        <v/>
      </c>
      <c r="BC23" s="27">
        <f>COUNTIFS($M$2:$M$1000,"&lt;"&amp;$AZ$17,$B$2:$B$1000,"="&amp;AM23)+COUNTIFS($M$2:$M$1000,"&lt;"&amp;$AZ$17,$C$2:$C$1000,"="&amp;AM23)</f>
        <v/>
      </c>
      <c r="BD23" s="27">
        <f>COUNTIFS($M$2:$M$1000,"&gt;"&amp;$BD$17,$B$2:$B$1000,"="&amp;AL23)+COUNTIFS($M$2:$M$1000,"&gt;"&amp;$BD$17,$C$2:$C$1000,"="&amp;AL23)</f>
        <v/>
      </c>
      <c r="BE23" s="27">
        <f>COUNTIFS($M$2:$M$1000,"&lt;"&amp;$BD$17,$B$2:$B$1000,"="&amp;AL23)+COUNTIFS($M$2:$M$1000,"&lt;"&amp;$BD$17,$C$2:$C$1000,"="&amp;AL23)</f>
        <v/>
      </c>
      <c r="BF23" s="27">
        <f>COUNTIFS($M$2:$M$1000,"&gt;"&amp;$BD$17,$B$2:$B$1000,"="&amp;AM23)+COUNTIFS($M$2:$M$1000,"&gt;"&amp;$BD$17,$C$2:$C$1000,"="&amp;AM23)</f>
        <v/>
      </c>
      <c r="BG23" s="27">
        <f>COUNTIFS($M$2:$M$1000,"&lt;"&amp;$BD$17,$B$2:$B$1000,"="&amp;AM23)+COUNTIFS($M$2:$M$1000,"&lt;"&amp;$BD$17,$C$2:$C$1000,"="&amp;AM23)</f>
        <v/>
      </c>
      <c r="BH23" s="27">
        <f>COUNTIFS($M$2:$M$1000,"&gt;"&amp;$BH$17,$B$2:$B$1000,"="&amp;AL23)+COUNTIFS($M$2:$M$1000,"&gt;"&amp;$BH$17,$C$2:$C$1000,"="&amp;AL23)</f>
        <v/>
      </c>
      <c r="BI23" s="27">
        <f>COUNTIFS($M$2:$M$1000,"&lt;"&amp;$BH$17,$B$2:$B$1000,"="&amp;AL23)+COUNTIFS($M$2:$M$1000,"&lt;"&amp;$BH$17,$C$2:$C$1000,"="&amp;AL23)</f>
        <v/>
      </c>
      <c r="BJ23" s="27">
        <f>COUNTIFS($M$2:$M$1000,"&gt;"&amp;$BH$17,$B$2:$B$1000,"="&amp;AM23)+COUNTIFS($M$2:$M$1000,"&gt;"&amp;$BH$17,$C$2:$C$1000,"="&amp;AM23)</f>
        <v/>
      </c>
      <c r="BK23" s="27">
        <f>COUNTIFS($M$2:$M$1000,"&lt;"&amp;$BH$17,$B$2:$B$1000,"="&amp;AM23)+COUNTIFS($M$2:$M$1000,"&lt;"&amp;$BH$17,$C$2:$C$1000,"="&amp;AM23)</f>
        <v/>
      </c>
      <c r="BL23" s="27">
        <f>COUNTIFS($M$2:$M$1000,"&gt;"&amp;$BL$17,$B$2:$B$1000,"="&amp;AL23)+COUNTIFS($M$2:$M$1000,"&gt;"&amp;$BL$17,$C$2:$C$1000,"="&amp;AL23)</f>
        <v/>
      </c>
      <c r="BM23" s="27">
        <f>COUNTIFS($M$2:$M$1000,"&lt;"&amp;$BL$17,$B$2:$B$1000,"="&amp;AL23)+COUNTIFS($M$2:$M$1000,"&lt;"&amp;$BL$17,$C$2:$C$1000,"="&amp;AL23)</f>
        <v/>
      </c>
      <c r="BN23" s="27">
        <f>COUNTIFS($M$2:$M$1000,"&gt;"&amp;$BL$17,$B$2:$B$1000,"="&amp;AM23)+COUNTIFS($M$2:$M$1000,"&gt;"&amp;$BL$17,$C$2:$C$1000,"="&amp;AM23)</f>
        <v/>
      </c>
      <c r="BO23" s="27">
        <f>COUNTIFS($M$2:$M$1000,"&lt;"&amp;$BL$17,$B$2:$B$1000,"="&amp;AM23)+COUNTIFS($M$2:$M$1000,"&lt;"&amp;$BL$17,$C$2:$C$1000,"="&amp;AM23)</f>
        <v/>
      </c>
      <c r="BP23" s="6">
        <f>COUNTIFS($H$2:$H$1000,"&gt;"&amp;$BP$17,$B$2:$B$1000,"="&amp;AL23)+COUNTIFS($I$2:$I$1000,"&gt;"&amp;$BP$17,$C$2:$C$1000,"="&amp;AL23)</f>
        <v/>
      </c>
      <c r="BQ23" s="27">
        <f>COUNTIFS($H$2:$H$1000,"&lt;"&amp;$BP$17,$B$2:$B$1000,"="&amp;AL23)+COUNTIFS($I$2:$I$1000,"&lt;"&amp;$BP$17,$C$2:$C$1000,"="&amp;AL23)</f>
        <v/>
      </c>
      <c r="BR23" s="27">
        <f>COUNTIFS($H$2:$H$1000,"&gt;"&amp;$BP$17,$B$2:$B$1000,"="&amp;AM23)+COUNTIFS($I$2:$I$1000,"&gt;"&amp;$BP$17,$C$2:$C$1000,"="&amp;AM23)</f>
        <v/>
      </c>
      <c r="BS23" s="27">
        <f>COUNTIFS($H$2:$H$1000,"&lt;"&amp;$BP$17,$B$2:$B$1000,"="&amp;AM23)+COUNTIFS($I$2:$I$1000,"&lt;"&amp;$BP$17,$C$2:$C$1000,"="&amp;AM23)</f>
        <v/>
      </c>
      <c r="BT23" s="27">
        <f>COUNTIFS($H$2:$H$1000,"&gt;"&amp;$BT$17,$B$2:$B$1000,"="&amp;AL23)+COUNTIFS($I$2:$I$1000,"&gt;"&amp;$BT$17,$C$2:$C$1000,"="&amp;AL23)</f>
        <v/>
      </c>
      <c r="BU23" s="27">
        <f>COUNTIFS($H$2:$H$1000,"&lt;"&amp;$BT$17,$B$2:$B$1000,"="&amp;AL23)+COUNTIFS($I$2:$I$1000,"&lt;"&amp;$BT$17,$C$2:$C$1000,"="&amp;AL23)</f>
        <v/>
      </c>
      <c r="BV23" s="27">
        <f>COUNTIFS($H$2:$H$1000,"&gt;"&amp;$BT$17,$B$2:$B$1000,"="&amp;AM23)+COUNTIFS($I$2:$I$1000,"&gt;"&amp;$BT$17,$C$2:$C$1000,"="&amp;AM23)</f>
        <v/>
      </c>
      <c r="BW23" s="27">
        <f>COUNTIFS($H$2:$H$1000,"&lt;"&amp;$BT$17,$B$2:$B$1000,"="&amp;AM23)+COUNTIFS($I$2:$I$1000,"&lt;"&amp;$BT$17,$C$2:$C$1000,"="&amp;AM23)</f>
        <v/>
      </c>
      <c r="BX23" s="27">
        <f>COUNTIFS($H$2:$H$1000,"&gt;"&amp;$BX$17,$B$2:$B$1000,"="&amp;AL23)+COUNTIFS($I$2:$I$1000,"&gt;"&amp;$BX$17,$C$2:$C$1000,"="&amp;AL23)</f>
        <v/>
      </c>
      <c r="BY23" s="27">
        <f>COUNTIFS($H$2:$H$1000,"&lt;"&amp;$BX$17,$B$2:$B$1000,"="&amp;AL23)+COUNTIFS($I$2:$I$1000,"&lt;"&amp;$BX$17,$C$2:$C$1000,"="&amp;AL23)</f>
        <v/>
      </c>
      <c r="BZ23" s="27">
        <f>COUNTIFS($H$2:$H$1000,"&gt;"&amp;$BX$17,$B$2:$B$1000,"="&amp;AM23)+COUNTIFS($I$2:$I$1000,"&gt;"&amp;$BX$17,$C$2:$C$1000,"="&amp;AM23)</f>
        <v/>
      </c>
      <c r="CA23" s="27">
        <f>COUNTIFS($H$2:$H$1000,"&lt;"&amp;$BX$17,$B$2:$B$1000,"="&amp;AM23)+COUNTIFS($I$2:$I$1000,"&lt;"&amp;$BX$17,$C$2:$C$1000,"="&amp;AM23)</f>
        <v/>
      </c>
      <c r="CB23" s="15">
        <f>COUNTIFS($K$2:$K$1000,"&gt;"&amp;$CB$17,$B$2:$B$1000,"="&amp;AL23)+COUNTIFS($L$2:$L$1000,"&gt;"&amp;$CB$17,$C$2:$C$1000,"="&amp;AL23)</f>
        <v/>
      </c>
      <c r="CC23" s="27">
        <f>COUNTIFS($K$2:$K$1000,"&lt;"&amp;$CB$17,$B$2:$B$1000,"="&amp;AL23)+COUNTIFS($L$2:$L$1000,"&lt;"&amp;$CB$17,$C$2:$C$1000,"="&amp;AL23)</f>
        <v/>
      </c>
      <c r="CD23" s="27">
        <f>COUNTIFS($K$2:$K$1000,"&gt;"&amp;$CB$17,$B$2:$B$1000,"="&amp;AM23)+COUNTIFS($L$2:$L$1000,"&gt;"&amp;$CB$17,$C$2:$C$1000,"="&amp;AM23)</f>
        <v/>
      </c>
      <c r="CE23" s="27">
        <f>COUNTIFS($K$2:$K$1000,"&lt;"&amp;$CB$17,$B$2:$B$1000,"="&amp;AM23)+COUNTIFS($L$2:$L$1000,"&lt;"&amp;$CB$17,$C$2:$C$1000,"="&amp;AM23)</f>
        <v/>
      </c>
      <c r="CF23" s="27">
        <f>COUNTIFS($K$2:$K$1000,"&gt;"&amp;$CF$17,$B$2:$B$1000,"="&amp;AL23)+COUNTIFS($L$2:$L$1000,"&gt;"&amp;$CF$17,$C$2:$C$1000,"="&amp;AL23)</f>
        <v/>
      </c>
      <c r="CG23" s="27">
        <f>COUNTIFS($K$2:$K$1000,"&lt;"&amp;$CF$17,$B$2:$B$1000,"="&amp;AL23)+COUNTIFS($L$2:$L$1000,"&lt;"&amp;$CF$17,$C$2:$C$1000,"="&amp;AL23)</f>
        <v/>
      </c>
      <c r="CH23" s="27">
        <f>COUNTIFS($K$2:$K$1000,"&gt;"&amp;$CF$17,$B$2:$B$1000,"="&amp;AM23)+COUNTIFS($L$2:$L$1000,"&gt;"&amp;$CF$17,$C$2:$C$1000,"="&amp;AM23)</f>
        <v/>
      </c>
      <c r="CI23" s="27">
        <f>COUNTIFS($K$2:$K$1000,"&lt;"&amp;$CF$17,$B$2:$B$1000,"="&amp;AM23)+COUNTIFS($L$2:$L$1000,"&lt;"&amp;$CF$17,$C$2:$C$1000,"="&amp;AM23)</f>
        <v/>
      </c>
      <c r="CJ23" s="27">
        <f>COUNTIFS($K$2:$K$1000,"&gt;"&amp;$CJ$17,$B$2:$B$1000,"="&amp;AL23)+COUNTIFS($L$2:$L$1000,"&gt;"&amp;$CJ$17,$C$2:$C$1000,"="&amp;AL23)</f>
        <v/>
      </c>
      <c r="CK23" s="27">
        <f>COUNTIFS($K$2:$K$1000,"&lt;"&amp;$CJ$17,$B$2:$B$1000,"="&amp;AL23)+COUNTIFS($L$2:$L$1000,"&lt;"&amp;$CJ$17,$C$2:$C$1000,"="&amp;AL23)</f>
        <v/>
      </c>
      <c r="CL23" s="27">
        <f>COUNTIFS($K$2:$K$1000,"&gt;"&amp;$CJ$17,$B$2:$B$1000,"="&amp;AM23)+COUNTIFS($L$2:$L$1000,"&gt;"&amp;$CJ$17,$C$2:$C$1000,"="&amp;AM23)</f>
        <v/>
      </c>
      <c r="CM23" s="27">
        <f>COUNTIFS($K$2:$K$1000,"&lt;"&amp;$CJ$17,$B$2:$B$1000,"="&amp;AM23)+COUNTIFS($L$2:$L$1000,"&lt;"&amp;$CJ$17,$C$2:$C$1000,"="&amp;AM23)</f>
        <v/>
      </c>
      <c r="CN23" s="6">
        <f>COUNTIFS($I$2:$I$1000,"&gt;"&amp;$CN$17,$B$2:$B$1000,"="&amp;AL23)+COUNTIFS($H$2:$H$1000,"&gt;"&amp;$CN$17,$C$2:$C$1000,"="&amp;AL23)</f>
        <v/>
      </c>
      <c r="CO23" s="27">
        <f>COUNTIFS($I$2:$I$1000,"&lt;"&amp;$CN$17,$B$2:$B$1000,"="&amp;AL23)+COUNTIFS($H$2:$H$1000,"&lt;"&amp;$CN$17,$C$2:$C$1000,"="&amp;AL23)</f>
        <v/>
      </c>
      <c r="CP23" s="27">
        <f>COUNTIFS($I$2:$I$1000,"&gt;"&amp;$CN$17,$B$2:$B$1000,"="&amp;AM23)+COUNTIFS($H$2:$H$1000,"&gt;"&amp;$CN$17,$C$2:$C$1000,"="&amp;AM23)</f>
        <v/>
      </c>
      <c r="CQ23" s="27">
        <f>COUNTIFS($I$2:$I$1000,"&lt;"&amp;$CN$17,$B$2:$B$1000,"="&amp;AM23)+COUNTIFS($H$2:$H$1000,"&lt;"&amp;$CN$17,$C$2:$C$1000,"="&amp;AM23)</f>
        <v/>
      </c>
      <c r="CR23" s="27">
        <f>COUNTIFS($I$2:$I$1000,"&gt;"&amp;$CR$17,$B$2:$B$1000,"="&amp;AL23)+COUNTIFS($H$2:$H$1000,"&gt;"&amp;$CR$17,$C$2:$C$1000,"="&amp;AL23)</f>
        <v/>
      </c>
      <c r="CS23" s="27">
        <f>COUNTIFS($I$2:$I$1000,"&lt;"&amp;$CR$17,$B$2:$B$1000,"="&amp;AL23)+COUNTIFS($H$2:$H$1000,"&lt;"&amp;$CR$17,$C$2:$C$1000,"="&amp;AL23)</f>
        <v/>
      </c>
      <c r="CT23" s="27">
        <f>COUNTIFS($I$2:$I$1000,"&gt;"&amp;$CR$17,$B$2:$B$1000,"="&amp;AM23)+COUNTIFS($H$2:$H$1000,"&gt;"&amp;$CR$17,$C$2:$C$1000,"="&amp;AM23)</f>
        <v/>
      </c>
      <c r="CU23" s="27">
        <f>COUNTIFS($I$2:$I$1000,"&lt;"&amp;$CR$17,$B$2:$B$1000,"="&amp;AM23)+COUNTIFS($H$2:$H$1000,"&lt;"&amp;$CR$17,$C$2:$C$1000,"="&amp;AM23)</f>
        <v/>
      </c>
      <c r="CV23" s="27">
        <f>COUNTIFS($I$2:$I$1000,"&gt;"&amp;$CV$17,$B$2:$B$1000,"="&amp;AL23)+COUNTIFS($H$2:$H$1000,"&gt;"&amp;$CV$17,$C$2:$C$1000,"="&amp;AL23)</f>
        <v/>
      </c>
      <c r="CW23" s="27">
        <f>COUNTIFS($I$2:$I$1000,"&lt;"&amp;$CV$17,$B$2:$B$1000,"="&amp;AL23)+COUNTIFS($H$2:$H$1000,"&lt;"&amp;$CV$17,$C$2:$C$1000,"="&amp;AL23)</f>
        <v/>
      </c>
      <c r="CX23" s="27">
        <f>COUNTIFS($I$2:$I$1000,"&gt;"&amp;$CV$17,$B$2:$B$1000,"="&amp;AM23)+COUNTIFS($H$2:$H$1000,"&gt;"&amp;$CV$17,$C$2:$C$1000,"="&amp;AM23)</f>
        <v/>
      </c>
      <c r="CY23" s="27">
        <f>COUNTIFS($I$2:$I$1000,"&lt;"&amp;$CV$17,$B$2:$B$1000,"="&amp;AM23)+COUNTIFS($H$2:$H$1000,"&lt;"&amp;$CV$17,$C$2:$C$1000,"="&amp;AM23)</f>
        <v/>
      </c>
      <c r="CZ23" s="15">
        <f>COUNTIFS($L$2:$L$1000,"&gt;"&amp;$CZ$17,$B$2:$B$1000,"="&amp;AL23)+COUNTIFS($K$2:$K$1000,"&gt;"&amp;$CZ$17,$C$2:$C$1000,"="&amp;AL23)</f>
        <v/>
      </c>
      <c r="DA23" s="27">
        <f>COUNTIFS($L$2:$L$1000,"&lt;"&amp;$CZ$17,$B$2:$B$1000,"="&amp;AL23)+COUNTIFS($K$2:$K$1000,"&lt;"&amp;$CZ$17,$C$2:$C$1000,"="&amp;AL23)</f>
        <v/>
      </c>
      <c r="DB23" s="27">
        <f>COUNTIFS($L$2:$L$1000,"&gt;"&amp;$CZ$17,$B$2:$B$1000,"="&amp;AM23)+COUNTIFS($K$2:$K$1000,"&gt;"&amp;$CZ$17,$C$2:$C$1000,"="&amp;AM23)</f>
        <v/>
      </c>
      <c r="DC23" s="27">
        <f>COUNTIFS($L$2:$L$1000,"&lt;"&amp;$CZ$17,$B$2:$B$1000,"="&amp;AM23)+COUNTIFS($K$2:$K$1000,"&lt;"&amp;$CZ$17,$C$2:$C$1000,"="&amp;AM23)</f>
        <v/>
      </c>
      <c r="DD23" s="27">
        <f>COUNTIFS($L$2:$L$1000,"&gt;"&amp;$DD$17,$B$2:$B$1000,"="&amp;AL23)+COUNTIFS($K$2:$K$1000,"&gt;"&amp;$DD$17,$C$2:$C$1000,"="&amp;AL23)</f>
        <v/>
      </c>
      <c r="DE23" s="27">
        <f>COUNTIFS($L$2:$L$1000,"&lt;"&amp;$DD$17,$B$2:$B$1000,"="&amp;AL23)+COUNTIFS($K$2:$K$1000,"&lt;"&amp;$DD$17,$C$2:$C$1000,"="&amp;AL23)</f>
        <v/>
      </c>
      <c r="DF23" s="27">
        <f>COUNTIFS($L$2:$L$1000,"&gt;"&amp;$DD$17,$B$2:$B$1000,"="&amp;AM23)+COUNTIFS($K$2:$K$1000,"&gt;"&amp;$DD$17,$C$2:$C$1000,"="&amp;AM23)</f>
        <v/>
      </c>
      <c r="DG23" s="27">
        <f>COUNTIFS($L$2:$L$1000,"&lt;"&amp;$DD$17,$B$2:$B$1000,"="&amp;AM23)+COUNTIFS($K$2:$K$1000,"&lt;"&amp;$DD$17,$C$2:$C$1000,"="&amp;AM23)</f>
        <v/>
      </c>
      <c r="DH23" s="27">
        <f>COUNTIFS($L$2:$L$1000,"&gt;"&amp;$DH$17,$B$2:$B$1000,"="&amp;AL23)+COUNTIFS($K$2:$K$1000,"&gt;"&amp;$DH$17,$C$2:$C$1000,"="&amp;AL23)</f>
        <v/>
      </c>
      <c r="DI23" s="27">
        <f>COUNTIFS($L$2:$L$1000,"&lt;"&amp;$DH$17,$B$2:$B$1000,"="&amp;AL23)+COUNTIFS($K$2:$K$1000,"&lt;"&amp;$DH$17,$C$2:$C$1000,"="&amp;AL23)</f>
        <v/>
      </c>
      <c r="DJ23" s="27">
        <f>COUNTIFS($L$2:$L$1000,"&gt;"&amp;$DH$17,$B$2:$B$1000,"="&amp;AM23)+COUNTIFS($K$2:$K$1000,"&gt;"&amp;$DH$17,$C$2:$C$1000,"="&amp;AM23)</f>
        <v/>
      </c>
      <c r="DK23" s="27">
        <f>COUNTIFS($L$2:$L$1000,"&lt;"&amp;$DH$17,$B$2:$B$1000,"="&amp;AM23)+COUNTIFS($K$2:$K$1000,"&lt;"&amp;$DH$17,$C$2:$C$1000,"="&amp;AM23)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43337</v>
      </c>
      <c r="B24" s="42" t="inlineStr">
        <is>
          <t>Huddersfield</t>
        </is>
      </c>
      <c r="C24" s="42" t="inlineStr">
        <is>
          <t>Cardiff</t>
        </is>
      </c>
      <c r="D24" s="27" t="n">
        <v>399</v>
      </c>
      <c r="E24" s="27" t="n">
        <v>286</v>
      </c>
      <c r="F24" s="27" t="n">
        <v>303</v>
      </c>
      <c r="G24" s="27" t="n">
        <v>193</v>
      </c>
      <c r="H24" s="8" t="n">
        <v>1</v>
      </c>
      <c r="I24" s="8" t="n">
        <v>4</v>
      </c>
      <c r="J24" s="8" t="n">
        <v>5</v>
      </c>
      <c r="K24" s="15" t="n">
        <v>0</v>
      </c>
      <c r="L24" s="27" t="n">
        <v>0</v>
      </c>
      <c r="M24" s="8" t="n">
        <v>0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AL36</f>
        <v/>
      </c>
      <c r="AM24" s="42">
        <f>AM36</f>
        <v/>
      </c>
      <c r="AN24" s="27">
        <f>COUNTIFS($J$2:$J$1000,"&gt;"&amp;$AN$17,$B$2:$B$1000,"="&amp;AL24)+COUNTIFS($J$2:$J$1000,"&gt;"&amp;$AN$17,$C$2:$C$1000,"="&amp;AL24)</f>
        <v/>
      </c>
      <c r="AO24" s="27">
        <f>COUNTIFS($J$2:$J$1000,"&lt;"&amp;$AN$17,$B$2:$B$1000,"="&amp;AL24)+COUNTIFS($J$2:$J$1000,"&lt;"&amp;$AN$17,$C$2:$C$1000,"="&amp;AL24)</f>
        <v/>
      </c>
      <c r="AP24" s="27">
        <f>COUNTIFS($J$2:$J$1000,"&gt;"&amp;$AN$17,$B$2:$B$1000,"="&amp;AM24)+COUNTIFS($J$2:$J$1000,"&gt;"&amp;$AN$17,$C$2:$C$1000,"="&amp;AM24)</f>
        <v/>
      </c>
      <c r="AQ24" s="27">
        <f>COUNTIFS($J$2:$J$1000,"&lt;"&amp;$AN$17,$B$2:$B$1000,"="&amp;AM24)+COUNTIFS($J$2:$J$1000,"&lt;"&amp;$AN$17,$C$2:$C$1000,"="&amp;AM24)</f>
        <v/>
      </c>
      <c r="AR24" s="27">
        <f>COUNTIFS($J$2:$J$1000,"&gt;"&amp;$AR$17,$B$2:$B$1000,"="&amp;AL24)+COUNTIFS($J$2:$J$1000,"&gt;"&amp;$AR$17,$C$2:$C$1000,"="&amp;AL24)</f>
        <v/>
      </c>
      <c r="AS24" s="27">
        <f>COUNTIFS($J$2:$J$1000,"&lt;"&amp;$AR$17,$B$2:$B$1000,"="&amp;AL24)+COUNTIFS($J$2:$J$1000,"&lt;"&amp;$AR$17,$C$2:$C$1000,"="&amp;AL24)</f>
        <v/>
      </c>
      <c r="AT24" s="27">
        <f>COUNTIFS($J$2:$J$1000,"&gt;"&amp;$AR$17,$B$2:$B$1000,"="&amp;AM24)+COUNTIFS($J$2:$J$1000,"&gt;"&amp;$AR$17,$C$2:$C$1000,"="&amp;AM24)</f>
        <v/>
      </c>
      <c r="AU24" s="27">
        <f>COUNTIFS($J$2:$J$1000,"&lt;"&amp;$AR$17,$B$2:$B$1000,"="&amp;AM24)+COUNTIFS($J$2:$J$1000,"&lt;"&amp;$AR$17,$C$2:$C$1000,"="&amp;AM24)</f>
        <v/>
      </c>
      <c r="AV24" s="27">
        <f>COUNTIFS($J$2:$J$1000,"&gt;"&amp;$AV$17,$B$2:$B$1000,"="&amp;AL24)+COUNTIFS($J$2:$J$1000,"&gt;"&amp;$AV$17,$C$2:$C$1000,"="&amp;AL24)</f>
        <v/>
      </c>
      <c r="AW24" s="27">
        <f>COUNTIFS($J$2:$J$1000,"&lt;"&amp;$AV$17,$B$2:$B$1000,"="&amp;AL24)+COUNTIFS($J$2:$J$1000,"&lt;"&amp;$AV$17,$C$2:$C$1000,"="&amp;AL24)</f>
        <v/>
      </c>
      <c r="AX24" s="27">
        <f>COUNTIFS($J$2:$J$1000,"&gt;"&amp;$AV$17,$B$2:$B$1000,"="&amp;AM24)+COUNTIFS($J$2:$J$1000,"&gt;"&amp;$AV$17,$C$2:$C$1000,"="&amp;AM24)</f>
        <v/>
      </c>
      <c r="AY24" s="27">
        <f>COUNTIFS($J$2:$J$1000,"&lt;"&amp;$AV$17,$B$2:$B$1000,"="&amp;AM24)+COUNTIFS($J$2:$J$1000,"&lt;"&amp;$AV$17,$C$2:$C$1000,"="&amp;AM24)</f>
        <v/>
      </c>
      <c r="AZ24" s="15">
        <f>COUNTIFS($M$2:$M$1000,"&gt;"&amp;$AZ$17,$B$2:$B$1000,"="&amp;AL24)+COUNTIFS($M$2:$M$1000,"&gt;"&amp;$AZ$17,$C$2:$C$1000,"="&amp;AL24)</f>
        <v/>
      </c>
      <c r="BA24" s="27">
        <f>COUNTIFS($M$2:$M$1000,"&lt;"&amp;$AZ$17,$B$2:$B$1000,"="&amp;AL24)+COUNTIFS($M$2:$M$1000,"&lt;"&amp;$AZ$17,$C$2:$C$1000,"="&amp;AL24)</f>
        <v/>
      </c>
      <c r="BB24" s="27">
        <f>COUNTIFS($M$2:$M$1000,"&gt;"&amp;$AZ$17,$B$2:$B$1000,"="&amp;AM24)+COUNTIFS($M$2:$M$1000,"&gt;"&amp;$AZ$17,$C$2:$C$1000,"="&amp;AM24)</f>
        <v/>
      </c>
      <c r="BC24" s="27">
        <f>COUNTIFS($M$2:$M$1000,"&lt;"&amp;$AZ$17,$B$2:$B$1000,"="&amp;AM24)+COUNTIFS($M$2:$M$1000,"&lt;"&amp;$AZ$17,$C$2:$C$1000,"="&amp;AM24)</f>
        <v/>
      </c>
      <c r="BD24" s="27">
        <f>COUNTIFS($M$2:$M$1000,"&gt;"&amp;$BD$17,$B$2:$B$1000,"="&amp;AL24)+COUNTIFS($M$2:$M$1000,"&gt;"&amp;$BD$17,$C$2:$C$1000,"="&amp;AL24)</f>
        <v/>
      </c>
      <c r="BE24" s="27">
        <f>COUNTIFS($M$2:$M$1000,"&lt;"&amp;$BD$17,$B$2:$B$1000,"="&amp;AL24)+COUNTIFS($M$2:$M$1000,"&lt;"&amp;$BD$17,$C$2:$C$1000,"="&amp;AL24)</f>
        <v/>
      </c>
      <c r="BF24" s="27">
        <f>COUNTIFS($M$2:$M$1000,"&gt;"&amp;$BD$17,$B$2:$B$1000,"="&amp;AM24)+COUNTIFS($M$2:$M$1000,"&gt;"&amp;$BD$17,$C$2:$C$1000,"="&amp;AM24)</f>
        <v/>
      </c>
      <c r="BG24" s="27">
        <f>COUNTIFS($M$2:$M$1000,"&lt;"&amp;$BD$17,$B$2:$B$1000,"="&amp;AM24)+COUNTIFS($M$2:$M$1000,"&lt;"&amp;$BD$17,$C$2:$C$1000,"="&amp;AM24)</f>
        <v/>
      </c>
      <c r="BH24" s="27">
        <f>COUNTIFS($M$2:$M$1000,"&gt;"&amp;$BH$17,$B$2:$B$1000,"="&amp;AL24)+COUNTIFS($M$2:$M$1000,"&gt;"&amp;$BH$17,$C$2:$C$1000,"="&amp;AL24)</f>
        <v/>
      </c>
      <c r="BI24" s="27">
        <f>COUNTIFS($M$2:$M$1000,"&lt;"&amp;$BH$17,$B$2:$B$1000,"="&amp;AL24)+COUNTIFS($M$2:$M$1000,"&lt;"&amp;$BH$17,$C$2:$C$1000,"="&amp;AL24)</f>
        <v/>
      </c>
      <c r="BJ24" s="27">
        <f>COUNTIFS($M$2:$M$1000,"&gt;"&amp;$BH$17,$B$2:$B$1000,"="&amp;AM24)+COUNTIFS($M$2:$M$1000,"&gt;"&amp;$BH$17,$C$2:$C$1000,"="&amp;AM24)</f>
        <v/>
      </c>
      <c r="BK24" s="27">
        <f>COUNTIFS($M$2:$M$1000,"&lt;"&amp;$BH$17,$B$2:$B$1000,"="&amp;AM24)+COUNTIFS($M$2:$M$1000,"&lt;"&amp;$BH$17,$C$2:$C$1000,"="&amp;AM24)</f>
        <v/>
      </c>
      <c r="BL24" s="27">
        <f>COUNTIFS($M$2:$M$1000,"&gt;"&amp;$BL$17,$B$2:$B$1000,"="&amp;AL24)+COUNTIFS($M$2:$M$1000,"&gt;"&amp;$BL$17,$C$2:$C$1000,"="&amp;AL24)</f>
        <v/>
      </c>
      <c r="BM24" s="27">
        <f>COUNTIFS($M$2:$M$1000,"&lt;"&amp;$BL$17,$B$2:$B$1000,"="&amp;AL24)+COUNTIFS($M$2:$M$1000,"&lt;"&amp;$BL$17,$C$2:$C$1000,"="&amp;AL24)</f>
        <v/>
      </c>
      <c r="BN24" s="27">
        <f>COUNTIFS($M$2:$M$1000,"&gt;"&amp;$BL$17,$B$2:$B$1000,"="&amp;AM24)+COUNTIFS($M$2:$M$1000,"&gt;"&amp;$BL$17,$C$2:$C$1000,"="&amp;AM24)</f>
        <v/>
      </c>
      <c r="BO24" s="27">
        <f>COUNTIFS($M$2:$M$1000,"&lt;"&amp;$BL$17,$B$2:$B$1000,"="&amp;AM24)+COUNTIFS($M$2:$M$1000,"&lt;"&amp;$BL$17,$C$2:$C$1000,"="&amp;AM24)</f>
        <v/>
      </c>
      <c r="BP24" s="6">
        <f>COUNTIFS($H$2:$H$1000,"&gt;"&amp;$BP$17,$B$2:$B$1000,"="&amp;AL24)+COUNTIFS($I$2:$I$1000,"&gt;"&amp;$BP$17,$C$2:$C$1000,"="&amp;AL24)</f>
        <v/>
      </c>
      <c r="BQ24" s="27">
        <f>COUNTIFS($H$2:$H$1000,"&lt;"&amp;$BP$17,$B$2:$B$1000,"="&amp;AL24)+COUNTIFS($I$2:$I$1000,"&lt;"&amp;$BP$17,$C$2:$C$1000,"="&amp;AL24)</f>
        <v/>
      </c>
      <c r="BR24" s="27">
        <f>COUNTIFS($H$2:$H$1000,"&gt;"&amp;$BP$17,$B$2:$B$1000,"="&amp;AM24)+COUNTIFS($I$2:$I$1000,"&gt;"&amp;$BP$17,$C$2:$C$1000,"="&amp;AM24)</f>
        <v/>
      </c>
      <c r="BS24" s="27">
        <f>COUNTIFS($H$2:$H$1000,"&lt;"&amp;$BP$17,$B$2:$B$1000,"="&amp;AM24)+COUNTIFS($I$2:$I$1000,"&lt;"&amp;$BP$17,$C$2:$C$1000,"="&amp;AM24)</f>
        <v/>
      </c>
      <c r="BT24" s="27">
        <f>COUNTIFS($H$2:$H$1000,"&gt;"&amp;$BT$17,$B$2:$B$1000,"="&amp;AL24)+COUNTIFS($I$2:$I$1000,"&gt;"&amp;$BT$17,$C$2:$C$1000,"="&amp;AL24)</f>
        <v/>
      </c>
      <c r="BU24" s="27">
        <f>COUNTIFS($H$2:$H$1000,"&lt;"&amp;$BT$17,$B$2:$B$1000,"="&amp;AL24)+COUNTIFS($I$2:$I$1000,"&lt;"&amp;$BT$17,$C$2:$C$1000,"="&amp;AL24)</f>
        <v/>
      </c>
      <c r="BV24" s="27">
        <f>COUNTIFS($H$2:$H$1000,"&gt;"&amp;$BT$17,$B$2:$B$1000,"="&amp;AM24)+COUNTIFS($I$2:$I$1000,"&gt;"&amp;$BT$17,$C$2:$C$1000,"="&amp;AM24)</f>
        <v/>
      </c>
      <c r="BW24" s="27">
        <f>COUNTIFS($H$2:$H$1000,"&lt;"&amp;$BT$17,$B$2:$B$1000,"="&amp;AM24)+COUNTIFS($I$2:$I$1000,"&lt;"&amp;$BT$17,$C$2:$C$1000,"="&amp;AM24)</f>
        <v/>
      </c>
      <c r="BX24" s="27">
        <f>COUNTIFS($H$2:$H$1000,"&gt;"&amp;$BX$17,$B$2:$B$1000,"="&amp;AL24)+COUNTIFS($I$2:$I$1000,"&gt;"&amp;$BX$17,$C$2:$C$1000,"="&amp;AL24)</f>
        <v/>
      </c>
      <c r="BY24" s="27">
        <f>COUNTIFS($H$2:$H$1000,"&lt;"&amp;$BX$17,$B$2:$B$1000,"="&amp;AL24)+COUNTIFS($I$2:$I$1000,"&lt;"&amp;$BX$17,$C$2:$C$1000,"="&amp;AL24)</f>
        <v/>
      </c>
      <c r="BZ24" s="27">
        <f>COUNTIFS($H$2:$H$1000,"&gt;"&amp;$BX$17,$B$2:$B$1000,"="&amp;AM24)+COUNTIFS($I$2:$I$1000,"&gt;"&amp;$BX$17,$C$2:$C$1000,"="&amp;AM24)</f>
        <v/>
      </c>
      <c r="CA24" s="27">
        <f>COUNTIFS($H$2:$H$1000,"&lt;"&amp;$BX$17,$B$2:$B$1000,"="&amp;AM24)+COUNTIFS($I$2:$I$1000,"&lt;"&amp;$BX$17,$C$2:$C$1000,"="&amp;AM24)</f>
        <v/>
      </c>
      <c r="CB24" s="15">
        <f>COUNTIFS($K$2:$K$1000,"&gt;"&amp;$CB$17,$B$2:$B$1000,"="&amp;AL24)+COUNTIFS($L$2:$L$1000,"&gt;"&amp;$CB$17,$C$2:$C$1000,"="&amp;AL24)</f>
        <v/>
      </c>
      <c r="CC24" s="27">
        <f>COUNTIFS($K$2:$K$1000,"&lt;"&amp;$CB$17,$B$2:$B$1000,"="&amp;AL24)+COUNTIFS($L$2:$L$1000,"&lt;"&amp;$CB$17,$C$2:$C$1000,"="&amp;AL24)</f>
        <v/>
      </c>
      <c r="CD24" s="27">
        <f>COUNTIFS($K$2:$K$1000,"&gt;"&amp;$CB$17,$B$2:$B$1000,"="&amp;AM24)+COUNTIFS($L$2:$L$1000,"&gt;"&amp;$CB$17,$C$2:$C$1000,"="&amp;AM24)</f>
        <v/>
      </c>
      <c r="CE24" s="27">
        <f>COUNTIFS($K$2:$K$1000,"&lt;"&amp;$CB$17,$B$2:$B$1000,"="&amp;AM24)+COUNTIFS($L$2:$L$1000,"&lt;"&amp;$CB$17,$C$2:$C$1000,"="&amp;AM24)</f>
        <v/>
      </c>
      <c r="CF24" s="27">
        <f>COUNTIFS($K$2:$K$1000,"&gt;"&amp;$CF$17,$B$2:$B$1000,"="&amp;AL24)+COUNTIFS($L$2:$L$1000,"&gt;"&amp;$CF$17,$C$2:$C$1000,"="&amp;AL24)</f>
        <v/>
      </c>
      <c r="CG24" s="27">
        <f>COUNTIFS($K$2:$K$1000,"&lt;"&amp;$CF$17,$B$2:$B$1000,"="&amp;AL24)+COUNTIFS($L$2:$L$1000,"&lt;"&amp;$CF$17,$C$2:$C$1000,"="&amp;AL24)</f>
        <v/>
      </c>
      <c r="CH24" s="27">
        <f>COUNTIFS($K$2:$K$1000,"&gt;"&amp;$CF$17,$B$2:$B$1000,"="&amp;AM24)+COUNTIFS($L$2:$L$1000,"&gt;"&amp;$CF$17,$C$2:$C$1000,"="&amp;AM24)</f>
        <v/>
      </c>
      <c r="CI24" s="27">
        <f>COUNTIFS($K$2:$K$1000,"&lt;"&amp;$CF$17,$B$2:$B$1000,"="&amp;AM24)+COUNTIFS($L$2:$L$1000,"&lt;"&amp;$CF$17,$C$2:$C$1000,"="&amp;AM24)</f>
        <v/>
      </c>
      <c r="CJ24" s="27">
        <f>COUNTIFS($K$2:$K$1000,"&gt;"&amp;$CJ$17,$B$2:$B$1000,"="&amp;AL24)+COUNTIFS($L$2:$L$1000,"&gt;"&amp;$CJ$17,$C$2:$C$1000,"="&amp;AL24)</f>
        <v/>
      </c>
      <c r="CK24" s="27">
        <f>COUNTIFS($K$2:$K$1000,"&lt;"&amp;$CJ$17,$B$2:$B$1000,"="&amp;AL24)+COUNTIFS($L$2:$L$1000,"&lt;"&amp;$CJ$17,$C$2:$C$1000,"="&amp;AL24)</f>
        <v/>
      </c>
      <c r="CL24" s="27">
        <f>COUNTIFS($K$2:$K$1000,"&gt;"&amp;$CJ$17,$B$2:$B$1000,"="&amp;AM24)+COUNTIFS($L$2:$L$1000,"&gt;"&amp;$CJ$17,$C$2:$C$1000,"="&amp;AM24)</f>
        <v/>
      </c>
      <c r="CM24" s="27">
        <f>COUNTIFS($K$2:$K$1000,"&lt;"&amp;$CJ$17,$B$2:$B$1000,"="&amp;AM24)+COUNTIFS($L$2:$L$1000,"&lt;"&amp;$CJ$17,$C$2:$C$1000,"="&amp;AM24)</f>
        <v/>
      </c>
      <c r="CN24" s="6">
        <f>COUNTIFS($I$2:$I$1000,"&gt;"&amp;$CN$17,$B$2:$B$1000,"="&amp;AL24)+COUNTIFS($H$2:$H$1000,"&gt;"&amp;$CN$17,$C$2:$C$1000,"="&amp;AL24)</f>
        <v/>
      </c>
      <c r="CO24" s="27">
        <f>COUNTIFS($I$2:$I$1000,"&lt;"&amp;$CN$17,$B$2:$B$1000,"="&amp;AL24)+COUNTIFS($H$2:$H$1000,"&lt;"&amp;$CN$17,$C$2:$C$1000,"="&amp;AL24)</f>
        <v/>
      </c>
      <c r="CP24" s="27">
        <f>COUNTIFS($I$2:$I$1000,"&gt;"&amp;$CN$17,$B$2:$B$1000,"="&amp;AM24)+COUNTIFS($H$2:$H$1000,"&gt;"&amp;$CN$17,$C$2:$C$1000,"="&amp;AM24)</f>
        <v/>
      </c>
      <c r="CQ24" s="27">
        <f>COUNTIFS($I$2:$I$1000,"&lt;"&amp;$CN$17,$B$2:$B$1000,"="&amp;AM24)+COUNTIFS($H$2:$H$1000,"&lt;"&amp;$CN$17,$C$2:$C$1000,"="&amp;AM24)</f>
        <v/>
      </c>
      <c r="CR24" s="27">
        <f>COUNTIFS($I$2:$I$1000,"&gt;"&amp;$CR$17,$B$2:$B$1000,"="&amp;AL24)+COUNTIFS($H$2:$H$1000,"&gt;"&amp;$CR$17,$C$2:$C$1000,"="&amp;AL24)</f>
        <v/>
      </c>
      <c r="CS24" s="27">
        <f>COUNTIFS($I$2:$I$1000,"&lt;"&amp;$CR$17,$B$2:$B$1000,"="&amp;AL24)+COUNTIFS($H$2:$H$1000,"&lt;"&amp;$CR$17,$C$2:$C$1000,"="&amp;AL24)</f>
        <v/>
      </c>
      <c r="CT24" s="27">
        <f>COUNTIFS($I$2:$I$1000,"&gt;"&amp;$CR$17,$B$2:$B$1000,"="&amp;AM24)+COUNTIFS($H$2:$H$1000,"&gt;"&amp;$CR$17,$C$2:$C$1000,"="&amp;AM24)</f>
        <v/>
      </c>
      <c r="CU24" s="27">
        <f>COUNTIFS($I$2:$I$1000,"&lt;"&amp;$CR$17,$B$2:$B$1000,"="&amp;AM24)+COUNTIFS($H$2:$H$1000,"&lt;"&amp;$CR$17,$C$2:$C$1000,"="&amp;AM24)</f>
        <v/>
      </c>
      <c r="CV24" s="27">
        <f>COUNTIFS($I$2:$I$1000,"&gt;"&amp;$CV$17,$B$2:$B$1000,"="&amp;AL24)+COUNTIFS($H$2:$H$1000,"&gt;"&amp;$CV$17,$C$2:$C$1000,"="&amp;AL24)</f>
        <v/>
      </c>
      <c r="CW24" s="27">
        <f>COUNTIFS($I$2:$I$1000,"&lt;"&amp;$CV$17,$B$2:$B$1000,"="&amp;AL24)+COUNTIFS($H$2:$H$1000,"&lt;"&amp;$CV$17,$C$2:$C$1000,"="&amp;AL24)</f>
        <v/>
      </c>
      <c r="CX24" s="27">
        <f>COUNTIFS($I$2:$I$1000,"&gt;"&amp;$CV$17,$B$2:$B$1000,"="&amp;AM24)+COUNTIFS($H$2:$H$1000,"&gt;"&amp;$CV$17,$C$2:$C$1000,"="&amp;AM24)</f>
        <v/>
      </c>
      <c r="CY24" s="27">
        <f>COUNTIFS($I$2:$I$1000,"&lt;"&amp;$CV$17,$B$2:$B$1000,"="&amp;AM24)+COUNTIFS($H$2:$H$1000,"&lt;"&amp;$CV$17,$C$2:$C$1000,"="&amp;AM24)</f>
        <v/>
      </c>
      <c r="CZ24" s="15">
        <f>COUNTIFS($L$2:$L$1000,"&gt;"&amp;$CZ$17,$B$2:$B$1000,"="&amp;AL24)+COUNTIFS($K$2:$K$1000,"&gt;"&amp;$CZ$17,$C$2:$C$1000,"="&amp;AL24)</f>
        <v/>
      </c>
      <c r="DA24" s="27">
        <f>COUNTIFS($L$2:$L$1000,"&lt;"&amp;$CZ$17,$B$2:$B$1000,"="&amp;AL24)+COUNTIFS($K$2:$K$1000,"&lt;"&amp;$CZ$17,$C$2:$C$1000,"="&amp;AL24)</f>
        <v/>
      </c>
      <c r="DB24" s="27">
        <f>COUNTIFS($L$2:$L$1000,"&gt;"&amp;$CZ$17,$B$2:$B$1000,"="&amp;AM24)+COUNTIFS($K$2:$K$1000,"&gt;"&amp;$CZ$17,$C$2:$C$1000,"="&amp;AM24)</f>
        <v/>
      </c>
      <c r="DC24" s="27">
        <f>COUNTIFS($L$2:$L$1000,"&lt;"&amp;$CZ$17,$B$2:$B$1000,"="&amp;AM24)+COUNTIFS($K$2:$K$1000,"&lt;"&amp;$CZ$17,$C$2:$C$1000,"="&amp;AM24)</f>
        <v/>
      </c>
      <c r="DD24" s="27">
        <f>COUNTIFS($L$2:$L$1000,"&gt;"&amp;$DD$17,$B$2:$B$1000,"="&amp;AL24)+COUNTIFS($K$2:$K$1000,"&gt;"&amp;$DD$17,$C$2:$C$1000,"="&amp;AL24)</f>
        <v/>
      </c>
      <c r="DE24" s="27">
        <f>COUNTIFS($L$2:$L$1000,"&lt;"&amp;$DD$17,$B$2:$B$1000,"="&amp;AL24)+COUNTIFS($K$2:$K$1000,"&lt;"&amp;$DD$17,$C$2:$C$1000,"="&amp;AL24)</f>
        <v/>
      </c>
      <c r="DF24" s="27">
        <f>COUNTIFS($L$2:$L$1000,"&gt;"&amp;$DD$17,$B$2:$B$1000,"="&amp;AM24)+COUNTIFS($K$2:$K$1000,"&gt;"&amp;$DD$17,$C$2:$C$1000,"="&amp;AM24)</f>
        <v/>
      </c>
      <c r="DG24" s="27">
        <f>COUNTIFS($L$2:$L$1000,"&lt;"&amp;$DD$17,$B$2:$B$1000,"="&amp;AM24)+COUNTIFS($K$2:$K$1000,"&lt;"&amp;$DD$17,$C$2:$C$1000,"="&amp;AM24)</f>
        <v/>
      </c>
      <c r="DH24" s="27">
        <f>COUNTIFS($L$2:$L$1000,"&gt;"&amp;$DH$17,$B$2:$B$1000,"="&amp;AL24)+COUNTIFS($K$2:$K$1000,"&gt;"&amp;$DH$17,$C$2:$C$1000,"="&amp;AL24)</f>
        <v/>
      </c>
      <c r="DI24" s="27">
        <f>COUNTIFS($L$2:$L$1000,"&lt;"&amp;$DH$17,$B$2:$B$1000,"="&amp;AL24)+COUNTIFS($K$2:$K$1000,"&lt;"&amp;$DH$17,$C$2:$C$1000,"="&amp;AL24)</f>
        <v/>
      </c>
      <c r="DJ24" s="27">
        <f>COUNTIFS($L$2:$L$1000,"&gt;"&amp;$DH$17,$B$2:$B$1000,"="&amp;AM24)+COUNTIFS($K$2:$K$1000,"&gt;"&amp;$DH$17,$C$2:$C$1000,"="&amp;AM24)</f>
        <v/>
      </c>
      <c r="DK24" s="27">
        <f>COUNTIFS($L$2:$L$1000,"&lt;"&amp;$DH$17,$B$2:$B$1000,"="&amp;AM24)+COUNTIFS($K$2:$K$1000,"&lt;"&amp;$DH$17,$C$2:$C$1000,"="&amp;AM24)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43337</v>
      </c>
      <c r="B25" s="42" t="inlineStr">
        <is>
          <t>Liverpool</t>
        </is>
      </c>
      <c r="C25" s="42" t="inlineStr">
        <is>
          <t>Brighton</t>
        </is>
      </c>
      <c r="D25" s="27" t="n">
        <v>765</v>
      </c>
      <c r="E25" s="27" t="n">
        <v>327</v>
      </c>
      <c r="F25" s="27" t="n">
        <v>669</v>
      </c>
      <c r="G25" s="27" t="n">
        <v>238</v>
      </c>
      <c r="H25" s="8" t="n">
        <v>8</v>
      </c>
      <c r="I25" s="8" t="n">
        <v>2</v>
      </c>
      <c r="J25" s="8" t="n">
        <v>10</v>
      </c>
      <c r="K25" s="15" t="n">
        <v>1</v>
      </c>
      <c r="L25" s="27" t="n">
        <v>0</v>
      </c>
      <c r="M25" s="8" t="n">
        <v>1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AL37</f>
        <v/>
      </c>
      <c r="AM25" s="42">
        <f>AM37</f>
        <v/>
      </c>
      <c r="AN25" s="27">
        <f>COUNTIFS($J$2:$J$1000,"&gt;"&amp;$AN$17,$B$2:$B$1000,"="&amp;AL25)+COUNTIFS($J$2:$J$1000,"&gt;"&amp;$AN$17,$C$2:$C$1000,"="&amp;AL25)</f>
        <v/>
      </c>
      <c r="AO25" s="27">
        <f>COUNTIFS($J$2:$J$1000,"&lt;"&amp;$AN$17,$B$2:$B$1000,"="&amp;AL25)+COUNTIFS($J$2:$J$1000,"&lt;"&amp;$AN$17,$C$2:$C$1000,"="&amp;AL25)</f>
        <v/>
      </c>
      <c r="AP25" s="27">
        <f>COUNTIFS($J$2:$J$1000,"&gt;"&amp;$AN$17,$B$2:$B$1000,"="&amp;AM25)+COUNTIFS($J$2:$J$1000,"&gt;"&amp;$AN$17,$C$2:$C$1000,"="&amp;AM25)</f>
        <v/>
      </c>
      <c r="AQ25" s="27">
        <f>COUNTIFS($J$2:$J$1000,"&lt;"&amp;$AN$17,$B$2:$B$1000,"="&amp;AM25)+COUNTIFS($J$2:$J$1000,"&lt;"&amp;$AN$17,$C$2:$C$1000,"="&amp;AM25)</f>
        <v/>
      </c>
      <c r="AR25" s="27">
        <f>COUNTIFS($J$2:$J$1000,"&gt;"&amp;$AR$17,$B$2:$B$1000,"="&amp;AL25)+COUNTIFS($J$2:$J$1000,"&gt;"&amp;$AR$17,$C$2:$C$1000,"="&amp;AL25)</f>
        <v/>
      </c>
      <c r="AS25" s="27">
        <f>COUNTIFS($J$2:$J$1000,"&lt;"&amp;$AR$17,$B$2:$B$1000,"="&amp;AL25)+COUNTIFS($J$2:$J$1000,"&lt;"&amp;$AR$17,$C$2:$C$1000,"="&amp;AL25)</f>
        <v/>
      </c>
      <c r="AT25" s="27">
        <f>COUNTIFS($J$2:$J$1000,"&gt;"&amp;$AR$17,$B$2:$B$1000,"="&amp;AM25)+COUNTIFS($J$2:$J$1000,"&gt;"&amp;$AR$17,$C$2:$C$1000,"="&amp;AM25)</f>
        <v/>
      </c>
      <c r="AU25" s="27">
        <f>COUNTIFS($J$2:$J$1000,"&lt;"&amp;$AR$17,$B$2:$B$1000,"="&amp;AM25)+COUNTIFS($J$2:$J$1000,"&lt;"&amp;$AR$17,$C$2:$C$1000,"="&amp;AM25)</f>
        <v/>
      </c>
      <c r="AV25" s="27">
        <f>COUNTIFS($J$2:$J$1000,"&gt;"&amp;$AV$17,$B$2:$B$1000,"="&amp;AL25)+COUNTIFS($J$2:$J$1000,"&gt;"&amp;$AV$17,$C$2:$C$1000,"="&amp;AL25)</f>
        <v/>
      </c>
      <c r="AW25" s="27">
        <f>COUNTIFS($J$2:$J$1000,"&lt;"&amp;$AV$17,$B$2:$B$1000,"="&amp;AL25)+COUNTIFS($J$2:$J$1000,"&lt;"&amp;$AV$17,$C$2:$C$1000,"="&amp;AL25)</f>
        <v/>
      </c>
      <c r="AX25" s="27">
        <f>COUNTIFS($J$2:$J$1000,"&gt;"&amp;$AV$17,$B$2:$B$1000,"="&amp;AM25)+COUNTIFS($J$2:$J$1000,"&gt;"&amp;$AV$17,$C$2:$C$1000,"="&amp;AM25)</f>
        <v/>
      </c>
      <c r="AY25" s="27">
        <f>COUNTIFS($J$2:$J$1000,"&lt;"&amp;$AV$17,$B$2:$B$1000,"="&amp;AM25)+COUNTIFS($J$2:$J$1000,"&lt;"&amp;$AV$17,$C$2:$C$1000,"="&amp;AM25)</f>
        <v/>
      </c>
      <c r="AZ25" s="15">
        <f>COUNTIFS($M$2:$M$1000,"&gt;"&amp;$AZ$17,$B$2:$B$1000,"="&amp;AL25)+COUNTIFS($M$2:$M$1000,"&gt;"&amp;$AZ$17,$C$2:$C$1000,"="&amp;AL25)</f>
        <v/>
      </c>
      <c r="BA25" s="27">
        <f>COUNTIFS($M$2:$M$1000,"&lt;"&amp;$AZ$17,$B$2:$B$1000,"="&amp;AL25)+COUNTIFS($M$2:$M$1000,"&lt;"&amp;$AZ$17,$C$2:$C$1000,"="&amp;AL25)</f>
        <v/>
      </c>
      <c r="BB25" s="27">
        <f>COUNTIFS($M$2:$M$1000,"&gt;"&amp;$AZ$17,$B$2:$B$1000,"="&amp;AM25)+COUNTIFS($M$2:$M$1000,"&gt;"&amp;$AZ$17,$C$2:$C$1000,"="&amp;AM25)</f>
        <v/>
      </c>
      <c r="BC25" s="27">
        <f>COUNTIFS($M$2:$M$1000,"&lt;"&amp;$AZ$17,$B$2:$B$1000,"="&amp;AM25)+COUNTIFS($M$2:$M$1000,"&lt;"&amp;$AZ$17,$C$2:$C$1000,"="&amp;AM25)</f>
        <v/>
      </c>
      <c r="BD25" s="27">
        <f>COUNTIFS($M$2:$M$1000,"&gt;"&amp;$BD$17,$B$2:$B$1000,"="&amp;AL25)+COUNTIFS($M$2:$M$1000,"&gt;"&amp;$BD$17,$C$2:$C$1000,"="&amp;AL25)</f>
        <v/>
      </c>
      <c r="BE25" s="27">
        <f>COUNTIFS($M$2:$M$1000,"&lt;"&amp;$BD$17,$B$2:$B$1000,"="&amp;AL25)+COUNTIFS($M$2:$M$1000,"&lt;"&amp;$BD$17,$C$2:$C$1000,"="&amp;AL25)</f>
        <v/>
      </c>
      <c r="BF25" s="27">
        <f>COUNTIFS($M$2:$M$1000,"&gt;"&amp;$BD$17,$B$2:$B$1000,"="&amp;AM25)+COUNTIFS($M$2:$M$1000,"&gt;"&amp;$BD$17,$C$2:$C$1000,"="&amp;AM25)</f>
        <v/>
      </c>
      <c r="BG25" s="27">
        <f>COUNTIFS($M$2:$M$1000,"&lt;"&amp;$BD$17,$B$2:$B$1000,"="&amp;AM25)+COUNTIFS($M$2:$M$1000,"&lt;"&amp;$BD$17,$C$2:$C$1000,"="&amp;AM25)</f>
        <v/>
      </c>
      <c r="BH25" s="27">
        <f>COUNTIFS($M$2:$M$1000,"&gt;"&amp;$BH$17,$B$2:$B$1000,"="&amp;AL25)+COUNTIFS($M$2:$M$1000,"&gt;"&amp;$BH$17,$C$2:$C$1000,"="&amp;AL25)</f>
        <v/>
      </c>
      <c r="BI25" s="27">
        <f>COUNTIFS($M$2:$M$1000,"&lt;"&amp;$BH$17,$B$2:$B$1000,"="&amp;AL25)+COUNTIFS($M$2:$M$1000,"&lt;"&amp;$BH$17,$C$2:$C$1000,"="&amp;AL25)</f>
        <v/>
      </c>
      <c r="BJ25" s="27">
        <f>COUNTIFS($M$2:$M$1000,"&gt;"&amp;$BH$17,$B$2:$B$1000,"="&amp;AM25)+COUNTIFS($M$2:$M$1000,"&gt;"&amp;$BH$17,$C$2:$C$1000,"="&amp;AM25)</f>
        <v/>
      </c>
      <c r="BK25" s="27">
        <f>COUNTIFS($M$2:$M$1000,"&lt;"&amp;$BH$17,$B$2:$B$1000,"="&amp;AM25)+COUNTIFS($M$2:$M$1000,"&lt;"&amp;$BH$17,$C$2:$C$1000,"="&amp;AM25)</f>
        <v/>
      </c>
      <c r="BL25" s="27">
        <f>COUNTIFS($M$2:$M$1000,"&gt;"&amp;$BL$17,$B$2:$B$1000,"="&amp;AL25)+COUNTIFS($M$2:$M$1000,"&gt;"&amp;$BL$17,$C$2:$C$1000,"="&amp;AL25)</f>
        <v/>
      </c>
      <c r="BM25" s="27">
        <f>COUNTIFS($M$2:$M$1000,"&lt;"&amp;$BL$17,$B$2:$B$1000,"="&amp;AL25)+COUNTIFS($M$2:$M$1000,"&lt;"&amp;$BL$17,$C$2:$C$1000,"="&amp;AL25)</f>
        <v/>
      </c>
      <c r="BN25" s="27">
        <f>COUNTIFS($M$2:$M$1000,"&gt;"&amp;$BL$17,$B$2:$B$1000,"="&amp;AM25)+COUNTIFS($M$2:$M$1000,"&gt;"&amp;$BL$17,$C$2:$C$1000,"="&amp;AM25)</f>
        <v/>
      </c>
      <c r="BO25" s="27">
        <f>COUNTIFS($M$2:$M$1000,"&lt;"&amp;$BL$17,$B$2:$B$1000,"="&amp;AM25)+COUNTIFS($M$2:$M$1000,"&lt;"&amp;$BL$17,$C$2:$C$1000,"="&amp;AM25)</f>
        <v/>
      </c>
      <c r="BP25" s="6">
        <f>COUNTIFS($H$2:$H$1000,"&gt;"&amp;$BP$17,$B$2:$B$1000,"="&amp;AL25)+COUNTIFS($I$2:$I$1000,"&gt;"&amp;$BP$17,$C$2:$C$1000,"="&amp;AL25)</f>
        <v/>
      </c>
      <c r="BQ25" s="27">
        <f>COUNTIFS($H$2:$H$1000,"&lt;"&amp;$BP$17,$B$2:$B$1000,"="&amp;AL25)+COUNTIFS($I$2:$I$1000,"&lt;"&amp;$BP$17,$C$2:$C$1000,"="&amp;AL25)</f>
        <v/>
      </c>
      <c r="BR25" s="27">
        <f>COUNTIFS($H$2:$H$1000,"&gt;"&amp;$BP$17,$B$2:$B$1000,"="&amp;AM25)+COUNTIFS($I$2:$I$1000,"&gt;"&amp;$BP$17,$C$2:$C$1000,"="&amp;AM25)</f>
        <v/>
      </c>
      <c r="BS25" s="27">
        <f>COUNTIFS($H$2:$H$1000,"&lt;"&amp;$BP$17,$B$2:$B$1000,"="&amp;AM25)+COUNTIFS($I$2:$I$1000,"&lt;"&amp;$BP$17,$C$2:$C$1000,"="&amp;AM25)</f>
        <v/>
      </c>
      <c r="BT25" s="27">
        <f>COUNTIFS($H$2:$H$1000,"&gt;"&amp;$BT$17,$B$2:$B$1000,"="&amp;AL25)+COUNTIFS($I$2:$I$1000,"&gt;"&amp;$BT$17,$C$2:$C$1000,"="&amp;AL25)</f>
        <v/>
      </c>
      <c r="BU25" s="27">
        <f>COUNTIFS($H$2:$H$1000,"&lt;"&amp;$BT$17,$B$2:$B$1000,"="&amp;AL25)+COUNTIFS($I$2:$I$1000,"&lt;"&amp;$BT$17,$C$2:$C$1000,"="&amp;AL25)</f>
        <v/>
      </c>
      <c r="BV25" s="27">
        <f>COUNTIFS($H$2:$H$1000,"&gt;"&amp;$BT$17,$B$2:$B$1000,"="&amp;AM25)+COUNTIFS($I$2:$I$1000,"&gt;"&amp;$BT$17,$C$2:$C$1000,"="&amp;AM25)</f>
        <v/>
      </c>
      <c r="BW25" s="27">
        <f>COUNTIFS($H$2:$H$1000,"&lt;"&amp;$BT$17,$B$2:$B$1000,"="&amp;AM25)+COUNTIFS($I$2:$I$1000,"&lt;"&amp;$BT$17,$C$2:$C$1000,"="&amp;AM25)</f>
        <v/>
      </c>
      <c r="BX25" s="27">
        <f>COUNTIFS($H$2:$H$1000,"&gt;"&amp;$BX$17,$B$2:$B$1000,"="&amp;AL25)+COUNTIFS($I$2:$I$1000,"&gt;"&amp;$BX$17,$C$2:$C$1000,"="&amp;AL25)</f>
        <v/>
      </c>
      <c r="BY25" s="27">
        <f>COUNTIFS($H$2:$H$1000,"&lt;"&amp;$BX$17,$B$2:$B$1000,"="&amp;AL25)+COUNTIFS($I$2:$I$1000,"&lt;"&amp;$BX$17,$C$2:$C$1000,"="&amp;AL25)</f>
        <v/>
      </c>
      <c r="BZ25" s="27">
        <f>COUNTIFS($H$2:$H$1000,"&gt;"&amp;$BX$17,$B$2:$B$1000,"="&amp;AM25)+COUNTIFS($I$2:$I$1000,"&gt;"&amp;$BX$17,$C$2:$C$1000,"="&amp;AM25)</f>
        <v/>
      </c>
      <c r="CA25" s="27">
        <f>COUNTIFS($H$2:$H$1000,"&lt;"&amp;$BX$17,$B$2:$B$1000,"="&amp;AM25)+COUNTIFS($I$2:$I$1000,"&lt;"&amp;$BX$17,$C$2:$C$1000,"="&amp;AM25)</f>
        <v/>
      </c>
      <c r="CB25" s="15">
        <f>COUNTIFS($K$2:$K$1000,"&gt;"&amp;$CB$17,$B$2:$B$1000,"="&amp;AL25)+COUNTIFS($L$2:$L$1000,"&gt;"&amp;$CB$17,$C$2:$C$1000,"="&amp;AL25)</f>
        <v/>
      </c>
      <c r="CC25" s="27">
        <f>COUNTIFS($K$2:$K$1000,"&lt;"&amp;$CB$17,$B$2:$B$1000,"="&amp;AL25)+COUNTIFS($L$2:$L$1000,"&lt;"&amp;$CB$17,$C$2:$C$1000,"="&amp;AL25)</f>
        <v/>
      </c>
      <c r="CD25" s="27">
        <f>COUNTIFS($K$2:$K$1000,"&gt;"&amp;$CB$17,$B$2:$B$1000,"="&amp;AM25)+COUNTIFS($L$2:$L$1000,"&gt;"&amp;$CB$17,$C$2:$C$1000,"="&amp;AM25)</f>
        <v/>
      </c>
      <c r="CE25" s="27">
        <f>COUNTIFS($K$2:$K$1000,"&lt;"&amp;$CB$17,$B$2:$B$1000,"="&amp;AM25)+COUNTIFS($L$2:$L$1000,"&lt;"&amp;$CB$17,$C$2:$C$1000,"="&amp;AM25)</f>
        <v/>
      </c>
      <c r="CF25" s="27">
        <f>COUNTIFS($K$2:$K$1000,"&gt;"&amp;$CF$17,$B$2:$B$1000,"="&amp;AL25)+COUNTIFS($L$2:$L$1000,"&gt;"&amp;$CF$17,$C$2:$C$1000,"="&amp;AL25)</f>
        <v/>
      </c>
      <c r="CG25" s="27">
        <f>COUNTIFS($K$2:$K$1000,"&lt;"&amp;$CF$17,$B$2:$B$1000,"="&amp;AL25)+COUNTIFS($L$2:$L$1000,"&lt;"&amp;$CF$17,$C$2:$C$1000,"="&amp;AL25)</f>
        <v/>
      </c>
      <c r="CH25" s="27">
        <f>COUNTIFS($K$2:$K$1000,"&gt;"&amp;$CF$17,$B$2:$B$1000,"="&amp;AM25)+COUNTIFS($L$2:$L$1000,"&gt;"&amp;$CF$17,$C$2:$C$1000,"="&amp;AM25)</f>
        <v/>
      </c>
      <c r="CI25" s="27">
        <f>COUNTIFS($K$2:$K$1000,"&lt;"&amp;$CF$17,$B$2:$B$1000,"="&amp;AM25)+COUNTIFS($L$2:$L$1000,"&lt;"&amp;$CF$17,$C$2:$C$1000,"="&amp;AM25)</f>
        <v/>
      </c>
      <c r="CJ25" s="27">
        <f>COUNTIFS($K$2:$K$1000,"&gt;"&amp;$CJ$17,$B$2:$B$1000,"="&amp;AL25)+COUNTIFS($L$2:$L$1000,"&gt;"&amp;$CJ$17,$C$2:$C$1000,"="&amp;AL25)</f>
        <v/>
      </c>
      <c r="CK25" s="27">
        <f>COUNTIFS($K$2:$K$1000,"&lt;"&amp;$CJ$17,$B$2:$B$1000,"="&amp;AL25)+COUNTIFS($L$2:$L$1000,"&lt;"&amp;$CJ$17,$C$2:$C$1000,"="&amp;AL25)</f>
        <v/>
      </c>
      <c r="CL25" s="27">
        <f>COUNTIFS($K$2:$K$1000,"&gt;"&amp;$CJ$17,$B$2:$B$1000,"="&amp;AM25)+COUNTIFS($L$2:$L$1000,"&gt;"&amp;$CJ$17,$C$2:$C$1000,"="&amp;AM25)</f>
        <v/>
      </c>
      <c r="CM25" s="27">
        <f>COUNTIFS($K$2:$K$1000,"&lt;"&amp;$CJ$17,$B$2:$B$1000,"="&amp;AM25)+COUNTIFS($L$2:$L$1000,"&lt;"&amp;$CJ$17,$C$2:$C$1000,"="&amp;AM25)</f>
        <v/>
      </c>
      <c r="CN25" s="6">
        <f>COUNTIFS($I$2:$I$1000,"&gt;"&amp;$CN$17,$B$2:$B$1000,"="&amp;AL25)+COUNTIFS($H$2:$H$1000,"&gt;"&amp;$CN$17,$C$2:$C$1000,"="&amp;AL25)</f>
        <v/>
      </c>
      <c r="CO25" s="27">
        <f>COUNTIFS($I$2:$I$1000,"&lt;"&amp;$CN$17,$B$2:$B$1000,"="&amp;AL25)+COUNTIFS($H$2:$H$1000,"&lt;"&amp;$CN$17,$C$2:$C$1000,"="&amp;AL25)</f>
        <v/>
      </c>
      <c r="CP25" s="27">
        <f>COUNTIFS($I$2:$I$1000,"&gt;"&amp;$CN$17,$B$2:$B$1000,"="&amp;AM25)+COUNTIFS($H$2:$H$1000,"&gt;"&amp;$CN$17,$C$2:$C$1000,"="&amp;AM25)</f>
        <v/>
      </c>
      <c r="CQ25" s="27">
        <f>COUNTIFS($I$2:$I$1000,"&lt;"&amp;$CN$17,$B$2:$B$1000,"="&amp;AM25)+COUNTIFS($H$2:$H$1000,"&lt;"&amp;$CN$17,$C$2:$C$1000,"="&amp;AM25)</f>
        <v/>
      </c>
      <c r="CR25" s="27">
        <f>COUNTIFS($I$2:$I$1000,"&gt;"&amp;$CR$17,$B$2:$B$1000,"="&amp;AL25)+COUNTIFS($H$2:$H$1000,"&gt;"&amp;$CR$17,$C$2:$C$1000,"="&amp;AL25)</f>
        <v/>
      </c>
      <c r="CS25" s="27">
        <f>COUNTIFS($I$2:$I$1000,"&lt;"&amp;$CR$17,$B$2:$B$1000,"="&amp;AL25)+COUNTIFS($H$2:$H$1000,"&lt;"&amp;$CR$17,$C$2:$C$1000,"="&amp;AL25)</f>
        <v/>
      </c>
      <c r="CT25" s="27">
        <f>COUNTIFS($I$2:$I$1000,"&gt;"&amp;$CR$17,$B$2:$B$1000,"="&amp;AM25)+COUNTIFS($H$2:$H$1000,"&gt;"&amp;$CR$17,$C$2:$C$1000,"="&amp;AM25)</f>
        <v/>
      </c>
      <c r="CU25" s="27">
        <f>COUNTIFS($I$2:$I$1000,"&lt;"&amp;$CR$17,$B$2:$B$1000,"="&amp;AM25)+COUNTIFS($H$2:$H$1000,"&lt;"&amp;$CR$17,$C$2:$C$1000,"="&amp;AM25)</f>
        <v/>
      </c>
      <c r="CV25" s="27">
        <f>COUNTIFS($I$2:$I$1000,"&gt;"&amp;$CV$17,$B$2:$B$1000,"="&amp;AL25)+COUNTIFS($H$2:$H$1000,"&gt;"&amp;$CV$17,$C$2:$C$1000,"="&amp;AL25)</f>
        <v/>
      </c>
      <c r="CW25" s="27">
        <f>COUNTIFS($I$2:$I$1000,"&lt;"&amp;$CV$17,$B$2:$B$1000,"="&amp;AL25)+COUNTIFS($H$2:$H$1000,"&lt;"&amp;$CV$17,$C$2:$C$1000,"="&amp;AL25)</f>
        <v/>
      </c>
      <c r="CX25" s="27">
        <f>COUNTIFS($I$2:$I$1000,"&gt;"&amp;$CV$17,$B$2:$B$1000,"="&amp;AM25)+COUNTIFS($H$2:$H$1000,"&gt;"&amp;$CV$17,$C$2:$C$1000,"="&amp;AM25)</f>
        <v/>
      </c>
      <c r="CY25" s="27">
        <f>COUNTIFS($I$2:$I$1000,"&lt;"&amp;$CV$17,$B$2:$B$1000,"="&amp;AM25)+COUNTIFS($H$2:$H$1000,"&lt;"&amp;$CV$17,$C$2:$C$1000,"="&amp;AM25)</f>
        <v/>
      </c>
      <c r="CZ25" s="15">
        <f>COUNTIFS($L$2:$L$1000,"&gt;"&amp;$CZ$17,$B$2:$B$1000,"="&amp;AL25)+COUNTIFS($K$2:$K$1000,"&gt;"&amp;$CZ$17,$C$2:$C$1000,"="&amp;AL25)</f>
        <v/>
      </c>
      <c r="DA25" s="27">
        <f>COUNTIFS($L$2:$L$1000,"&lt;"&amp;$CZ$17,$B$2:$B$1000,"="&amp;AL25)+COUNTIFS($K$2:$K$1000,"&lt;"&amp;$CZ$17,$C$2:$C$1000,"="&amp;AL25)</f>
        <v/>
      </c>
      <c r="DB25" s="27">
        <f>COUNTIFS($L$2:$L$1000,"&gt;"&amp;$CZ$17,$B$2:$B$1000,"="&amp;AM25)+COUNTIFS($K$2:$K$1000,"&gt;"&amp;$CZ$17,$C$2:$C$1000,"="&amp;AM25)</f>
        <v/>
      </c>
      <c r="DC25" s="27">
        <f>COUNTIFS($L$2:$L$1000,"&lt;"&amp;$CZ$17,$B$2:$B$1000,"="&amp;AM25)+COUNTIFS($K$2:$K$1000,"&lt;"&amp;$CZ$17,$C$2:$C$1000,"="&amp;AM25)</f>
        <v/>
      </c>
      <c r="DD25" s="27">
        <f>COUNTIFS($L$2:$L$1000,"&gt;"&amp;$DD$17,$B$2:$B$1000,"="&amp;AL25)+COUNTIFS($K$2:$K$1000,"&gt;"&amp;$DD$17,$C$2:$C$1000,"="&amp;AL25)</f>
        <v/>
      </c>
      <c r="DE25" s="27">
        <f>COUNTIFS($L$2:$L$1000,"&lt;"&amp;$DD$17,$B$2:$B$1000,"="&amp;AL25)+COUNTIFS($K$2:$K$1000,"&lt;"&amp;$DD$17,$C$2:$C$1000,"="&amp;AL25)</f>
        <v/>
      </c>
      <c r="DF25" s="27">
        <f>COUNTIFS($L$2:$L$1000,"&gt;"&amp;$DD$17,$B$2:$B$1000,"="&amp;AM25)+COUNTIFS($K$2:$K$1000,"&gt;"&amp;$DD$17,$C$2:$C$1000,"="&amp;AM25)</f>
        <v/>
      </c>
      <c r="DG25" s="27">
        <f>COUNTIFS($L$2:$L$1000,"&lt;"&amp;$DD$17,$B$2:$B$1000,"="&amp;AM25)+COUNTIFS($K$2:$K$1000,"&lt;"&amp;$DD$17,$C$2:$C$1000,"="&amp;AM25)</f>
        <v/>
      </c>
      <c r="DH25" s="27">
        <f>COUNTIFS($L$2:$L$1000,"&gt;"&amp;$DH$17,$B$2:$B$1000,"="&amp;AL25)+COUNTIFS($K$2:$K$1000,"&gt;"&amp;$DH$17,$C$2:$C$1000,"="&amp;AL25)</f>
        <v/>
      </c>
      <c r="DI25" s="27">
        <f>COUNTIFS($L$2:$L$1000,"&lt;"&amp;$DH$17,$B$2:$B$1000,"="&amp;AL25)+COUNTIFS($K$2:$K$1000,"&lt;"&amp;$DH$17,$C$2:$C$1000,"="&amp;AL25)</f>
        <v/>
      </c>
      <c r="DJ25" s="27">
        <f>COUNTIFS($L$2:$L$1000,"&gt;"&amp;$DH$17,$B$2:$B$1000,"="&amp;AM25)+COUNTIFS($K$2:$K$1000,"&gt;"&amp;$DH$17,$C$2:$C$1000,"="&amp;AM25)</f>
        <v/>
      </c>
      <c r="DK25" s="27">
        <f>COUNTIFS($L$2:$L$1000,"&lt;"&amp;$DH$17,$B$2:$B$1000,"="&amp;AM25)+COUNTIFS($K$2:$K$1000,"&lt;"&amp;$DH$17,$C$2:$C$1000,"="&amp;AM25)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43337</v>
      </c>
      <c r="B26" s="42" t="inlineStr">
        <is>
          <t>Southampton</t>
        </is>
      </c>
      <c r="C26" s="42" t="inlineStr">
        <is>
          <t>Leicester</t>
        </is>
      </c>
      <c r="D26" s="27" t="n">
        <v>447</v>
      </c>
      <c r="E26" s="27" t="n">
        <v>425</v>
      </c>
      <c r="F26" s="27" t="n">
        <v>375</v>
      </c>
      <c r="G26" s="27" t="n">
        <v>352</v>
      </c>
      <c r="H26" s="8" t="n">
        <v>5</v>
      </c>
      <c r="I26" s="8" t="n">
        <v>5</v>
      </c>
      <c r="J26" s="8" t="n">
        <v>10</v>
      </c>
      <c r="K26" s="15" t="n">
        <v>1</v>
      </c>
      <c r="L26" s="27" t="n">
        <v>2</v>
      </c>
      <c r="M26" s="8" t="n">
        <v>3</v>
      </c>
      <c r="N26" s="12">
        <f>IF(K26="","",LOOKUP(K26-L26,{-9E+307,0,1},{2,"x",1}))</f>
        <v/>
      </c>
      <c r="O26" s="7">
        <f>IF(K26="","",K26&amp;"-"&amp;L26)</f>
        <v/>
      </c>
      <c r="P26" s="1" t="n"/>
      <c r="AL26" s="42">
        <f>AL38</f>
        <v/>
      </c>
      <c r="AM26" s="42">
        <f>AM38</f>
        <v/>
      </c>
      <c r="AN26" s="27">
        <f>COUNTIFS($J$2:$J$1000,"&gt;"&amp;$AN$17,$B$2:$B$1000,"="&amp;AL26)+COUNTIFS($J$2:$J$1000,"&gt;"&amp;$AN$17,$C$2:$C$1000,"="&amp;AL26)</f>
        <v/>
      </c>
      <c r="AO26" s="27">
        <f>COUNTIFS($J$2:$J$1000,"&lt;"&amp;$AN$17,$B$2:$B$1000,"="&amp;AL26)+COUNTIFS($J$2:$J$1000,"&lt;"&amp;$AN$17,$C$2:$C$1000,"="&amp;AL26)</f>
        <v/>
      </c>
      <c r="AP26" s="27">
        <f>COUNTIFS($J$2:$J$1000,"&gt;"&amp;$AN$17,$B$2:$B$1000,"="&amp;AM26)+COUNTIFS($J$2:$J$1000,"&gt;"&amp;$AN$17,$C$2:$C$1000,"="&amp;AM26)</f>
        <v/>
      </c>
      <c r="AQ26" s="27">
        <f>COUNTIFS($J$2:$J$1000,"&lt;"&amp;$AN$17,$B$2:$B$1000,"="&amp;AM26)+COUNTIFS($J$2:$J$1000,"&lt;"&amp;$AN$17,$C$2:$C$1000,"="&amp;AM26)</f>
        <v/>
      </c>
      <c r="AR26" s="27">
        <f>COUNTIFS($J$2:$J$1000,"&gt;"&amp;$AR$17,$B$2:$B$1000,"="&amp;AL26)+COUNTIFS($J$2:$J$1000,"&gt;"&amp;$AR$17,$C$2:$C$1000,"="&amp;AL26)</f>
        <v/>
      </c>
      <c r="AS26" s="27">
        <f>COUNTIFS($J$2:$J$1000,"&lt;"&amp;$AR$17,$B$2:$B$1000,"="&amp;AL26)+COUNTIFS($J$2:$J$1000,"&lt;"&amp;$AR$17,$C$2:$C$1000,"="&amp;AL26)</f>
        <v/>
      </c>
      <c r="AT26" s="27">
        <f>COUNTIFS($J$2:$J$1000,"&gt;"&amp;$AR$17,$B$2:$B$1000,"="&amp;AM26)+COUNTIFS($J$2:$J$1000,"&gt;"&amp;$AR$17,$C$2:$C$1000,"="&amp;AM26)</f>
        <v/>
      </c>
      <c r="AU26" s="27">
        <f>COUNTIFS($J$2:$J$1000,"&lt;"&amp;$AR$17,$B$2:$B$1000,"="&amp;AM26)+COUNTIFS($J$2:$J$1000,"&lt;"&amp;$AR$17,$C$2:$C$1000,"="&amp;AM26)</f>
        <v/>
      </c>
      <c r="AV26" s="27">
        <f>COUNTIFS($J$2:$J$1000,"&gt;"&amp;$AV$17,$B$2:$B$1000,"="&amp;AL26)+COUNTIFS($J$2:$J$1000,"&gt;"&amp;$AV$17,$C$2:$C$1000,"="&amp;AL26)</f>
        <v/>
      </c>
      <c r="AW26" s="27">
        <f>COUNTIFS($J$2:$J$1000,"&lt;"&amp;$AV$17,$B$2:$B$1000,"="&amp;AL26)+COUNTIFS($J$2:$J$1000,"&lt;"&amp;$AV$17,$C$2:$C$1000,"="&amp;AL26)</f>
        <v/>
      </c>
      <c r="AX26" s="27">
        <f>COUNTIFS($J$2:$J$1000,"&gt;"&amp;$AV$17,$B$2:$B$1000,"="&amp;AM26)+COUNTIFS($J$2:$J$1000,"&gt;"&amp;$AV$17,$C$2:$C$1000,"="&amp;AM26)</f>
        <v/>
      </c>
      <c r="AY26" s="27">
        <f>COUNTIFS($J$2:$J$1000,"&lt;"&amp;$AV$17,$B$2:$B$1000,"="&amp;AM26)+COUNTIFS($J$2:$J$1000,"&lt;"&amp;$AV$17,$C$2:$C$1000,"="&amp;AM26)</f>
        <v/>
      </c>
      <c r="AZ26" s="15">
        <f>COUNTIFS($M$2:$M$1000,"&gt;"&amp;$AZ$17,$B$2:$B$1000,"="&amp;AL26)+COUNTIFS($M$2:$M$1000,"&gt;"&amp;$AZ$17,$C$2:$C$1000,"="&amp;AL26)</f>
        <v/>
      </c>
      <c r="BA26" s="27">
        <f>COUNTIFS($M$2:$M$1000,"&lt;"&amp;$AZ$17,$B$2:$B$1000,"="&amp;AL26)+COUNTIFS($M$2:$M$1000,"&lt;"&amp;$AZ$17,$C$2:$C$1000,"="&amp;AL26)</f>
        <v/>
      </c>
      <c r="BB26" s="27">
        <f>COUNTIFS($M$2:$M$1000,"&gt;"&amp;$AZ$17,$B$2:$B$1000,"="&amp;AM26)+COUNTIFS($M$2:$M$1000,"&gt;"&amp;$AZ$17,$C$2:$C$1000,"="&amp;AM26)</f>
        <v/>
      </c>
      <c r="BC26" s="27">
        <f>COUNTIFS($M$2:$M$1000,"&lt;"&amp;$AZ$17,$B$2:$B$1000,"="&amp;AM26)+COUNTIFS($M$2:$M$1000,"&lt;"&amp;$AZ$17,$C$2:$C$1000,"="&amp;AM26)</f>
        <v/>
      </c>
      <c r="BD26" s="27">
        <f>COUNTIFS($M$2:$M$1000,"&gt;"&amp;$BD$17,$B$2:$B$1000,"="&amp;AL26)+COUNTIFS($M$2:$M$1000,"&gt;"&amp;$BD$17,$C$2:$C$1000,"="&amp;AL26)</f>
        <v/>
      </c>
      <c r="BE26" s="27">
        <f>COUNTIFS($M$2:$M$1000,"&lt;"&amp;$BD$17,$B$2:$B$1000,"="&amp;AL26)+COUNTIFS($M$2:$M$1000,"&lt;"&amp;$BD$17,$C$2:$C$1000,"="&amp;AL26)</f>
        <v/>
      </c>
      <c r="BF26" s="27">
        <f>COUNTIFS($M$2:$M$1000,"&gt;"&amp;$BD$17,$B$2:$B$1000,"="&amp;AM26)+COUNTIFS($M$2:$M$1000,"&gt;"&amp;$BD$17,$C$2:$C$1000,"="&amp;AM26)</f>
        <v/>
      </c>
      <c r="BG26" s="27">
        <f>COUNTIFS($M$2:$M$1000,"&lt;"&amp;$BD$17,$B$2:$B$1000,"="&amp;AM26)+COUNTIFS($M$2:$M$1000,"&lt;"&amp;$BD$17,$C$2:$C$1000,"="&amp;AM26)</f>
        <v/>
      </c>
      <c r="BH26" s="27">
        <f>COUNTIFS($M$2:$M$1000,"&gt;"&amp;$BH$17,$B$2:$B$1000,"="&amp;AL26)+COUNTIFS($M$2:$M$1000,"&gt;"&amp;$BH$17,$C$2:$C$1000,"="&amp;AL26)</f>
        <v/>
      </c>
      <c r="BI26" s="27">
        <f>COUNTIFS($M$2:$M$1000,"&lt;"&amp;$BH$17,$B$2:$B$1000,"="&amp;AL26)+COUNTIFS($M$2:$M$1000,"&lt;"&amp;$BH$17,$C$2:$C$1000,"="&amp;AL26)</f>
        <v/>
      </c>
      <c r="BJ26" s="27">
        <f>COUNTIFS($M$2:$M$1000,"&gt;"&amp;$BH$17,$B$2:$B$1000,"="&amp;AM26)+COUNTIFS($M$2:$M$1000,"&gt;"&amp;$BH$17,$C$2:$C$1000,"="&amp;AM26)</f>
        <v/>
      </c>
      <c r="BK26" s="27">
        <f>COUNTIFS($M$2:$M$1000,"&lt;"&amp;$BH$17,$B$2:$B$1000,"="&amp;AM26)+COUNTIFS($M$2:$M$1000,"&lt;"&amp;$BH$17,$C$2:$C$1000,"="&amp;AM26)</f>
        <v/>
      </c>
      <c r="BL26" s="27">
        <f>COUNTIFS($M$2:$M$1000,"&gt;"&amp;$BL$17,$B$2:$B$1000,"="&amp;AL26)+COUNTIFS($M$2:$M$1000,"&gt;"&amp;$BL$17,$C$2:$C$1000,"="&amp;AL26)</f>
        <v/>
      </c>
      <c r="BM26" s="27">
        <f>COUNTIFS($M$2:$M$1000,"&lt;"&amp;$BL$17,$B$2:$B$1000,"="&amp;AL26)+COUNTIFS($M$2:$M$1000,"&lt;"&amp;$BL$17,$C$2:$C$1000,"="&amp;AL26)</f>
        <v/>
      </c>
      <c r="BN26" s="27">
        <f>COUNTIFS($M$2:$M$1000,"&gt;"&amp;$BL$17,$B$2:$B$1000,"="&amp;AM26)+COUNTIFS($M$2:$M$1000,"&gt;"&amp;$BL$17,$C$2:$C$1000,"="&amp;AM26)</f>
        <v/>
      </c>
      <c r="BO26" s="27">
        <f>COUNTIFS($M$2:$M$1000,"&lt;"&amp;$BL$17,$B$2:$B$1000,"="&amp;AM26)+COUNTIFS($M$2:$M$1000,"&lt;"&amp;$BL$17,$C$2:$C$1000,"="&amp;AM26)</f>
        <v/>
      </c>
      <c r="BP26" s="6">
        <f>COUNTIFS($H$2:$H$1000,"&gt;"&amp;$BP$17,$B$2:$B$1000,"="&amp;AL26)+COUNTIFS($I$2:$I$1000,"&gt;"&amp;$BP$17,$C$2:$C$1000,"="&amp;AL26)</f>
        <v/>
      </c>
      <c r="BQ26" s="27">
        <f>COUNTIFS($H$2:$H$1000,"&lt;"&amp;$BP$17,$B$2:$B$1000,"="&amp;AL26)+COUNTIFS($I$2:$I$1000,"&lt;"&amp;$BP$17,$C$2:$C$1000,"="&amp;AL26)</f>
        <v/>
      </c>
      <c r="BR26" s="27">
        <f>COUNTIFS($H$2:$H$1000,"&gt;"&amp;$BP$17,$B$2:$B$1000,"="&amp;AM26)+COUNTIFS($I$2:$I$1000,"&gt;"&amp;$BP$17,$C$2:$C$1000,"="&amp;AM26)</f>
        <v/>
      </c>
      <c r="BS26" s="27">
        <f>COUNTIFS($H$2:$H$1000,"&lt;"&amp;$BP$17,$B$2:$B$1000,"="&amp;AM26)+COUNTIFS($I$2:$I$1000,"&lt;"&amp;$BP$17,$C$2:$C$1000,"="&amp;AM26)</f>
        <v/>
      </c>
      <c r="BT26" s="27">
        <f>COUNTIFS($H$2:$H$1000,"&gt;"&amp;$BT$17,$B$2:$B$1000,"="&amp;AL26)+COUNTIFS($I$2:$I$1000,"&gt;"&amp;$BT$17,$C$2:$C$1000,"="&amp;AL26)</f>
        <v/>
      </c>
      <c r="BU26" s="27">
        <f>COUNTIFS($H$2:$H$1000,"&lt;"&amp;$BT$17,$B$2:$B$1000,"="&amp;AL26)+COUNTIFS($I$2:$I$1000,"&lt;"&amp;$BT$17,$C$2:$C$1000,"="&amp;AL26)</f>
        <v/>
      </c>
      <c r="BV26" s="27">
        <f>COUNTIFS($H$2:$H$1000,"&gt;"&amp;$BT$17,$B$2:$B$1000,"="&amp;AM26)+COUNTIFS($I$2:$I$1000,"&gt;"&amp;$BT$17,$C$2:$C$1000,"="&amp;AM26)</f>
        <v/>
      </c>
      <c r="BW26" s="27">
        <f>COUNTIFS($H$2:$H$1000,"&lt;"&amp;$BT$17,$B$2:$B$1000,"="&amp;AM26)+COUNTIFS($I$2:$I$1000,"&lt;"&amp;$BT$17,$C$2:$C$1000,"="&amp;AM26)</f>
        <v/>
      </c>
      <c r="BX26" s="27">
        <f>COUNTIFS($H$2:$H$1000,"&gt;"&amp;$BX$17,$B$2:$B$1000,"="&amp;AL26)+COUNTIFS($I$2:$I$1000,"&gt;"&amp;$BX$17,$C$2:$C$1000,"="&amp;AL26)</f>
        <v/>
      </c>
      <c r="BY26" s="27">
        <f>COUNTIFS($H$2:$H$1000,"&lt;"&amp;$BX$17,$B$2:$B$1000,"="&amp;AL26)+COUNTIFS($I$2:$I$1000,"&lt;"&amp;$BX$17,$C$2:$C$1000,"="&amp;AL26)</f>
        <v/>
      </c>
      <c r="BZ26" s="27">
        <f>COUNTIFS($H$2:$H$1000,"&gt;"&amp;$BX$17,$B$2:$B$1000,"="&amp;AM26)+COUNTIFS($I$2:$I$1000,"&gt;"&amp;$BX$17,$C$2:$C$1000,"="&amp;AM26)</f>
        <v/>
      </c>
      <c r="CA26" s="27">
        <f>COUNTIFS($H$2:$H$1000,"&lt;"&amp;$BX$17,$B$2:$B$1000,"="&amp;AM26)+COUNTIFS($I$2:$I$1000,"&lt;"&amp;$BX$17,$C$2:$C$1000,"="&amp;AM26)</f>
        <v/>
      </c>
      <c r="CB26" s="15">
        <f>COUNTIFS($K$2:$K$1000,"&gt;"&amp;$CB$17,$B$2:$B$1000,"="&amp;AL26)+COUNTIFS($L$2:$L$1000,"&gt;"&amp;$CB$17,$C$2:$C$1000,"="&amp;AL26)</f>
        <v/>
      </c>
      <c r="CC26" s="27">
        <f>COUNTIFS($K$2:$K$1000,"&lt;"&amp;$CB$17,$B$2:$B$1000,"="&amp;AL26)+COUNTIFS($L$2:$L$1000,"&lt;"&amp;$CB$17,$C$2:$C$1000,"="&amp;AL26)</f>
        <v/>
      </c>
      <c r="CD26" s="27">
        <f>COUNTIFS($K$2:$K$1000,"&gt;"&amp;$CB$17,$B$2:$B$1000,"="&amp;AM26)+COUNTIFS($L$2:$L$1000,"&gt;"&amp;$CB$17,$C$2:$C$1000,"="&amp;AM26)</f>
        <v/>
      </c>
      <c r="CE26" s="27">
        <f>COUNTIFS($K$2:$K$1000,"&lt;"&amp;$CB$17,$B$2:$B$1000,"="&amp;AM26)+COUNTIFS($L$2:$L$1000,"&lt;"&amp;$CB$17,$C$2:$C$1000,"="&amp;AM26)</f>
        <v/>
      </c>
      <c r="CF26" s="27">
        <f>COUNTIFS($K$2:$K$1000,"&gt;"&amp;$CF$17,$B$2:$B$1000,"="&amp;AL26)+COUNTIFS($L$2:$L$1000,"&gt;"&amp;$CF$17,$C$2:$C$1000,"="&amp;AL26)</f>
        <v/>
      </c>
      <c r="CG26" s="27">
        <f>COUNTIFS($K$2:$K$1000,"&lt;"&amp;$CF$17,$B$2:$B$1000,"="&amp;AL26)+COUNTIFS($L$2:$L$1000,"&lt;"&amp;$CF$17,$C$2:$C$1000,"="&amp;AL26)</f>
        <v/>
      </c>
      <c r="CH26" s="27">
        <f>COUNTIFS($K$2:$K$1000,"&gt;"&amp;$CF$17,$B$2:$B$1000,"="&amp;AM26)+COUNTIFS($L$2:$L$1000,"&gt;"&amp;$CF$17,$C$2:$C$1000,"="&amp;AM26)</f>
        <v/>
      </c>
      <c r="CI26" s="27">
        <f>COUNTIFS($K$2:$K$1000,"&lt;"&amp;$CF$17,$B$2:$B$1000,"="&amp;AM26)+COUNTIFS($L$2:$L$1000,"&lt;"&amp;$CF$17,$C$2:$C$1000,"="&amp;AM26)</f>
        <v/>
      </c>
      <c r="CJ26" s="27">
        <f>COUNTIFS($K$2:$K$1000,"&gt;"&amp;$CJ$17,$B$2:$B$1000,"="&amp;AL26)+COUNTIFS($L$2:$L$1000,"&gt;"&amp;$CJ$17,$C$2:$C$1000,"="&amp;AL26)</f>
        <v/>
      </c>
      <c r="CK26" s="27">
        <f>COUNTIFS($K$2:$K$1000,"&lt;"&amp;$CJ$17,$B$2:$B$1000,"="&amp;AL26)+COUNTIFS($L$2:$L$1000,"&lt;"&amp;$CJ$17,$C$2:$C$1000,"="&amp;AL26)</f>
        <v/>
      </c>
      <c r="CL26" s="27">
        <f>COUNTIFS($K$2:$K$1000,"&gt;"&amp;$CJ$17,$B$2:$B$1000,"="&amp;AM26)+COUNTIFS($L$2:$L$1000,"&gt;"&amp;$CJ$17,$C$2:$C$1000,"="&amp;AM26)</f>
        <v/>
      </c>
      <c r="CM26" s="27">
        <f>COUNTIFS($K$2:$K$1000,"&lt;"&amp;$CJ$17,$B$2:$B$1000,"="&amp;AM26)+COUNTIFS($L$2:$L$1000,"&lt;"&amp;$CJ$17,$C$2:$C$1000,"="&amp;AM26)</f>
        <v/>
      </c>
      <c r="CN26" s="6">
        <f>COUNTIFS($I$2:$I$1000,"&gt;"&amp;$CN$17,$B$2:$B$1000,"="&amp;AL26)+COUNTIFS($H$2:$H$1000,"&gt;"&amp;$CN$17,$C$2:$C$1000,"="&amp;AL26)</f>
        <v/>
      </c>
      <c r="CO26" s="27">
        <f>COUNTIFS($I$2:$I$1000,"&lt;"&amp;$CN$17,$B$2:$B$1000,"="&amp;AL26)+COUNTIFS($H$2:$H$1000,"&lt;"&amp;$CN$17,$C$2:$C$1000,"="&amp;AL26)</f>
        <v/>
      </c>
      <c r="CP26" s="27">
        <f>COUNTIFS($I$2:$I$1000,"&gt;"&amp;$CN$17,$B$2:$B$1000,"="&amp;AM26)+COUNTIFS($H$2:$H$1000,"&gt;"&amp;$CN$17,$C$2:$C$1000,"="&amp;AM26)</f>
        <v/>
      </c>
      <c r="CQ26" s="27">
        <f>COUNTIFS($I$2:$I$1000,"&lt;"&amp;$CN$17,$B$2:$B$1000,"="&amp;AM26)+COUNTIFS($H$2:$H$1000,"&lt;"&amp;$CN$17,$C$2:$C$1000,"="&amp;AM26)</f>
        <v/>
      </c>
      <c r="CR26" s="27">
        <f>COUNTIFS($I$2:$I$1000,"&gt;"&amp;$CR$17,$B$2:$B$1000,"="&amp;AL26)+COUNTIFS($H$2:$H$1000,"&gt;"&amp;$CR$17,$C$2:$C$1000,"="&amp;AL26)</f>
        <v/>
      </c>
      <c r="CS26" s="27">
        <f>COUNTIFS($I$2:$I$1000,"&lt;"&amp;$CR$17,$B$2:$B$1000,"="&amp;AL26)+COUNTIFS($H$2:$H$1000,"&lt;"&amp;$CR$17,$C$2:$C$1000,"="&amp;AL26)</f>
        <v/>
      </c>
      <c r="CT26" s="27">
        <f>COUNTIFS($I$2:$I$1000,"&gt;"&amp;$CR$17,$B$2:$B$1000,"="&amp;AM26)+COUNTIFS($H$2:$H$1000,"&gt;"&amp;$CR$17,$C$2:$C$1000,"="&amp;AM26)</f>
        <v/>
      </c>
      <c r="CU26" s="27">
        <f>COUNTIFS($I$2:$I$1000,"&lt;"&amp;$CR$17,$B$2:$B$1000,"="&amp;AM26)+COUNTIFS($H$2:$H$1000,"&lt;"&amp;$CR$17,$C$2:$C$1000,"="&amp;AM26)</f>
        <v/>
      </c>
      <c r="CV26" s="27">
        <f>COUNTIFS($I$2:$I$1000,"&gt;"&amp;$CV$17,$B$2:$B$1000,"="&amp;AL26)+COUNTIFS($H$2:$H$1000,"&gt;"&amp;$CV$17,$C$2:$C$1000,"="&amp;AL26)</f>
        <v/>
      </c>
      <c r="CW26" s="27">
        <f>COUNTIFS($I$2:$I$1000,"&lt;"&amp;$CV$17,$B$2:$B$1000,"="&amp;AL26)+COUNTIFS($H$2:$H$1000,"&lt;"&amp;$CV$17,$C$2:$C$1000,"="&amp;AL26)</f>
        <v/>
      </c>
      <c r="CX26" s="27">
        <f>COUNTIFS($I$2:$I$1000,"&gt;"&amp;$CV$17,$B$2:$B$1000,"="&amp;AM26)+COUNTIFS($H$2:$H$1000,"&gt;"&amp;$CV$17,$C$2:$C$1000,"="&amp;AM26)</f>
        <v/>
      </c>
      <c r="CY26" s="27">
        <f>COUNTIFS($I$2:$I$1000,"&lt;"&amp;$CV$17,$B$2:$B$1000,"="&amp;AM26)+COUNTIFS($H$2:$H$1000,"&lt;"&amp;$CV$17,$C$2:$C$1000,"="&amp;AM26)</f>
        <v/>
      </c>
      <c r="CZ26" s="15">
        <f>COUNTIFS($L$2:$L$1000,"&gt;"&amp;$CZ$17,$B$2:$B$1000,"="&amp;AL26)+COUNTIFS($K$2:$K$1000,"&gt;"&amp;$CZ$17,$C$2:$C$1000,"="&amp;AL26)</f>
        <v/>
      </c>
      <c r="DA26" s="27">
        <f>COUNTIFS($L$2:$L$1000,"&lt;"&amp;$CZ$17,$B$2:$B$1000,"="&amp;AL26)+COUNTIFS($K$2:$K$1000,"&lt;"&amp;$CZ$17,$C$2:$C$1000,"="&amp;AL26)</f>
        <v/>
      </c>
      <c r="DB26" s="27">
        <f>COUNTIFS($L$2:$L$1000,"&gt;"&amp;$CZ$17,$B$2:$B$1000,"="&amp;AM26)+COUNTIFS($K$2:$K$1000,"&gt;"&amp;$CZ$17,$C$2:$C$1000,"="&amp;AM26)</f>
        <v/>
      </c>
      <c r="DC26" s="27">
        <f>COUNTIFS($L$2:$L$1000,"&lt;"&amp;$CZ$17,$B$2:$B$1000,"="&amp;AM26)+COUNTIFS($K$2:$K$1000,"&lt;"&amp;$CZ$17,$C$2:$C$1000,"="&amp;AM26)</f>
        <v/>
      </c>
      <c r="DD26" s="27">
        <f>COUNTIFS($L$2:$L$1000,"&gt;"&amp;$DD$17,$B$2:$B$1000,"="&amp;AL26)+COUNTIFS($K$2:$K$1000,"&gt;"&amp;$DD$17,$C$2:$C$1000,"="&amp;AL26)</f>
        <v/>
      </c>
      <c r="DE26" s="27">
        <f>COUNTIFS($L$2:$L$1000,"&lt;"&amp;$DD$17,$B$2:$B$1000,"="&amp;AL26)+COUNTIFS($K$2:$K$1000,"&lt;"&amp;$DD$17,$C$2:$C$1000,"="&amp;AL26)</f>
        <v/>
      </c>
      <c r="DF26" s="27">
        <f>COUNTIFS($L$2:$L$1000,"&gt;"&amp;$DD$17,$B$2:$B$1000,"="&amp;AM26)+COUNTIFS($K$2:$K$1000,"&gt;"&amp;$DD$17,$C$2:$C$1000,"="&amp;AM26)</f>
        <v/>
      </c>
      <c r="DG26" s="27">
        <f>COUNTIFS($L$2:$L$1000,"&lt;"&amp;$DD$17,$B$2:$B$1000,"="&amp;AM26)+COUNTIFS($K$2:$K$1000,"&lt;"&amp;$DD$17,$C$2:$C$1000,"="&amp;AM26)</f>
        <v/>
      </c>
      <c r="DH26" s="27">
        <f>COUNTIFS($L$2:$L$1000,"&gt;"&amp;$DH$17,$B$2:$B$1000,"="&amp;AL26)+COUNTIFS($K$2:$K$1000,"&gt;"&amp;$DH$17,$C$2:$C$1000,"="&amp;AL26)</f>
        <v/>
      </c>
      <c r="DI26" s="27">
        <f>COUNTIFS($L$2:$L$1000,"&lt;"&amp;$DH$17,$B$2:$B$1000,"="&amp;AL26)+COUNTIFS($K$2:$K$1000,"&lt;"&amp;$DH$17,$C$2:$C$1000,"="&amp;AL26)</f>
        <v/>
      </c>
      <c r="DJ26" s="27">
        <f>COUNTIFS($L$2:$L$1000,"&gt;"&amp;$DH$17,$B$2:$B$1000,"="&amp;AM26)+COUNTIFS($K$2:$K$1000,"&gt;"&amp;$DH$17,$C$2:$C$1000,"="&amp;AM26)</f>
        <v/>
      </c>
      <c r="DK26" s="27">
        <f>COUNTIFS($L$2:$L$1000,"&lt;"&amp;$DH$17,$B$2:$B$1000,"="&amp;AM26)+COUNTIFS($K$2:$K$1000,"&lt;"&amp;$DH$17,$C$2:$C$1000,"="&amp;AM26)</f>
        <v/>
      </c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43337</v>
      </c>
      <c r="B27" s="42" t="inlineStr">
        <is>
          <t>Wolves</t>
        </is>
      </c>
      <c r="C27" s="42" t="inlineStr">
        <is>
          <t>Manchester City</t>
        </is>
      </c>
      <c r="D27" s="27" t="n">
        <v>260</v>
      </c>
      <c r="E27" s="27" t="n">
        <v>644</v>
      </c>
      <c r="F27" s="27" t="n">
        <v>177</v>
      </c>
      <c r="G27" s="27" t="n">
        <v>577</v>
      </c>
      <c r="H27" s="8" t="n">
        <v>2</v>
      </c>
      <c r="I27" s="8" t="n">
        <v>6</v>
      </c>
      <c r="J27" s="8" t="n">
        <v>8</v>
      </c>
      <c r="K27" s="15" t="n">
        <v>1</v>
      </c>
      <c r="L27" s="27" t="n">
        <v>1</v>
      </c>
      <c r="M27" s="8" t="n">
        <v>2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42">
        <f>AL39</f>
        <v/>
      </c>
      <c r="AM27" s="42">
        <f>AM39</f>
        <v/>
      </c>
      <c r="AN27" s="27">
        <f>COUNTIFS($J$2:$J$1000,"&gt;"&amp;$AN$17,$B$2:$B$1000,"="&amp;AL27)+COUNTIFS($J$2:$J$1000,"&gt;"&amp;$AN$17,$C$2:$C$1000,"="&amp;AL27)</f>
        <v/>
      </c>
      <c r="AO27" s="27">
        <f>COUNTIFS($J$2:$J$1000,"&lt;"&amp;$AN$17,$B$2:$B$1000,"="&amp;AL27)+COUNTIFS($J$2:$J$1000,"&lt;"&amp;$AN$17,$C$2:$C$1000,"="&amp;AL27)</f>
        <v/>
      </c>
      <c r="AP27" s="27">
        <f>COUNTIFS($J$2:$J$1000,"&gt;"&amp;$AN$17,$B$2:$B$1000,"="&amp;AM27)+COUNTIFS($J$2:$J$1000,"&gt;"&amp;$AN$17,$C$2:$C$1000,"="&amp;AM27)</f>
        <v/>
      </c>
      <c r="AQ27" s="27">
        <f>COUNTIFS($J$2:$J$1000,"&lt;"&amp;$AN$17,$B$2:$B$1000,"="&amp;AM27)+COUNTIFS($J$2:$J$1000,"&lt;"&amp;$AN$17,$C$2:$C$1000,"="&amp;AM27)</f>
        <v/>
      </c>
      <c r="AR27" s="27">
        <f>COUNTIFS($J$2:$J$1000,"&gt;"&amp;$AR$17,$B$2:$B$1000,"="&amp;AL27)+COUNTIFS($J$2:$J$1000,"&gt;"&amp;$AR$17,$C$2:$C$1000,"="&amp;AL27)</f>
        <v/>
      </c>
      <c r="AS27" s="27">
        <f>COUNTIFS($J$2:$J$1000,"&lt;"&amp;$AR$17,$B$2:$B$1000,"="&amp;AL27)+COUNTIFS($J$2:$J$1000,"&lt;"&amp;$AR$17,$C$2:$C$1000,"="&amp;AL27)</f>
        <v/>
      </c>
      <c r="AT27" s="27">
        <f>COUNTIFS($J$2:$J$1000,"&gt;"&amp;$AR$17,$B$2:$B$1000,"="&amp;AM27)+COUNTIFS($J$2:$J$1000,"&gt;"&amp;$AR$17,$C$2:$C$1000,"="&amp;AM27)</f>
        <v/>
      </c>
      <c r="AU27" s="27">
        <f>COUNTIFS($J$2:$J$1000,"&lt;"&amp;$AR$17,$B$2:$B$1000,"="&amp;AM27)+COUNTIFS($J$2:$J$1000,"&lt;"&amp;$AR$17,$C$2:$C$1000,"="&amp;AM27)</f>
        <v/>
      </c>
      <c r="AV27" s="27">
        <f>COUNTIFS($J$2:$J$1000,"&gt;"&amp;$AV$17,$B$2:$B$1000,"="&amp;AL27)+COUNTIFS($J$2:$J$1000,"&gt;"&amp;$AV$17,$C$2:$C$1000,"="&amp;AL27)</f>
        <v/>
      </c>
      <c r="AW27" s="27">
        <f>COUNTIFS($J$2:$J$1000,"&lt;"&amp;$AV$17,$B$2:$B$1000,"="&amp;AL27)+COUNTIFS($J$2:$J$1000,"&lt;"&amp;$AV$17,$C$2:$C$1000,"="&amp;AL27)</f>
        <v/>
      </c>
      <c r="AX27" s="27">
        <f>COUNTIFS($J$2:$J$1000,"&gt;"&amp;$AV$17,$B$2:$B$1000,"="&amp;AM27)+COUNTIFS($J$2:$J$1000,"&gt;"&amp;$AV$17,$C$2:$C$1000,"="&amp;AM27)</f>
        <v/>
      </c>
      <c r="AY27" s="27">
        <f>COUNTIFS($J$2:$J$1000,"&lt;"&amp;$AV$17,$B$2:$B$1000,"="&amp;AM27)+COUNTIFS($J$2:$J$1000,"&lt;"&amp;$AV$17,$C$2:$C$1000,"="&amp;AM27)</f>
        <v/>
      </c>
      <c r="AZ27" s="15">
        <f>COUNTIFS($M$2:$M$1000,"&gt;"&amp;$AZ$17,$B$2:$B$1000,"="&amp;AL27)+COUNTIFS($M$2:$M$1000,"&gt;"&amp;$AZ$17,$C$2:$C$1000,"="&amp;AL27)</f>
        <v/>
      </c>
      <c r="BA27" s="27">
        <f>COUNTIFS($M$2:$M$1000,"&lt;"&amp;$AZ$17,$B$2:$B$1000,"="&amp;AL27)+COUNTIFS($M$2:$M$1000,"&lt;"&amp;$AZ$17,$C$2:$C$1000,"="&amp;AL27)</f>
        <v/>
      </c>
      <c r="BB27" s="27">
        <f>COUNTIFS($M$2:$M$1000,"&gt;"&amp;$AZ$17,$B$2:$B$1000,"="&amp;AM27)+COUNTIFS($M$2:$M$1000,"&gt;"&amp;$AZ$17,$C$2:$C$1000,"="&amp;AM27)</f>
        <v/>
      </c>
      <c r="BC27" s="27">
        <f>COUNTIFS($M$2:$M$1000,"&lt;"&amp;$AZ$17,$B$2:$B$1000,"="&amp;AM27)+COUNTIFS($M$2:$M$1000,"&lt;"&amp;$AZ$17,$C$2:$C$1000,"="&amp;AM27)</f>
        <v/>
      </c>
      <c r="BD27" s="27">
        <f>COUNTIFS($M$2:$M$1000,"&gt;"&amp;$BD$17,$B$2:$B$1000,"="&amp;AL27)+COUNTIFS($M$2:$M$1000,"&gt;"&amp;$BD$17,$C$2:$C$1000,"="&amp;AL27)</f>
        <v/>
      </c>
      <c r="BE27" s="27">
        <f>COUNTIFS($M$2:$M$1000,"&lt;"&amp;$BD$17,$B$2:$B$1000,"="&amp;AL27)+COUNTIFS($M$2:$M$1000,"&lt;"&amp;$BD$17,$C$2:$C$1000,"="&amp;AL27)</f>
        <v/>
      </c>
      <c r="BF27" s="27">
        <f>COUNTIFS($M$2:$M$1000,"&gt;"&amp;$BD$17,$B$2:$B$1000,"="&amp;AM27)+COUNTIFS($M$2:$M$1000,"&gt;"&amp;$BD$17,$C$2:$C$1000,"="&amp;AM27)</f>
        <v/>
      </c>
      <c r="BG27" s="27">
        <f>COUNTIFS($M$2:$M$1000,"&lt;"&amp;$BD$17,$B$2:$B$1000,"="&amp;AM27)+COUNTIFS($M$2:$M$1000,"&lt;"&amp;$BD$17,$C$2:$C$1000,"="&amp;AM27)</f>
        <v/>
      </c>
      <c r="BH27" s="27">
        <f>COUNTIFS($M$2:$M$1000,"&gt;"&amp;$BH$17,$B$2:$B$1000,"="&amp;AL27)+COUNTIFS($M$2:$M$1000,"&gt;"&amp;$BH$17,$C$2:$C$1000,"="&amp;AL27)</f>
        <v/>
      </c>
      <c r="BI27" s="27">
        <f>COUNTIFS($M$2:$M$1000,"&lt;"&amp;$BH$17,$B$2:$B$1000,"="&amp;AL27)+COUNTIFS($M$2:$M$1000,"&lt;"&amp;$BH$17,$C$2:$C$1000,"="&amp;AL27)</f>
        <v/>
      </c>
      <c r="BJ27" s="27">
        <f>COUNTIFS($M$2:$M$1000,"&gt;"&amp;$BH$17,$B$2:$B$1000,"="&amp;AM27)+COUNTIFS($M$2:$M$1000,"&gt;"&amp;$BH$17,$C$2:$C$1000,"="&amp;AM27)</f>
        <v/>
      </c>
      <c r="BK27" s="27">
        <f>COUNTIFS($M$2:$M$1000,"&lt;"&amp;$BH$17,$B$2:$B$1000,"="&amp;AM27)+COUNTIFS($M$2:$M$1000,"&lt;"&amp;$BH$17,$C$2:$C$1000,"="&amp;AM27)</f>
        <v/>
      </c>
      <c r="BL27" s="27">
        <f>COUNTIFS($M$2:$M$1000,"&gt;"&amp;$BL$17,$B$2:$B$1000,"="&amp;AL27)+COUNTIFS($M$2:$M$1000,"&gt;"&amp;$BL$17,$C$2:$C$1000,"="&amp;AL27)</f>
        <v/>
      </c>
      <c r="BM27" s="27">
        <f>COUNTIFS($M$2:$M$1000,"&lt;"&amp;$BL$17,$B$2:$B$1000,"="&amp;AL27)+COUNTIFS($M$2:$M$1000,"&lt;"&amp;$BL$17,$C$2:$C$1000,"="&amp;AL27)</f>
        <v/>
      </c>
      <c r="BN27" s="27">
        <f>COUNTIFS($M$2:$M$1000,"&gt;"&amp;$BL$17,$B$2:$B$1000,"="&amp;AM27)+COUNTIFS($M$2:$M$1000,"&gt;"&amp;$BL$17,$C$2:$C$1000,"="&amp;AM27)</f>
        <v/>
      </c>
      <c r="BO27" s="27">
        <f>COUNTIFS($M$2:$M$1000,"&lt;"&amp;$BL$17,$B$2:$B$1000,"="&amp;AM27)+COUNTIFS($M$2:$M$1000,"&lt;"&amp;$BL$17,$C$2:$C$1000,"="&amp;AM27)</f>
        <v/>
      </c>
      <c r="BP27" s="6">
        <f>COUNTIFS($H$2:$H$1000,"&gt;"&amp;$BP$17,$B$2:$B$1000,"="&amp;AL27)+COUNTIFS($I$2:$I$1000,"&gt;"&amp;$BP$17,$C$2:$C$1000,"="&amp;AL27)</f>
        <v/>
      </c>
      <c r="BQ27" s="27">
        <f>COUNTIFS($H$2:$H$1000,"&lt;"&amp;$BP$17,$B$2:$B$1000,"="&amp;AL27)+COUNTIFS($I$2:$I$1000,"&lt;"&amp;$BP$17,$C$2:$C$1000,"="&amp;AL27)</f>
        <v/>
      </c>
      <c r="BR27" s="27">
        <f>COUNTIFS($H$2:$H$1000,"&gt;"&amp;$BP$17,$B$2:$B$1000,"="&amp;AM27)+COUNTIFS($I$2:$I$1000,"&gt;"&amp;$BP$17,$C$2:$C$1000,"="&amp;AM27)</f>
        <v/>
      </c>
      <c r="BS27" s="27">
        <f>COUNTIFS($H$2:$H$1000,"&lt;"&amp;$BP$17,$B$2:$B$1000,"="&amp;AM27)+COUNTIFS($I$2:$I$1000,"&lt;"&amp;$BP$17,$C$2:$C$1000,"="&amp;AM27)</f>
        <v/>
      </c>
      <c r="BT27" s="27">
        <f>COUNTIFS($H$2:$H$1000,"&gt;"&amp;$BT$17,$B$2:$B$1000,"="&amp;AL27)+COUNTIFS($I$2:$I$1000,"&gt;"&amp;$BT$17,$C$2:$C$1000,"="&amp;AL27)</f>
        <v/>
      </c>
      <c r="BU27" s="27">
        <f>COUNTIFS($H$2:$H$1000,"&lt;"&amp;$BT$17,$B$2:$B$1000,"="&amp;AL27)+COUNTIFS($I$2:$I$1000,"&lt;"&amp;$BT$17,$C$2:$C$1000,"="&amp;AL27)</f>
        <v/>
      </c>
      <c r="BV27" s="27">
        <f>COUNTIFS($H$2:$H$1000,"&gt;"&amp;$BT$17,$B$2:$B$1000,"="&amp;AM27)+COUNTIFS($I$2:$I$1000,"&gt;"&amp;$BT$17,$C$2:$C$1000,"="&amp;AM27)</f>
        <v/>
      </c>
      <c r="BW27" s="27">
        <f>COUNTIFS($H$2:$H$1000,"&lt;"&amp;$BT$17,$B$2:$B$1000,"="&amp;AM27)+COUNTIFS($I$2:$I$1000,"&lt;"&amp;$BT$17,$C$2:$C$1000,"="&amp;AM27)</f>
        <v/>
      </c>
      <c r="BX27" s="27">
        <f>COUNTIFS($H$2:$H$1000,"&gt;"&amp;$BX$17,$B$2:$B$1000,"="&amp;AL27)+COUNTIFS($I$2:$I$1000,"&gt;"&amp;$BX$17,$C$2:$C$1000,"="&amp;AL27)</f>
        <v/>
      </c>
      <c r="BY27" s="27">
        <f>COUNTIFS($H$2:$H$1000,"&lt;"&amp;$BX$17,$B$2:$B$1000,"="&amp;AL27)+COUNTIFS($I$2:$I$1000,"&lt;"&amp;$BX$17,$C$2:$C$1000,"="&amp;AL27)</f>
        <v/>
      </c>
      <c r="BZ27" s="27">
        <f>COUNTIFS($H$2:$H$1000,"&gt;"&amp;$BX$17,$B$2:$B$1000,"="&amp;AM27)+COUNTIFS($I$2:$I$1000,"&gt;"&amp;$BX$17,$C$2:$C$1000,"="&amp;AM27)</f>
        <v/>
      </c>
      <c r="CA27" s="27">
        <f>COUNTIFS($H$2:$H$1000,"&lt;"&amp;$BX$17,$B$2:$B$1000,"="&amp;AM27)+COUNTIFS($I$2:$I$1000,"&lt;"&amp;$BX$17,$C$2:$C$1000,"="&amp;AM27)</f>
        <v/>
      </c>
      <c r="CB27" s="15">
        <f>COUNTIFS($K$2:$K$1000,"&gt;"&amp;$CB$17,$B$2:$B$1000,"="&amp;AL27)+COUNTIFS($L$2:$L$1000,"&gt;"&amp;$CB$17,$C$2:$C$1000,"="&amp;AL27)</f>
        <v/>
      </c>
      <c r="CC27" s="27">
        <f>COUNTIFS($K$2:$K$1000,"&lt;"&amp;$CB$17,$B$2:$B$1000,"="&amp;AL27)+COUNTIFS($L$2:$L$1000,"&lt;"&amp;$CB$17,$C$2:$C$1000,"="&amp;AL27)</f>
        <v/>
      </c>
      <c r="CD27" s="27">
        <f>COUNTIFS($K$2:$K$1000,"&gt;"&amp;$CB$17,$B$2:$B$1000,"="&amp;AM27)+COUNTIFS($L$2:$L$1000,"&gt;"&amp;$CB$17,$C$2:$C$1000,"="&amp;AM27)</f>
        <v/>
      </c>
      <c r="CE27" s="27">
        <f>COUNTIFS($K$2:$K$1000,"&lt;"&amp;$CB$17,$B$2:$B$1000,"="&amp;AM27)+COUNTIFS($L$2:$L$1000,"&lt;"&amp;$CB$17,$C$2:$C$1000,"="&amp;AM27)</f>
        <v/>
      </c>
      <c r="CF27" s="27">
        <f>COUNTIFS($K$2:$K$1000,"&gt;"&amp;$CF$17,$B$2:$B$1000,"="&amp;AL27)+COUNTIFS($L$2:$L$1000,"&gt;"&amp;$CF$17,$C$2:$C$1000,"="&amp;AL27)</f>
        <v/>
      </c>
      <c r="CG27" s="27">
        <f>COUNTIFS($K$2:$K$1000,"&lt;"&amp;$CF$17,$B$2:$B$1000,"="&amp;AL27)+COUNTIFS($L$2:$L$1000,"&lt;"&amp;$CF$17,$C$2:$C$1000,"="&amp;AL27)</f>
        <v/>
      </c>
      <c r="CH27" s="27">
        <f>COUNTIFS($K$2:$K$1000,"&gt;"&amp;$CF$17,$B$2:$B$1000,"="&amp;AM27)+COUNTIFS($L$2:$L$1000,"&gt;"&amp;$CF$17,$C$2:$C$1000,"="&amp;AM27)</f>
        <v/>
      </c>
      <c r="CI27" s="27">
        <f>COUNTIFS($K$2:$K$1000,"&lt;"&amp;$CF$17,$B$2:$B$1000,"="&amp;AM27)+COUNTIFS($L$2:$L$1000,"&lt;"&amp;$CF$17,$C$2:$C$1000,"="&amp;AM27)</f>
        <v/>
      </c>
      <c r="CJ27" s="27">
        <f>COUNTIFS($K$2:$K$1000,"&gt;"&amp;$CJ$17,$B$2:$B$1000,"="&amp;AL27)+COUNTIFS($L$2:$L$1000,"&gt;"&amp;$CJ$17,$C$2:$C$1000,"="&amp;AL27)</f>
        <v/>
      </c>
      <c r="CK27" s="27">
        <f>COUNTIFS($K$2:$K$1000,"&lt;"&amp;$CJ$17,$B$2:$B$1000,"="&amp;AL27)+COUNTIFS($L$2:$L$1000,"&lt;"&amp;$CJ$17,$C$2:$C$1000,"="&amp;AL27)</f>
        <v/>
      </c>
      <c r="CL27" s="27">
        <f>COUNTIFS($K$2:$K$1000,"&gt;"&amp;$CJ$17,$B$2:$B$1000,"="&amp;AM27)+COUNTIFS($L$2:$L$1000,"&gt;"&amp;$CJ$17,$C$2:$C$1000,"="&amp;AM27)</f>
        <v/>
      </c>
      <c r="CM27" s="27">
        <f>COUNTIFS($K$2:$K$1000,"&lt;"&amp;$CJ$17,$B$2:$B$1000,"="&amp;AM27)+COUNTIFS($L$2:$L$1000,"&lt;"&amp;$CJ$17,$C$2:$C$1000,"="&amp;AM27)</f>
        <v/>
      </c>
      <c r="CN27" s="6">
        <f>COUNTIFS($I$2:$I$1000,"&gt;"&amp;$CN$17,$B$2:$B$1000,"="&amp;AL27)+COUNTIFS($H$2:$H$1000,"&gt;"&amp;$CN$17,$C$2:$C$1000,"="&amp;AL27)</f>
        <v/>
      </c>
      <c r="CO27" s="27">
        <f>COUNTIFS($I$2:$I$1000,"&lt;"&amp;$CN$17,$B$2:$B$1000,"="&amp;AL27)+COUNTIFS($H$2:$H$1000,"&lt;"&amp;$CN$17,$C$2:$C$1000,"="&amp;AL27)</f>
        <v/>
      </c>
      <c r="CP27" s="27">
        <f>COUNTIFS($I$2:$I$1000,"&gt;"&amp;$CN$17,$B$2:$B$1000,"="&amp;AM27)+COUNTIFS($H$2:$H$1000,"&gt;"&amp;$CN$17,$C$2:$C$1000,"="&amp;AM27)</f>
        <v/>
      </c>
      <c r="CQ27" s="27">
        <f>COUNTIFS($I$2:$I$1000,"&lt;"&amp;$CN$17,$B$2:$B$1000,"="&amp;AM27)+COUNTIFS($H$2:$H$1000,"&lt;"&amp;$CN$17,$C$2:$C$1000,"="&amp;AM27)</f>
        <v/>
      </c>
      <c r="CR27" s="27">
        <f>COUNTIFS($I$2:$I$1000,"&gt;"&amp;$CR$17,$B$2:$B$1000,"="&amp;AL27)+COUNTIFS($H$2:$H$1000,"&gt;"&amp;$CR$17,$C$2:$C$1000,"="&amp;AL27)</f>
        <v/>
      </c>
      <c r="CS27" s="27">
        <f>COUNTIFS($I$2:$I$1000,"&lt;"&amp;$CR$17,$B$2:$B$1000,"="&amp;AL27)+COUNTIFS($H$2:$H$1000,"&lt;"&amp;$CR$17,$C$2:$C$1000,"="&amp;AL27)</f>
        <v/>
      </c>
      <c r="CT27" s="27">
        <f>COUNTIFS($I$2:$I$1000,"&gt;"&amp;$CR$17,$B$2:$B$1000,"="&amp;AM27)+COUNTIFS($H$2:$H$1000,"&gt;"&amp;$CR$17,$C$2:$C$1000,"="&amp;AM27)</f>
        <v/>
      </c>
      <c r="CU27" s="27">
        <f>COUNTIFS($I$2:$I$1000,"&lt;"&amp;$CR$17,$B$2:$B$1000,"="&amp;AM27)+COUNTIFS($H$2:$H$1000,"&lt;"&amp;$CR$17,$C$2:$C$1000,"="&amp;AM27)</f>
        <v/>
      </c>
      <c r="CV27" s="27">
        <f>COUNTIFS($I$2:$I$1000,"&gt;"&amp;$CV$17,$B$2:$B$1000,"="&amp;AL27)+COUNTIFS($H$2:$H$1000,"&gt;"&amp;$CV$17,$C$2:$C$1000,"="&amp;AL27)</f>
        <v/>
      </c>
      <c r="CW27" s="27">
        <f>COUNTIFS($I$2:$I$1000,"&lt;"&amp;$CV$17,$B$2:$B$1000,"="&amp;AL27)+COUNTIFS($H$2:$H$1000,"&lt;"&amp;$CV$17,$C$2:$C$1000,"="&amp;AL27)</f>
        <v/>
      </c>
      <c r="CX27" s="27">
        <f>COUNTIFS($I$2:$I$1000,"&gt;"&amp;$CV$17,$B$2:$B$1000,"="&amp;AM27)+COUNTIFS($H$2:$H$1000,"&gt;"&amp;$CV$17,$C$2:$C$1000,"="&amp;AM27)</f>
        <v/>
      </c>
      <c r="CY27" s="27">
        <f>COUNTIFS($I$2:$I$1000,"&lt;"&amp;$CV$17,$B$2:$B$1000,"="&amp;AM27)+COUNTIFS($H$2:$H$1000,"&lt;"&amp;$CV$17,$C$2:$C$1000,"="&amp;AM27)</f>
        <v/>
      </c>
      <c r="CZ27" s="15">
        <f>COUNTIFS($L$2:$L$1000,"&gt;"&amp;$CZ$17,$B$2:$B$1000,"="&amp;AL27)+COUNTIFS($K$2:$K$1000,"&gt;"&amp;$CZ$17,$C$2:$C$1000,"="&amp;AL27)</f>
        <v/>
      </c>
      <c r="DA27" s="27">
        <f>COUNTIFS($L$2:$L$1000,"&lt;"&amp;$CZ$17,$B$2:$B$1000,"="&amp;AL27)+COUNTIFS($K$2:$K$1000,"&lt;"&amp;$CZ$17,$C$2:$C$1000,"="&amp;AL27)</f>
        <v/>
      </c>
      <c r="DB27" s="27">
        <f>COUNTIFS($L$2:$L$1000,"&gt;"&amp;$CZ$17,$B$2:$B$1000,"="&amp;AM27)+COUNTIFS($K$2:$K$1000,"&gt;"&amp;$CZ$17,$C$2:$C$1000,"="&amp;AM27)</f>
        <v/>
      </c>
      <c r="DC27" s="27">
        <f>COUNTIFS($L$2:$L$1000,"&lt;"&amp;$CZ$17,$B$2:$B$1000,"="&amp;AM27)+COUNTIFS($K$2:$K$1000,"&lt;"&amp;$CZ$17,$C$2:$C$1000,"="&amp;AM27)</f>
        <v/>
      </c>
      <c r="DD27" s="27">
        <f>COUNTIFS($L$2:$L$1000,"&gt;"&amp;$DD$17,$B$2:$B$1000,"="&amp;AL27)+COUNTIFS($K$2:$K$1000,"&gt;"&amp;$DD$17,$C$2:$C$1000,"="&amp;AL27)</f>
        <v/>
      </c>
      <c r="DE27" s="27">
        <f>COUNTIFS($L$2:$L$1000,"&lt;"&amp;$DD$17,$B$2:$B$1000,"="&amp;AL27)+COUNTIFS($K$2:$K$1000,"&lt;"&amp;$DD$17,$C$2:$C$1000,"="&amp;AL27)</f>
        <v/>
      </c>
      <c r="DF27" s="27">
        <f>COUNTIFS($L$2:$L$1000,"&gt;"&amp;$DD$17,$B$2:$B$1000,"="&amp;AM27)+COUNTIFS($K$2:$K$1000,"&gt;"&amp;$DD$17,$C$2:$C$1000,"="&amp;AM27)</f>
        <v/>
      </c>
      <c r="DG27" s="27">
        <f>COUNTIFS($L$2:$L$1000,"&lt;"&amp;$DD$17,$B$2:$B$1000,"="&amp;AM27)+COUNTIFS($K$2:$K$1000,"&lt;"&amp;$DD$17,$C$2:$C$1000,"="&amp;AM27)</f>
        <v/>
      </c>
      <c r="DH27" s="27">
        <f>COUNTIFS($L$2:$L$1000,"&gt;"&amp;$DH$17,$B$2:$B$1000,"="&amp;AL27)+COUNTIFS($K$2:$K$1000,"&gt;"&amp;$DH$17,$C$2:$C$1000,"="&amp;AL27)</f>
        <v/>
      </c>
      <c r="DI27" s="27">
        <f>COUNTIFS($L$2:$L$1000,"&lt;"&amp;$DH$17,$B$2:$B$1000,"="&amp;AL27)+COUNTIFS($K$2:$K$1000,"&lt;"&amp;$DH$17,$C$2:$C$1000,"="&amp;AL27)</f>
        <v/>
      </c>
      <c r="DJ27" s="27">
        <f>COUNTIFS($L$2:$L$1000,"&gt;"&amp;$DH$17,$B$2:$B$1000,"="&amp;AM27)+COUNTIFS($K$2:$K$1000,"&gt;"&amp;$DH$17,$C$2:$C$1000,"="&amp;AM27)</f>
        <v/>
      </c>
      <c r="DK27" s="27">
        <f>COUNTIFS($L$2:$L$1000,"&lt;"&amp;$DH$17,$B$2:$B$1000,"="&amp;AM27)+COUNTIFS($K$2:$K$1000,"&lt;"&amp;$DH$17,$C$2:$C$1000,"="&amp;AM27)</f>
        <v/>
      </c>
      <c r="DM27" s="42" t="n"/>
      <c r="DP27" s="42" t="n"/>
      <c r="DS27" s="42" t="n"/>
      <c r="DV27" s="42" t="n"/>
      <c r="DY27" s="42" t="n"/>
      <c r="EB27" s="42" t="n"/>
      <c r="EE27" s="42" t="n"/>
      <c r="ER27" s="29" t="n"/>
      <c r="EU27" s="29" t="n"/>
      <c r="EX27" s="29" t="n"/>
      <c r="FA27" s="29" t="n"/>
      <c r="FD27" s="29" t="n"/>
      <c r="FG27" s="29" t="n"/>
      <c r="FJ27" s="29" t="n"/>
      <c r="FM27" s="29" t="n"/>
    </row>
    <row customHeight="1" ht="12" r="28">
      <c r="A28" s="52" t="n">
        <v>43338</v>
      </c>
      <c r="B28" s="42" t="inlineStr">
        <is>
          <t>Fulham</t>
        </is>
      </c>
      <c r="C28" s="42" t="inlineStr">
        <is>
          <t>Burnley</t>
        </is>
      </c>
      <c r="D28" s="27" t="n">
        <v>574</v>
      </c>
      <c r="E28" s="27" t="n">
        <v>300</v>
      </c>
      <c r="F28" s="27" t="n">
        <v>490</v>
      </c>
      <c r="G28" s="27" t="n">
        <v>223</v>
      </c>
      <c r="H28" s="8" t="n">
        <v>12</v>
      </c>
      <c r="I28" s="8" t="n">
        <v>2</v>
      </c>
      <c r="J28" s="8" t="n">
        <v>14</v>
      </c>
      <c r="K28" s="15" t="n">
        <v>4</v>
      </c>
      <c r="L28" s="27" t="n">
        <v>2</v>
      </c>
      <c r="M28" s="8" t="n">
        <v>6</v>
      </c>
      <c r="N28" s="12">
        <f>IF(K28="","",LOOKUP(K28-L28,{-9E+307,0,1},{2,"x",1}))</f>
        <v/>
      </c>
      <c r="O28" s="7">
        <f>IF(K28="","",K28&amp;"-"&amp;L28)</f>
        <v/>
      </c>
      <c r="P28" s="1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DJ28" s="42" t="n"/>
      <c r="DL28" s="29" t="n"/>
      <c r="DM28" s="42" t="n"/>
      <c r="DO28" s="29" t="n"/>
      <c r="DP28" s="42" t="n"/>
      <c r="DR28" s="29" t="n"/>
      <c r="DS28" s="42" t="n"/>
      <c r="DU28" s="29" t="n"/>
      <c r="DV28" s="42" t="n"/>
      <c r="DX28" s="29" t="n"/>
      <c r="DY28" s="42" t="n"/>
      <c r="EA28" s="29" t="n"/>
      <c r="EB28" s="42" t="n"/>
      <c r="ED28" s="29" t="n"/>
      <c r="EE28" s="42" t="n"/>
      <c r="EG28" s="29" t="n"/>
    </row>
    <row r="29">
      <c r="A29" s="52" t="n">
        <v>43338</v>
      </c>
      <c r="B29" s="42" t="inlineStr">
        <is>
          <t>Newcastle</t>
        </is>
      </c>
      <c r="C29" s="42" t="inlineStr">
        <is>
          <t>Chelsea</t>
        </is>
      </c>
      <c r="D29" s="27" t="n">
        <v>200</v>
      </c>
      <c r="E29" s="27" t="n">
        <v>913</v>
      </c>
      <c r="F29" s="27" t="n">
        <v>131</v>
      </c>
      <c r="G29" s="27" t="n">
        <v>838</v>
      </c>
      <c r="H29" s="8" t="n">
        <v>2</v>
      </c>
      <c r="I29" s="8" t="n">
        <v>3</v>
      </c>
      <c r="J29" s="8" t="n">
        <v>5</v>
      </c>
      <c r="K29" s="15" t="n">
        <v>1</v>
      </c>
      <c r="L29" s="27" t="n">
        <v>2</v>
      </c>
      <c r="M29" s="8" t="n">
        <v>3</v>
      </c>
      <c r="N29" s="12">
        <f>IF(K29="","",LOOKUP(K29-L29,{-9E+307,0,1},{2,"x",1}))</f>
        <v/>
      </c>
      <c r="O29" s="7">
        <f>IF(K29="","",K29&amp;"-"&amp;L29)</f>
        <v/>
      </c>
      <c r="P29" s="1" t="n"/>
      <c r="AL29" s="14" t="inlineStr">
        <is>
          <t>home_team</t>
        </is>
      </c>
      <c r="AM29" s="14" t="inlineStr">
        <is>
          <t>away_team</t>
        </is>
      </c>
      <c r="AN29" s="42" t="inlineStr">
        <is>
          <t>tp</t>
        </is>
      </c>
      <c r="AP29" s="42" t="inlineStr">
        <is>
          <t>ap</t>
        </is>
      </c>
      <c r="AR29" s="42" t="inlineStr">
        <is>
          <t>sht</t>
        </is>
      </c>
      <c r="AU29" s="42" t="inlineStr">
        <is>
          <t>h</t>
        </is>
      </c>
      <c r="AV29" s="42" t="inlineStr">
        <is>
          <t>a</t>
        </is>
      </c>
      <c r="AW29" s="2" t="n"/>
      <c r="DB29" s="29" t="n"/>
      <c r="DE29" s="29" t="n"/>
      <c r="DH29" s="29" t="n"/>
      <c r="DJ29" s="42" t="n"/>
      <c r="DK29" s="29" t="n"/>
      <c r="DM29" s="42" t="n"/>
      <c r="DN29" s="29" t="n"/>
      <c r="DP29" s="42" t="n"/>
      <c r="DQ29" s="29" t="n"/>
      <c r="DS29" s="42" t="n"/>
      <c r="DT29" s="29" t="n"/>
      <c r="DV29" s="42" t="n"/>
      <c r="DW29" s="29" t="n"/>
      <c r="DY29" s="42" t="n"/>
      <c r="EB29" s="42" t="n"/>
      <c r="EE29" s="42" t="n"/>
    </row>
    <row customHeight="1" ht="12" r="30">
      <c r="A30" s="52" t="n">
        <v>43338</v>
      </c>
      <c r="B30" s="42" t="inlineStr">
        <is>
          <t>Watford</t>
        </is>
      </c>
      <c r="C30" s="42" t="inlineStr">
        <is>
          <t>Crystal Palace</t>
        </is>
      </c>
      <c r="D30" s="27" t="n">
        <v>333</v>
      </c>
      <c r="E30" s="27" t="n">
        <v>438</v>
      </c>
      <c r="F30" s="27" t="n">
        <v>226</v>
      </c>
      <c r="G30" s="27" t="n">
        <v>327</v>
      </c>
      <c r="H30" s="8" t="n">
        <v>5</v>
      </c>
      <c r="I30" s="8" t="n">
        <v>3</v>
      </c>
      <c r="J30" s="8" t="n">
        <v>8</v>
      </c>
      <c r="K30" s="15" t="n">
        <v>2</v>
      </c>
      <c r="L30" s="27" t="n">
        <v>1</v>
      </c>
      <c r="M30" s="8" t="n">
        <v>3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7" t="n">
        <v>43597</v>
      </c>
      <c r="AL30" s="43" t="inlineStr">
        <is>
          <t>Brighton</t>
        </is>
      </c>
      <c r="AM30" s="43" t="inlineStr">
        <is>
          <t>Manchester City</t>
        </is>
      </c>
      <c r="AN30" s="44" t="n"/>
      <c r="AO30" s="44" t="n"/>
      <c r="AP30" s="44" t="n"/>
      <c r="AQ30" s="44" t="n"/>
      <c r="AR30" s="44" t="n"/>
      <c r="AS30" s="44" t="n"/>
      <c r="AT30" s="50">
        <f>AR30+AS30</f>
        <v/>
      </c>
      <c r="AU30" s="43" t="n"/>
      <c r="AV30" s="43" t="n"/>
      <c r="AW30" s="10">
        <f>AU30+AV30</f>
        <v/>
      </c>
      <c r="AX30" s="4" t="n"/>
      <c r="DB30" s="29" t="n"/>
      <c r="DE30" s="29" t="n"/>
      <c r="DH30" s="29" t="n"/>
      <c r="DJ30" s="42" t="n"/>
      <c r="DK30" s="29" t="n"/>
      <c r="DM30" s="42" t="n"/>
      <c r="DN30" s="29" t="n"/>
      <c r="DP30" s="42" t="n"/>
      <c r="DQ30" s="29" t="n"/>
      <c r="DS30" s="42" t="n"/>
      <c r="DT30" s="29" t="n"/>
      <c r="DV30" s="42" t="n"/>
      <c r="DW30" s="29" t="n"/>
      <c r="DY30" s="42" t="n"/>
      <c r="EB30" s="42" t="n"/>
      <c r="EE30" s="42" t="n"/>
    </row>
    <row customHeight="1" ht="12" r="31">
      <c r="A31" s="52" t="n">
        <v>43339</v>
      </c>
      <c r="B31" s="42" t="inlineStr">
        <is>
          <t>Manchester Utd</t>
        </is>
      </c>
      <c r="C31" s="42" t="inlineStr">
        <is>
          <t>Tottenham</t>
        </is>
      </c>
      <c r="D31" s="27" t="n">
        <v>488</v>
      </c>
      <c r="E31" s="27" t="n">
        <v>382</v>
      </c>
      <c r="F31" s="27" t="n">
        <v>375</v>
      </c>
      <c r="G31" s="27" t="n">
        <v>259</v>
      </c>
      <c r="H31" s="8" t="n">
        <v>5</v>
      </c>
      <c r="I31" s="8" t="n">
        <v>5</v>
      </c>
      <c r="J31" s="8" t="n">
        <v>10</v>
      </c>
      <c r="K31" s="15" t="n">
        <v>0</v>
      </c>
      <c r="L31" s="27" t="n">
        <v>3</v>
      </c>
      <c r="M31" s="8" t="n">
        <v>3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43597</v>
      </c>
      <c r="AL31" s="42" t="inlineStr">
        <is>
          <t>Burnley</t>
        </is>
      </c>
      <c r="AM31" s="42" t="inlineStr">
        <is>
          <t>Arsenal</t>
        </is>
      </c>
      <c r="AN31" s="27" t="n"/>
      <c r="AO31" s="27" t="n"/>
      <c r="AP31" s="27" t="n"/>
      <c r="AQ31" s="27" t="n"/>
      <c r="AR31" s="27" t="n"/>
      <c r="AS31" s="27" t="n"/>
      <c r="AT31" s="8">
        <f>AR31+AS31</f>
        <v/>
      </c>
      <c r="AW31" s="10">
        <f>AU31+AV31</f>
        <v/>
      </c>
      <c r="AX31" s="4" t="n"/>
      <c r="DB31" s="29" t="n"/>
      <c r="DE31" s="29" t="n"/>
      <c r="DH31" s="29" t="n"/>
      <c r="DJ31" s="42" t="n"/>
      <c r="DK31" s="29" t="n"/>
      <c r="DM31" s="42" t="n"/>
      <c r="DN31" s="29" t="n"/>
      <c r="DP31" s="42" t="n"/>
      <c r="DQ31" s="29" t="n"/>
      <c r="DS31" s="42" t="n"/>
      <c r="DT31" s="29" t="n"/>
      <c r="DV31" s="42" t="n"/>
      <c r="DW31" s="29" t="n"/>
      <c r="DY31" s="42" t="n"/>
      <c r="EB31" s="42" t="n"/>
      <c r="EE31" s="42" t="n"/>
    </row>
    <row customHeight="1" ht="12" r="32">
      <c r="A32" s="52" t="n">
        <v>43344</v>
      </c>
      <c r="B32" s="42" t="inlineStr">
        <is>
          <t>Brighton</t>
        </is>
      </c>
      <c r="C32" s="42" t="inlineStr">
        <is>
          <t>Fulham</t>
        </is>
      </c>
      <c r="D32" s="27" t="n">
        <v>370</v>
      </c>
      <c r="E32" s="27" t="n">
        <v>551</v>
      </c>
      <c r="F32" s="27" t="n">
        <v>284</v>
      </c>
      <c r="G32" s="27" t="n">
        <v>466</v>
      </c>
      <c r="H32" s="8" t="n">
        <v>5</v>
      </c>
      <c r="I32" s="8" t="n">
        <v>5</v>
      </c>
      <c r="J32" s="8" t="n">
        <v>10</v>
      </c>
      <c r="K32" s="15" t="n">
        <v>2</v>
      </c>
      <c r="L32" s="27" t="n">
        <v>2</v>
      </c>
      <c r="M32" s="8" t="n">
        <v>4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43597</v>
      </c>
      <c r="AL32" s="42" t="inlineStr">
        <is>
          <t>Crystal Palace</t>
        </is>
      </c>
      <c r="AM32" s="42" t="inlineStr">
        <is>
          <t>Bournemouth</t>
        </is>
      </c>
      <c r="AN32" s="27" t="n"/>
      <c r="AO32" s="27" t="n"/>
      <c r="AP32" s="27" t="n"/>
      <c r="AQ32" s="27" t="n"/>
      <c r="AR32" s="27" t="n"/>
      <c r="AS32" s="27" t="n"/>
      <c r="AT32" s="8">
        <f>AR32+AS32</f>
        <v/>
      </c>
      <c r="AW32" s="10">
        <f>AU32+AV32</f>
        <v/>
      </c>
      <c r="AX32" s="4" t="n"/>
      <c r="DB32" s="29" t="n"/>
      <c r="DE32" s="29" t="n"/>
      <c r="DH32" s="29" t="n"/>
      <c r="DJ32" s="42" t="n"/>
      <c r="DK32" s="29" t="n"/>
      <c r="DM32" s="42" t="n"/>
      <c r="DN32" s="29" t="n"/>
      <c r="DP32" s="42" t="n"/>
      <c r="DQ32" s="29" t="n"/>
      <c r="DS32" s="42" t="n"/>
      <c r="DT32" s="29" t="n"/>
      <c r="DV32" s="42" t="n"/>
      <c r="DW32" s="29" t="n"/>
      <c r="DY32" s="42" t="n"/>
      <c r="EB32" s="42" t="n"/>
      <c r="EE32" s="42" t="n"/>
    </row>
    <row customHeight="1" ht="12" r="33">
      <c r="A33" s="52" t="n">
        <v>43344</v>
      </c>
      <c r="B33" s="42" t="inlineStr">
        <is>
          <t>Chelsea</t>
        </is>
      </c>
      <c r="C33" s="42" t="inlineStr">
        <is>
          <t>Bournemouth</t>
        </is>
      </c>
      <c r="D33" s="27" t="n">
        <v>704</v>
      </c>
      <c r="E33" s="27" t="n">
        <v>252</v>
      </c>
      <c r="F33" s="27" t="n">
        <v>616</v>
      </c>
      <c r="G33" s="27" t="n">
        <v>175</v>
      </c>
      <c r="H33" s="8" t="n">
        <v>6</v>
      </c>
      <c r="I33" s="8" t="n">
        <v>1</v>
      </c>
      <c r="J33" s="8" t="n">
        <v>7</v>
      </c>
      <c r="K33" s="15" t="n">
        <v>2</v>
      </c>
      <c r="L33" s="27" t="n">
        <v>0</v>
      </c>
      <c r="M33" s="8" t="n">
        <v>2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43597</v>
      </c>
      <c r="AL33" s="42" t="inlineStr">
        <is>
          <t>Fulham</t>
        </is>
      </c>
      <c r="AM33" s="42" t="inlineStr">
        <is>
          <t>Newcastle</t>
        </is>
      </c>
      <c r="AN33" s="27" t="n"/>
      <c r="AO33" s="27" t="n"/>
      <c r="AP33" s="27" t="n"/>
      <c r="AQ33" s="27" t="n"/>
      <c r="AR33" s="27" t="n"/>
      <c r="AS33" s="27" t="n"/>
      <c r="AT33" s="8">
        <f>AR33+AS33</f>
        <v/>
      </c>
      <c r="AW33" s="10">
        <f>AU33+AV33</f>
        <v/>
      </c>
      <c r="AX33" s="4" t="n"/>
      <c r="DB33" s="29" t="n"/>
      <c r="DE33" s="29" t="n"/>
      <c r="DH33" s="29" t="n"/>
      <c r="DJ33" s="42" t="n"/>
      <c r="DK33" s="29" t="n"/>
      <c r="DM33" s="42" t="n"/>
      <c r="DN33" s="29" t="n"/>
      <c r="DP33" s="42" t="n"/>
      <c r="DQ33" s="29" t="n"/>
      <c r="DS33" s="42" t="n"/>
      <c r="DT33" s="29" t="n"/>
      <c r="DV33" s="42" t="n"/>
      <c r="DW33" s="29" t="n"/>
      <c r="DY33" s="42" t="n"/>
      <c r="EB33" s="42" t="n"/>
      <c r="EE33" s="42" t="n"/>
    </row>
    <row customHeight="1" ht="12" r="34">
      <c r="A34" s="52" t="n">
        <v>43344</v>
      </c>
      <c r="B34" s="42" t="inlineStr">
        <is>
          <t>Crystal Palace</t>
        </is>
      </c>
      <c r="C34" s="42" t="inlineStr">
        <is>
          <t>Southampton</t>
        </is>
      </c>
      <c r="D34" s="27" t="n">
        <v>432</v>
      </c>
      <c r="E34" s="27" t="n">
        <v>423</v>
      </c>
      <c r="F34" s="27" t="n">
        <v>338</v>
      </c>
      <c r="G34" s="27" t="n">
        <v>326</v>
      </c>
      <c r="H34" s="8" t="n">
        <v>6</v>
      </c>
      <c r="I34" s="8" t="n">
        <v>6</v>
      </c>
      <c r="J34" s="8" t="n">
        <v>12</v>
      </c>
      <c r="K34" s="15" t="n">
        <v>0</v>
      </c>
      <c r="L34" s="27" t="n">
        <v>2</v>
      </c>
      <c r="M34" s="8" t="n">
        <v>2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43597</v>
      </c>
      <c r="AL34" s="42" t="inlineStr">
        <is>
          <t>Leicester</t>
        </is>
      </c>
      <c r="AM34" s="42" t="inlineStr">
        <is>
          <t>Chelsea</t>
        </is>
      </c>
      <c r="AN34" s="27" t="n"/>
      <c r="AO34" s="27" t="n"/>
      <c r="AQ34" s="27" t="n"/>
      <c r="AR34" s="27" t="n"/>
      <c r="AS34" s="27" t="n"/>
      <c r="AT34" s="8">
        <f>AR34+AS34</f>
        <v/>
      </c>
      <c r="AW34" s="10">
        <f>AU34+AV34</f>
        <v/>
      </c>
      <c r="AX34" s="4" t="n"/>
      <c r="DB34" s="29" t="n"/>
      <c r="DE34" s="29" t="n"/>
      <c r="DH34" s="29" t="n"/>
      <c r="DJ34" s="42" t="n"/>
      <c r="DK34" s="29" t="n"/>
      <c r="DM34" s="42" t="n"/>
      <c r="DN34" s="29" t="n"/>
      <c r="DP34" s="42" t="n"/>
      <c r="DQ34" s="29" t="n"/>
      <c r="DS34" s="42" t="n"/>
      <c r="DT34" s="29" t="n"/>
      <c r="DV34" s="42" t="n"/>
      <c r="DW34" s="29" t="n"/>
      <c r="DY34" s="42" t="n"/>
      <c r="EB34" s="42" t="n"/>
      <c r="EE34" s="42" t="n"/>
    </row>
    <row customHeight="1" ht="12" r="35">
      <c r="A35" s="52" t="n">
        <v>43344</v>
      </c>
      <c r="B35" s="42" t="inlineStr">
        <is>
          <t>Everton</t>
        </is>
      </c>
      <c r="C35" s="42" t="inlineStr">
        <is>
          <t>Huddersfield</t>
        </is>
      </c>
      <c r="D35" s="27" t="n">
        <v>464</v>
      </c>
      <c r="E35" s="27" t="n">
        <v>335</v>
      </c>
      <c r="F35" s="27" t="n">
        <v>385</v>
      </c>
      <c r="G35" s="27" t="n">
        <v>252</v>
      </c>
      <c r="H35" s="8" t="n">
        <v>1</v>
      </c>
      <c r="I35" s="8" t="n">
        <v>6</v>
      </c>
      <c r="J35" s="8" t="n">
        <v>7</v>
      </c>
      <c r="K35" s="15" t="n">
        <v>1</v>
      </c>
      <c r="L35" s="27" t="n">
        <v>1</v>
      </c>
      <c r="M35" s="8" t="n">
        <v>2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43597</v>
      </c>
      <c r="AL35" s="42" t="inlineStr">
        <is>
          <t>Liverpool</t>
        </is>
      </c>
      <c r="AM35" s="42" t="inlineStr">
        <is>
          <t>Wolves</t>
        </is>
      </c>
      <c r="AN35" s="27" t="n"/>
      <c r="AO35" s="27" t="n"/>
      <c r="AP35" s="27" t="n"/>
      <c r="AQ35" s="27" t="n"/>
      <c r="AR35" s="27" t="n"/>
      <c r="AS35" s="27" t="n"/>
      <c r="AT35" s="8">
        <f>AR35+AS35</f>
        <v/>
      </c>
      <c r="AW35" s="10">
        <f>AU35+AV35</f>
        <v/>
      </c>
      <c r="AX35" s="4" t="n"/>
      <c r="DB35" s="29" t="n"/>
      <c r="DE35" s="29" t="n"/>
      <c r="DH35" s="29" t="n"/>
      <c r="DJ35" s="42" t="n"/>
      <c r="DK35" s="29" t="n"/>
      <c r="DM35" s="42" t="n"/>
      <c r="DN35" s="29" t="n"/>
      <c r="DP35" s="42" t="n"/>
      <c r="DQ35" s="29" t="n"/>
      <c r="DS35" s="42" t="n"/>
      <c r="DT35" s="29" t="n"/>
      <c r="DV35" s="42" t="n"/>
      <c r="DW35" s="29" t="n"/>
      <c r="DY35" s="42" t="n"/>
      <c r="EB35" s="42" t="n"/>
      <c r="EE35" s="42" t="n"/>
    </row>
    <row customHeight="1" ht="12" r="36">
      <c r="A36" s="52" t="n">
        <v>43344</v>
      </c>
      <c r="B36" s="42" t="inlineStr">
        <is>
          <t>Leicester</t>
        </is>
      </c>
      <c r="C36" s="42" t="inlineStr">
        <is>
          <t>Liverpool</t>
        </is>
      </c>
      <c r="D36" s="27" t="n">
        <v>496</v>
      </c>
      <c r="E36" s="27" t="n">
        <v>473</v>
      </c>
      <c r="F36" s="27" t="n">
        <v>401</v>
      </c>
      <c r="G36" s="27" t="n">
        <v>374</v>
      </c>
      <c r="H36" s="8" t="n">
        <v>5</v>
      </c>
      <c r="I36" s="8" t="n">
        <v>4</v>
      </c>
      <c r="J36" s="8" t="n">
        <v>9</v>
      </c>
      <c r="K36" s="15" t="n">
        <v>1</v>
      </c>
      <c r="L36" s="27" t="n">
        <v>2</v>
      </c>
      <c r="M36" s="8" t="n">
        <v>3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8" t="n">
        <v>43597</v>
      </c>
      <c r="AL36" s="42" t="inlineStr">
        <is>
          <t>Manchester Utd</t>
        </is>
      </c>
      <c r="AM36" s="42" t="inlineStr">
        <is>
          <t>Cardiff</t>
        </is>
      </c>
      <c r="AN36" s="27" t="n"/>
      <c r="AO36" s="27" t="n"/>
      <c r="AP36" s="27" t="n"/>
      <c r="AQ36" s="27" t="n"/>
      <c r="AR36" s="27" t="n"/>
      <c r="AS36" s="27" t="n"/>
      <c r="AT36" s="8">
        <f>AR36+AS36</f>
        <v/>
      </c>
      <c r="AW36" s="10">
        <f>AU36+AV36</f>
        <v/>
      </c>
      <c r="AX36" s="4" t="n"/>
      <c r="DB36" s="29" t="n"/>
      <c r="DE36" s="29" t="n"/>
      <c r="DH36" s="29" t="n"/>
      <c r="DJ36" s="42" t="n"/>
      <c r="DK36" s="29" t="n"/>
      <c r="DM36" s="42" t="n"/>
      <c r="DN36" s="29" t="n"/>
      <c r="DP36" s="42" t="n"/>
      <c r="DQ36" s="29" t="n"/>
      <c r="DS36" s="42" t="n"/>
      <c r="DT36" s="29" t="n"/>
      <c r="DV36" s="42" t="n"/>
      <c r="DW36" s="29" t="n"/>
      <c r="DY36" s="42" t="n"/>
      <c r="EB36" s="42" t="n"/>
      <c r="EE36" s="42" t="n"/>
    </row>
    <row customHeight="1" ht="12" r="37">
      <c r="A37" s="52" t="n">
        <v>43344</v>
      </c>
      <c r="B37" s="42" t="inlineStr">
        <is>
          <t>Manchester City</t>
        </is>
      </c>
      <c r="C37" s="42" t="inlineStr">
        <is>
          <t>Newcastle</t>
        </is>
      </c>
      <c r="D37" s="27" t="n">
        <v>767</v>
      </c>
      <c r="E37" s="27" t="n">
        <v>217</v>
      </c>
      <c r="F37" s="27" t="n">
        <v>688</v>
      </c>
      <c r="G37" s="27" t="n">
        <v>137</v>
      </c>
      <c r="H37" s="8" t="n">
        <v>8</v>
      </c>
      <c r="I37" s="8" t="n">
        <v>2</v>
      </c>
      <c r="J37" s="8" t="n">
        <v>10</v>
      </c>
      <c r="K37" s="15" t="n">
        <v>2</v>
      </c>
      <c r="L37" s="27" t="n">
        <v>1</v>
      </c>
      <c r="M37" s="8" t="n">
        <v>3</v>
      </c>
      <c r="N37" s="12">
        <f>IF(K37="","",LOOKUP(K37-L37,{-9E+307,0,1},{2,"x",1}))</f>
        <v/>
      </c>
      <c r="O37" s="7">
        <f>IF(K37="","",K37&amp;"-"&amp;L37)</f>
        <v/>
      </c>
      <c r="P37" s="1" t="n"/>
      <c r="AK37" s="58" t="n">
        <v>43597</v>
      </c>
      <c r="AL37" s="42" t="inlineStr">
        <is>
          <t>Southampton</t>
        </is>
      </c>
      <c r="AM37" s="42" t="inlineStr">
        <is>
          <t>Huddersfield</t>
        </is>
      </c>
      <c r="AN37" s="27" t="n"/>
      <c r="AO37" s="27" t="n"/>
      <c r="AP37" s="27" t="n"/>
      <c r="AQ37" s="27" t="n"/>
      <c r="AR37" s="27" t="n"/>
      <c r="AS37" s="27" t="n"/>
      <c r="AT37" s="8">
        <f>AR37+AS37</f>
        <v/>
      </c>
      <c r="AW37" s="10">
        <f>AU37+AV37</f>
        <v/>
      </c>
      <c r="AX37" s="4" t="n"/>
      <c r="DB37" s="29" t="n"/>
      <c r="DE37" s="29" t="n"/>
      <c r="DH37" s="29" t="n"/>
      <c r="DJ37" s="42" t="n"/>
      <c r="DK37" s="29" t="n"/>
      <c r="DM37" s="42" t="n"/>
      <c r="DN37" s="29" t="n"/>
      <c r="DP37" s="42" t="n"/>
      <c r="DQ37" s="29" t="n"/>
      <c r="DS37" s="42" t="n"/>
      <c r="DT37" s="29" t="n"/>
      <c r="DV37" s="42" t="n"/>
      <c r="DW37" s="29" t="n"/>
      <c r="DY37" s="42" t="n"/>
      <c r="EB37" s="42" t="n"/>
      <c r="EE37" s="42" t="n"/>
    </row>
    <row customHeight="1" ht="12" r="38">
      <c r="A38" s="52" t="n">
        <v>43344</v>
      </c>
      <c r="B38" s="42" t="inlineStr">
        <is>
          <t>West Ham</t>
        </is>
      </c>
      <c r="C38" s="42" t="inlineStr">
        <is>
          <t>Wolves</t>
        </is>
      </c>
      <c r="D38" s="27" t="n">
        <v>444</v>
      </c>
      <c r="E38" s="27" t="n">
        <v>495</v>
      </c>
      <c r="F38" s="27" t="n">
        <v>356</v>
      </c>
      <c r="G38" s="27" t="n">
        <v>414</v>
      </c>
      <c r="H38" s="8" t="n">
        <v>3</v>
      </c>
      <c r="I38" s="8" t="n">
        <v>6</v>
      </c>
      <c r="J38" s="8" t="n">
        <v>9</v>
      </c>
      <c r="K38" s="15" t="n">
        <v>0</v>
      </c>
      <c r="L38" s="27" t="n">
        <v>1</v>
      </c>
      <c r="M38" s="8" t="n">
        <v>1</v>
      </c>
      <c r="N38" s="12">
        <f>IF(K38="","",LOOKUP(K38-L38,{-9E+307,0,1},{2,"x",1}))</f>
        <v/>
      </c>
      <c r="O38" s="7">
        <f>IF(K38="","",K38&amp;"-"&amp;L38)</f>
        <v/>
      </c>
      <c r="P38" s="1" t="n"/>
      <c r="AK38" s="58" t="n">
        <v>43597</v>
      </c>
      <c r="AL38" s="42" t="inlineStr">
        <is>
          <t>Tottenham</t>
        </is>
      </c>
      <c r="AM38" s="42" t="inlineStr">
        <is>
          <t>Everton</t>
        </is>
      </c>
      <c r="AN38" s="27" t="n"/>
      <c r="AO38" s="27" t="n"/>
      <c r="AP38" s="27" t="n"/>
      <c r="AQ38" s="27" t="n"/>
      <c r="AR38" s="27" t="n"/>
      <c r="AS38" s="27" t="n"/>
      <c r="AT38" s="8">
        <f>AR38+AS38</f>
        <v/>
      </c>
      <c r="AW38" s="10">
        <f>AU38+AV38</f>
        <v/>
      </c>
      <c r="AX38" s="4" t="n"/>
      <c r="DB38" s="29" t="n"/>
      <c r="DE38" s="29" t="n"/>
      <c r="DH38" s="29" t="n"/>
      <c r="DJ38" s="42" t="n"/>
      <c r="DK38" s="29" t="n"/>
      <c r="DM38" s="42" t="n"/>
      <c r="DN38" s="29" t="n"/>
      <c r="DP38" s="42" t="n"/>
      <c r="DQ38" s="29" t="n"/>
      <c r="DS38" s="42" t="n"/>
      <c r="DT38" s="29" t="n"/>
      <c r="DV38" s="42" t="n"/>
      <c r="DW38" s="29" t="n"/>
      <c r="DY38" s="42" t="n"/>
      <c r="EB38" s="42" t="n"/>
      <c r="EE38" s="42" t="n"/>
    </row>
    <row customHeight="1" ht="12" r="39">
      <c r="A39" s="52" t="n">
        <v>43345</v>
      </c>
      <c r="B39" s="42" t="inlineStr">
        <is>
          <t>Burnley</t>
        </is>
      </c>
      <c r="C39" s="42" t="inlineStr">
        <is>
          <t>Manchester Utd</t>
        </is>
      </c>
      <c r="D39" s="27" t="n">
        <v>434</v>
      </c>
      <c r="E39" s="27" t="n">
        <v>514</v>
      </c>
      <c r="F39" s="27" t="n">
        <v>349</v>
      </c>
      <c r="G39" s="27" t="n">
        <v>439</v>
      </c>
      <c r="H39" s="8" t="n">
        <v>2</v>
      </c>
      <c r="I39" s="8" t="n">
        <v>9</v>
      </c>
      <c r="J39" s="8" t="n">
        <v>11</v>
      </c>
      <c r="K39" s="15" t="n">
        <v>0</v>
      </c>
      <c r="L39" s="27" t="n">
        <v>2</v>
      </c>
      <c r="M39" s="8" t="n">
        <v>2</v>
      </c>
      <c r="N39" s="12">
        <f>IF(K39="","",LOOKUP(K39-L39,{-9E+307,0,1},{2,"x",1}))</f>
        <v/>
      </c>
      <c r="O39" s="7">
        <f>IF(K39="","",K39&amp;"-"&amp;L39)</f>
        <v/>
      </c>
      <c r="P39" s="1" t="n"/>
      <c r="AK39" s="59" t="n">
        <v>43597</v>
      </c>
      <c r="AL39" s="2" t="inlineStr">
        <is>
          <t>Watford</t>
        </is>
      </c>
      <c r="AM39" s="2" t="inlineStr">
        <is>
          <t>West Ham</t>
        </is>
      </c>
      <c r="AN39" s="3" t="n"/>
      <c r="AO39" s="3" t="n"/>
      <c r="AP39" s="3" t="n"/>
      <c r="AQ39" s="3" t="n"/>
      <c r="AR39" s="3" t="n"/>
      <c r="AS39" s="3" t="n"/>
      <c r="AT39" s="51">
        <f>AR39+AS39</f>
        <v/>
      </c>
      <c r="AU39" s="2" t="n"/>
      <c r="AV39" s="2" t="n"/>
      <c r="AW39" s="9">
        <f>AU39+AV39</f>
        <v/>
      </c>
      <c r="AX39" s="4" t="n"/>
      <c r="DB39" s="29" t="n"/>
      <c r="DE39" s="29" t="n"/>
      <c r="DH39" s="29" t="n"/>
      <c r="DJ39" s="42" t="n"/>
      <c r="DK39" s="29" t="n"/>
      <c r="DM39" s="42" t="n"/>
      <c r="DN39" s="29" t="n"/>
      <c r="DP39" s="42" t="n"/>
      <c r="DQ39" s="29" t="n"/>
      <c r="DS39" s="42" t="n"/>
      <c r="DT39" s="29" t="n"/>
      <c r="DV39" s="42" t="n"/>
      <c r="DW39" s="29" t="n"/>
      <c r="DY39" s="42" t="n"/>
      <c r="EB39" s="42" t="n"/>
      <c r="EE39" s="42" t="n"/>
    </row>
    <row customHeight="1" ht="12" r="40">
      <c r="A40" s="52" t="n">
        <v>43345</v>
      </c>
      <c r="B40" s="42" t="inlineStr">
        <is>
          <t>Cardiff</t>
        </is>
      </c>
      <c r="C40" s="42" t="inlineStr">
        <is>
          <t>Arsenal</t>
        </is>
      </c>
      <c r="D40" s="27" t="n">
        <v>233</v>
      </c>
      <c r="E40" s="27" t="n">
        <v>635</v>
      </c>
      <c r="F40" s="27" t="n">
        <v>155</v>
      </c>
      <c r="G40" s="27" t="n">
        <v>535</v>
      </c>
      <c r="H40" s="8" t="n">
        <v>10</v>
      </c>
      <c r="I40" s="8" t="n">
        <v>4</v>
      </c>
      <c r="J40" s="8" t="n">
        <v>14</v>
      </c>
      <c r="K40" s="15" t="n">
        <v>2</v>
      </c>
      <c r="L40" s="27" t="n">
        <v>3</v>
      </c>
      <c r="M40" s="8" t="n">
        <v>5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43345</v>
      </c>
      <c r="B41" s="42" t="inlineStr">
        <is>
          <t>Watford</t>
        </is>
      </c>
      <c r="C41" s="42" t="inlineStr">
        <is>
          <t>Tottenham</t>
        </is>
      </c>
      <c r="D41" s="27" t="n">
        <v>290</v>
      </c>
      <c r="E41" s="27" t="n">
        <v>532</v>
      </c>
      <c r="F41" s="27" t="n">
        <v>188</v>
      </c>
      <c r="G41" s="27" t="n">
        <v>421</v>
      </c>
      <c r="H41" s="8" t="n">
        <v>3</v>
      </c>
      <c r="I41" s="8" t="n">
        <v>2</v>
      </c>
      <c r="J41" s="8" t="n">
        <v>5</v>
      </c>
      <c r="K41" s="15" t="n">
        <v>2</v>
      </c>
      <c r="L41" s="27" t="n">
        <v>1</v>
      </c>
      <c r="M41" s="8" t="n">
        <v>3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43358</v>
      </c>
      <c r="B42" s="42" t="inlineStr">
        <is>
          <t>Bournemouth</t>
        </is>
      </c>
      <c r="C42" s="42" t="inlineStr">
        <is>
          <t>Leicester</t>
        </is>
      </c>
      <c r="D42" s="27" t="n">
        <v>360</v>
      </c>
      <c r="E42" s="27" t="n">
        <v>398</v>
      </c>
      <c r="F42" s="27" t="n">
        <v>257</v>
      </c>
      <c r="G42" s="27" t="n">
        <v>303</v>
      </c>
      <c r="H42" s="8" t="n">
        <v>5</v>
      </c>
      <c r="I42" s="8" t="n">
        <v>8</v>
      </c>
      <c r="J42" s="8" t="n">
        <v>13</v>
      </c>
      <c r="K42" s="15" t="n">
        <v>4</v>
      </c>
      <c r="L42" s="27" t="n">
        <v>2</v>
      </c>
      <c r="M42" s="8" t="n">
        <v>6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43358</v>
      </c>
      <c r="B43" s="42" t="inlineStr">
        <is>
          <t>Chelsea</t>
        </is>
      </c>
      <c r="C43" s="42" t="inlineStr">
        <is>
          <t>Cardiff</t>
        </is>
      </c>
      <c r="D43" s="27" t="n">
        <v>766</v>
      </c>
      <c r="E43" s="27" t="n">
        <v>227</v>
      </c>
      <c r="F43" s="27" t="n">
        <v>669</v>
      </c>
      <c r="G43" s="27" t="n">
        <v>133</v>
      </c>
      <c r="H43" s="8" t="n">
        <v>7</v>
      </c>
      <c r="I43" s="8" t="n">
        <v>2</v>
      </c>
      <c r="J43" s="8" t="n">
        <v>9</v>
      </c>
      <c r="K43" s="15" t="n">
        <v>4</v>
      </c>
      <c r="L43" s="27" t="n">
        <v>1</v>
      </c>
      <c r="M43" s="8" t="n">
        <v>5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43358</v>
      </c>
      <c r="B44" s="42" t="inlineStr">
        <is>
          <t>Huddersfield</t>
        </is>
      </c>
      <c r="C44" s="42" t="inlineStr">
        <is>
          <t>Crystal Palace</t>
        </is>
      </c>
      <c r="D44" s="27" t="n">
        <v>494</v>
      </c>
      <c r="E44" s="27" t="n">
        <v>363</v>
      </c>
      <c r="F44" s="27" t="n">
        <v>411</v>
      </c>
      <c r="G44" s="27" t="n">
        <v>287</v>
      </c>
      <c r="H44" s="8" t="n">
        <v>2</v>
      </c>
      <c r="I44" s="8" t="n">
        <v>2</v>
      </c>
      <c r="J44" s="8" t="n">
        <v>4</v>
      </c>
      <c r="K44" s="15" t="n">
        <v>0</v>
      </c>
      <c r="L44" s="27" t="n">
        <v>1</v>
      </c>
      <c r="M44" s="8" t="n">
        <v>1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43358</v>
      </c>
      <c r="B45" s="42" t="inlineStr">
        <is>
          <t>Manchester City</t>
        </is>
      </c>
      <c r="C45" s="42" t="inlineStr">
        <is>
          <t>Fulham</t>
        </is>
      </c>
      <c r="D45" s="27" t="n">
        <v>731</v>
      </c>
      <c r="E45" s="27" t="n">
        <v>399</v>
      </c>
      <c r="F45" s="27" t="n">
        <v>666</v>
      </c>
      <c r="G45" s="27" t="n">
        <v>320</v>
      </c>
      <c r="H45" s="8" t="n">
        <v>9</v>
      </c>
      <c r="I45" s="8" t="n">
        <v>3</v>
      </c>
      <c r="J45" s="8" t="n">
        <v>12</v>
      </c>
      <c r="K45" s="15" t="n">
        <v>3</v>
      </c>
      <c r="L45" s="27" t="n">
        <v>0</v>
      </c>
      <c r="M45" s="8" t="n">
        <v>3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43358</v>
      </c>
      <c r="B46" s="42" t="inlineStr">
        <is>
          <t>Newcastle</t>
        </is>
      </c>
      <c r="C46" s="42" t="inlineStr">
        <is>
          <t>Arsenal</t>
        </is>
      </c>
      <c r="D46" s="27" t="n">
        <v>327</v>
      </c>
      <c r="E46" s="27" t="n">
        <v>598</v>
      </c>
      <c r="F46" s="27" t="n">
        <v>216</v>
      </c>
      <c r="G46" s="27" t="n">
        <v>503</v>
      </c>
      <c r="H46" s="8" t="n">
        <v>2</v>
      </c>
      <c r="I46" s="8" t="n">
        <v>2</v>
      </c>
      <c r="J46" s="8" t="n">
        <v>4</v>
      </c>
      <c r="K46" s="15" t="n">
        <v>1</v>
      </c>
      <c r="L46" s="27" t="n">
        <v>2</v>
      </c>
      <c r="M46" s="8" t="n">
        <v>3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43358</v>
      </c>
      <c r="B47" s="42" t="inlineStr">
        <is>
          <t>Tottenham</t>
        </is>
      </c>
      <c r="C47" s="42" t="inlineStr">
        <is>
          <t>Liverpool</t>
        </is>
      </c>
      <c r="D47" s="27" t="n">
        <v>549</v>
      </c>
      <c r="E47" s="27" t="n">
        <v>356</v>
      </c>
      <c r="F47" s="27" t="n">
        <v>443</v>
      </c>
      <c r="G47" s="27" t="n">
        <v>267</v>
      </c>
      <c r="H47" s="8" t="n">
        <v>3</v>
      </c>
      <c r="I47" s="8" t="n">
        <v>10</v>
      </c>
      <c r="J47" s="8" t="n">
        <v>13</v>
      </c>
      <c r="K47" s="15" t="n">
        <v>1</v>
      </c>
      <c r="L47" s="27" t="n">
        <v>2</v>
      </c>
      <c r="M47" s="8" t="n">
        <v>3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Brighton</t>
        </is>
      </c>
      <c r="AM47" t="inlineStr">
        <is>
          <t>Manchester City</t>
        </is>
      </c>
      <c r="AN47" t="n">
        <v>7</v>
      </c>
      <c r="AO47" t="n">
        <v>9</v>
      </c>
      <c r="AP47" t="n">
        <v>12</v>
      </c>
      <c r="AQ47" t="n">
        <v>4</v>
      </c>
      <c r="AR47" t="n">
        <v>4</v>
      </c>
      <c r="AS47" t="n">
        <v>12</v>
      </c>
      <c r="AT47" t="n">
        <v>5</v>
      </c>
      <c r="AU47" t="n">
        <v>11</v>
      </c>
      <c r="AV47" t="n">
        <v>2</v>
      </c>
      <c r="AW47" t="n">
        <v>14</v>
      </c>
      <c r="AX47" t="n">
        <v>2</v>
      </c>
      <c r="AY47" t="n">
        <v>14</v>
      </c>
      <c r="AZ47" t="n">
        <v>11</v>
      </c>
      <c r="BA47" t="n">
        <v>5</v>
      </c>
      <c r="BB47" t="n">
        <v>11</v>
      </c>
      <c r="BC47" t="n">
        <v>5</v>
      </c>
      <c r="BD47" t="n">
        <v>8</v>
      </c>
      <c r="BE47" t="n">
        <v>8</v>
      </c>
      <c r="BF47" t="n">
        <v>7</v>
      </c>
      <c r="BG47" t="n">
        <v>9</v>
      </c>
      <c r="BH47" t="n">
        <v>4</v>
      </c>
      <c r="BI47" t="n">
        <v>12</v>
      </c>
      <c r="BJ47" t="n">
        <v>5</v>
      </c>
      <c r="BK47" t="n">
        <v>11</v>
      </c>
      <c r="BL47" t="n">
        <v>3</v>
      </c>
      <c r="BM47" t="n">
        <v>13</v>
      </c>
      <c r="BN47" t="n">
        <v>2</v>
      </c>
      <c r="BO47" t="n">
        <v>14</v>
      </c>
      <c r="BP47" t="n">
        <v>5</v>
      </c>
      <c r="BQ47" t="n">
        <v>11</v>
      </c>
      <c r="BR47" t="n">
        <v>16</v>
      </c>
      <c r="BS47" t="n">
        <v>0</v>
      </c>
      <c r="BT47" t="n">
        <v>0</v>
      </c>
      <c r="BU47" t="n">
        <v>16</v>
      </c>
      <c r="BV47" t="n">
        <v>9</v>
      </c>
      <c r="BW47" t="n">
        <v>7</v>
      </c>
      <c r="BX47" t="n">
        <v>0</v>
      </c>
      <c r="BY47" t="n">
        <v>16</v>
      </c>
      <c r="BZ47" t="n">
        <v>2</v>
      </c>
      <c r="CA47" t="n">
        <v>14</v>
      </c>
      <c r="CB47" t="n">
        <v>9</v>
      </c>
      <c r="CC47" t="n">
        <v>7</v>
      </c>
      <c r="CD47" t="n">
        <v>16</v>
      </c>
      <c r="CE47" t="n">
        <v>0</v>
      </c>
      <c r="CF47" t="n">
        <v>2</v>
      </c>
      <c r="CG47" t="n">
        <v>14</v>
      </c>
      <c r="CH47" t="n">
        <v>10</v>
      </c>
      <c r="CI47" t="n">
        <v>6</v>
      </c>
      <c r="CJ47" t="n">
        <v>0</v>
      </c>
      <c r="CK47" t="n">
        <v>16</v>
      </c>
      <c r="CL47" t="n">
        <v>6</v>
      </c>
      <c r="CM47" t="n">
        <v>10</v>
      </c>
      <c r="CN47" t="n">
        <v>10</v>
      </c>
      <c r="CO47" t="n">
        <v>6</v>
      </c>
      <c r="CP47" t="n">
        <v>2</v>
      </c>
      <c r="CQ47" t="n">
        <v>14</v>
      </c>
      <c r="CR47" t="n">
        <v>4</v>
      </c>
      <c r="CS47" t="n">
        <v>12</v>
      </c>
      <c r="CT47" t="n">
        <v>0</v>
      </c>
      <c r="CU47" t="n">
        <v>16</v>
      </c>
      <c r="CV47" t="n">
        <v>0</v>
      </c>
      <c r="CW47" t="n">
        <v>16</v>
      </c>
      <c r="CX47" t="n">
        <v>0</v>
      </c>
      <c r="CY47" t="n">
        <v>16</v>
      </c>
      <c r="CZ47" t="n">
        <v>13</v>
      </c>
      <c r="DA47" t="n">
        <v>3</v>
      </c>
      <c r="DB47" t="n">
        <v>5</v>
      </c>
      <c r="DC47" t="n">
        <v>11</v>
      </c>
      <c r="DD47" t="n">
        <v>8</v>
      </c>
      <c r="DE47" t="n">
        <v>8</v>
      </c>
      <c r="DF47" t="n">
        <v>1</v>
      </c>
      <c r="DG47" t="n">
        <v>15</v>
      </c>
      <c r="DH47" t="n">
        <v>5</v>
      </c>
      <c r="DI47" t="n">
        <v>11</v>
      </c>
      <c r="DJ47" s="42" t="n">
        <v>0</v>
      </c>
      <c r="DK47" t="n">
        <v>16</v>
      </c>
      <c r="DL47" s="29" t="n">
        <v>2</v>
      </c>
      <c r="DM47" s="42" t="n">
        <v>14</v>
      </c>
      <c r="DN47" t="n">
        <v>10</v>
      </c>
      <c r="DO47" s="29" t="n">
        <v>6</v>
      </c>
      <c r="DP47" s="42" t="n">
        <v>0</v>
      </c>
      <c r="DQ47" t="n">
        <v>16</v>
      </c>
      <c r="DR47" s="29" t="n">
        <v>6</v>
      </c>
      <c r="DS47" s="42" t="n">
        <v>10</v>
      </c>
      <c r="DT47" t="n">
        <v>10</v>
      </c>
      <c r="DU47" s="29" t="n">
        <v>6</v>
      </c>
      <c r="DV47" s="42" t="n">
        <v>2</v>
      </c>
      <c r="DW47" t="n">
        <v>14</v>
      </c>
      <c r="DX47" s="29" t="n">
        <v>4</v>
      </c>
      <c r="DY47" s="42" t="n">
        <v>12</v>
      </c>
      <c r="DZ47" t="n">
        <v>0</v>
      </c>
      <c r="EA47" s="29" t="n">
        <v>16</v>
      </c>
      <c r="EB47" s="42" t="n">
        <v>0</v>
      </c>
      <c r="EC47" t="n">
        <v>16</v>
      </c>
      <c r="ED47" s="29" t="n">
        <v>0</v>
      </c>
      <c r="EE47" s="42" t="n">
        <v>16</v>
      </c>
      <c r="EF47" t="n">
        <v>13</v>
      </c>
      <c r="EG47" s="29" t="n">
        <v>3</v>
      </c>
      <c r="EH47" t="n">
        <v>5</v>
      </c>
      <c r="EI47" t="n">
        <v>11</v>
      </c>
      <c r="EJ47" t="n">
        <v>8</v>
      </c>
      <c r="EK47" t="n">
        <v>8</v>
      </c>
      <c r="EL47" t="n">
        <v>1</v>
      </c>
      <c r="EM47" t="n">
        <v>15</v>
      </c>
      <c r="EN47" t="n">
        <v>5</v>
      </c>
      <c r="EO47" t="n">
        <v>11</v>
      </c>
      <c r="EP47" t="n">
        <v>0</v>
      </c>
      <c r="EQ47" t="n">
        <v>16</v>
      </c>
    </row>
    <row customHeight="1" ht="12" r="48">
      <c r="A48" s="52" t="n">
        <v>43358</v>
      </c>
      <c r="B48" s="42" t="inlineStr">
        <is>
          <t>Watford</t>
        </is>
      </c>
      <c r="C48" s="42" t="inlineStr">
        <is>
          <t>Manchester Utd</t>
        </is>
      </c>
      <c r="D48" s="27" t="n">
        <v>387</v>
      </c>
      <c r="E48" s="27" t="n">
        <v>520</v>
      </c>
      <c r="F48" s="27" t="n">
        <v>291</v>
      </c>
      <c r="G48" s="27" t="n">
        <v>419</v>
      </c>
      <c r="H48" s="8" t="n">
        <v>5</v>
      </c>
      <c r="I48" s="8" t="n">
        <v>6</v>
      </c>
      <c r="J48" s="8" t="n">
        <v>11</v>
      </c>
      <c r="K48" s="15" t="n">
        <v>1</v>
      </c>
      <c r="L48" s="27" t="n">
        <v>2</v>
      </c>
      <c r="M48" s="8" t="n">
        <v>3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t="inlineStr">
        <is>
          <t>Burnley</t>
        </is>
      </c>
      <c r="AM48" t="inlineStr">
        <is>
          <t>Arsenal</t>
        </is>
      </c>
      <c r="AN48" t="n">
        <v>12</v>
      </c>
      <c r="AO48" t="n">
        <v>4</v>
      </c>
      <c r="AP48" t="n">
        <v>12</v>
      </c>
      <c r="AQ48" t="n">
        <v>4</v>
      </c>
      <c r="AR48" t="n">
        <v>6</v>
      </c>
      <c r="AS48" t="n">
        <v>10</v>
      </c>
      <c r="AT48" t="n">
        <v>7</v>
      </c>
      <c r="AU48" t="n">
        <v>9</v>
      </c>
      <c r="AV48" t="n">
        <v>1</v>
      </c>
      <c r="AW48" t="n">
        <v>15</v>
      </c>
      <c r="AX48" t="n">
        <v>3</v>
      </c>
      <c r="AY48" t="n">
        <v>13</v>
      </c>
      <c r="AZ48" t="n">
        <v>14</v>
      </c>
      <c r="BA48" t="n">
        <v>2</v>
      </c>
      <c r="BB48" t="n">
        <v>14</v>
      </c>
      <c r="BC48" t="n">
        <v>2</v>
      </c>
      <c r="BD48" t="n">
        <v>9</v>
      </c>
      <c r="BE48" t="n">
        <v>7</v>
      </c>
      <c r="BF48" t="n">
        <v>8</v>
      </c>
      <c r="BG48" t="n">
        <v>8</v>
      </c>
      <c r="BH48" t="n">
        <v>7</v>
      </c>
      <c r="BI48" t="n">
        <v>9</v>
      </c>
      <c r="BJ48" t="n">
        <v>5</v>
      </c>
      <c r="BK48" t="n">
        <v>11</v>
      </c>
      <c r="BL48" t="n">
        <v>1</v>
      </c>
      <c r="BM48" t="n">
        <v>15</v>
      </c>
      <c r="BN48" t="n">
        <v>2</v>
      </c>
      <c r="BO48" t="n">
        <v>14</v>
      </c>
      <c r="BP48" t="n">
        <v>7</v>
      </c>
      <c r="BQ48" t="n">
        <v>9</v>
      </c>
      <c r="BR48" t="n">
        <v>11</v>
      </c>
      <c r="BS48" t="n">
        <v>5</v>
      </c>
      <c r="BT48" t="n">
        <v>1</v>
      </c>
      <c r="BU48" t="n">
        <v>15</v>
      </c>
      <c r="BV48" t="n">
        <v>1</v>
      </c>
      <c r="BW48" t="n">
        <v>15</v>
      </c>
      <c r="BX48" t="n">
        <v>0</v>
      </c>
      <c r="BY48" t="n">
        <v>16</v>
      </c>
      <c r="BZ48" t="n">
        <v>0</v>
      </c>
      <c r="CA48" t="n">
        <v>16</v>
      </c>
      <c r="CB48" t="n">
        <v>12</v>
      </c>
      <c r="CC48" t="n">
        <v>4</v>
      </c>
      <c r="CD48" t="n">
        <v>14</v>
      </c>
      <c r="CE48" t="n">
        <v>2</v>
      </c>
      <c r="CF48" t="n">
        <v>8</v>
      </c>
      <c r="CG48" t="n">
        <v>8</v>
      </c>
      <c r="CH48" t="n">
        <v>9</v>
      </c>
      <c r="CI48" t="n">
        <v>7</v>
      </c>
      <c r="CJ48" t="n">
        <v>2</v>
      </c>
      <c r="CK48" t="n">
        <v>14</v>
      </c>
      <c r="CL48" t="n">
        <v>2</v>
      </c>
      <c r="CM48" t="n">
        <v>14</v>
      </c>
      <c r="CN48" t="n">
        <v>12</v>
      </c>
      <c r="CO48" t="n">
        <v>4</v>
      </c>
      <c r="CP48" t="n">
        <v>10</v>
      </c>
      <c r="CQ48" t="n">
        <v>6</v>
      </c>
      <c r="CR48" t="n">
        <v>3</v>
      </c>
      <c r="CS48" t="n">
        <v>13</v>
      </c>
      <c r="CT48" t="n">
        <v>3</v>
      </c>
      <c r="CU48" t="n">
        <v>13</v>
      </c>
      <c r="CV48" t="n">
        <v>0</v>
      </c>
      <c r="CW48" t="n">
        <v>16</v>
      </c>
      <c r="CX48" t="n">
        <v>2</v>
      </c>
      <c r="CY48" t="n">
        <v>14</v>
      </c>
      <c r="CZ48" t="n">
        <v>13</v>
      </c>
      <c r="DA48" t="n">
        <v>3</v>
      </c>
      <c r="DB48" t="n">
        <v>11</v>
      </c>
      <c r="DC48" t="n">
        <v>5</v>
      </c>
      <c r="DD48" t="n">
        <v>8</v>
      </c>
      <c r="DE48" t="n">
        <v>8</v>
      </c>
      <c r="DF48" t="n">
        <v>4</v>
      </c>
      <c r="DG48" t="n">
        <v>12</v>
      </c>
      <c r="DH48" t="n">
        <v>3</v>
      </c>
      <c r="DI48" t="n">
        <v>13</v>
      </c>
      <c r="DJ48" s="42" t="n">
        <v>4</v>
      </c>
      <c r="DK48" t="n">
        <v>12</v>
      </c>
      <c r="DL48" s="29" t="n">
        <v>8</v>
      </c>
      <c r="DM48" s="42" t="n">
        <v>8</v>
      </c>
      <c r="DN48" t="n">
        <v>9</v>
      </c>
      <c r="DO48" s="29" t="n">
        <v>7</v>
      </c>
      <c r="DP48" s="42" t="n">
        <v>2</v>
      </c>
      <c r="DQ48" t="n">
        <v>14</v>
      </c>
      <c r="DR48" s="29" t="n">
        <v>2</v>
      </c>
      <c r="DS48" s="42" t="n">
        <v>14</v>
      </c>
      <c r="DT48" t="n">
        <v>12</v>
      </c>
      <c r="DU48" s="29" t="n">
        <v>4</v>
      </c>
      <c r="DV48" s="42" t="n">
        <v>10</v>
      </c>
      <c r="DW48" t="n">
        <v>6</v>
      </c>
      <c r="DX48" s="29" t="n">
        <v>3</v>
      </c>
      <c r="DY48" s="42" t="n">
        <v>13</v>
      </c>
      <c r="DZ48" t="n">
        <v>3</v>
      </c>
      <c r="EA48" s="29" t="n">
        <v>13</v>
      </c>
      <c r="EB48" s="42" t="n">
        <v>0</v>
      </c>
      <c r="EC48" t="n">
        <v>16</v>
      </c>
      <c r="ED48" s="29" t="n">
        <v>2</v>
      </c>
      <c r="EE48" s="42" t="n">
        <v>14</v>
      </c>
      <c r="EF48" t="n">
        <v>13</v>
      </c>
      <c r="EG48" s="29" t="n">
        <v>3</v>
      </c>
      <c r="EH48" t="n">
        <v>11</v>
      </c>
      <c r="EI48" t="n">
        <v>5</v>
      </c>
      <c r="EJ48" t="n">
        <v>8</v>
      </c>
      <c r="EK48" t="n">
        <v>8</v>
      </c>
      <c r="EL48" t="n">
        <v>4</v>
      </c>
      <c r="EM48" t="n">
        <v>12</v>
      </c>
      <c r="EN48" t="n">
        <v>3</v>
      </c>
      <c r="EO48" t="n">
        <v>13</v>
      </c>
      <c r="EP48" t="n">
        <v>4</v>
      </c>
      <c r="EQ48" t="n">
        <v>12</v>
      </c>
    </row>
    <row customHeight="1" ht="12" r="49">
      <c r="A49" s="52" t="n">
        <v>43359</v>
      </c>
      <c r="B49" s="42" t="inlineStr">
        <is>
          <t>Everton</t>
        </is>
      </c>
      <c r="C49" s="42" t="inlineStr">
        <is>
          <t>West Ham</t>
        </is>
      </c>
      <c r="D49" s="27" t="n">
        <v>458</v>
      </c>
      <c r="E49" s="27" t="n">
        <v>380</v>
      </c>
      <c r="F49" s="27" t="n">
        <v>352</v>
      </c>
      <c r="G49" s="27" t="n">
        <v>283</v>
      </c>
      <c r="H49" s="8" t="n">
        <v>4</v>
      </c>
      <c r="I49" s="8" t="n">
        <v>4</v>
      </c>
      <c r="J49" s="8" t="n">
        <v>8</v>
      </c>
      <c r="K49" s="15" t="n">
        <v>1</v>
      </c>
      <c r="L49" s="27" t="n">
        <v>3</v>
      </c>
      <c r="M49" s="8" t="n">
        <v>4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t="inlineStr">
        <is>
          <t>Crystal Palace</t>
        </is>
      </c>
      <c r="AM49" t="inlineStr">
        <is>
          <t>Bournemouth</t>
        </is>
      </c>
      <c r="AN49" t="n">
        <v>11</v>
      </c>
      <c r="AO49" t="n">
        <v>5</v>
      </c>
      <c r="AP49" t="n">
        <v>11</v>
      </c>
      <c r="AQ49" t="n">
        <v>5</v>
      </c>
      <c r="AR49" t="n">
        <v>7</v>
      </c>
      <c r="AS49" t="n">
        <v>9</v>
      </c>
      <c r="AT49" t="n">
        <v>7</v>
      </c>
      <c r="AU49" t="n">
        <v>9</v>
      </c>
      <c r="AV49" t="n">
        <v>2</v>
      </c>
      <c r="AW49" t="n">
        <v>14</v>
      </c>
      <c r="AX49" t="n">
        <v>2</v>
      </c>
      <c r="AY49" t="n">
        <v>14</v>
      </c>
      <c r="AZ49" t="n">
        <v>14</v>
      </c>
      <c r="BA49" t="n">
        <v>2</v>
      </c>
      <c r="BB49" t="n">
        <v>13</v>
      </c>
      <c r="BC49" t="n">
        <v>3</v>
      </c>
      <c r="BD49" t="n">
        <v>9</v>
      </c>
      <c r="BE49" t="n">
        <v>7</v>
      </c>
      <c r="BF49" t="n">
        <v>8</v>
      </c>
      <c r="BG49" t="n">
        <v>8</v>
      </c>
      <c r="BH49" t="n">
        <v>8</v>
      </c>
      <c r="BI49" t="n">
        <v>8</v>
      </c>
      <c r="BJ49" t="n">
        <v>7</v>
      </c>
      <c r="BK49" t="n">
        <v>9</v>
      </c>
      <c r="BL49" t="n">
        <v>5</v>
      </c>
      <c r="BM49" t="n">
        <v>11</v>
      </c>
      <c r="BN49" t="n">
        <v>4</v>
      </c>
      <c r="BO49" t="n">
        <v>12</v>
      </c>
      <c r="BP49" t="n">
        <v>8</v>
      </c>
      <c r="BQ49" t="n">
        <v>8</v>
      </c>
      <c r="BR49" t="n">
        <v>9</v>
      </c>
      <c r="BS49" t="n">
        <v>7</v>
      </c>
      <c r="BT49" t="n">
        <v>3</v>
      </c>
      <c r="BU49" t="n">
        <v>13</v>
      </c>
      <c r="BV49" t="n">
        <v>3</v>
      </c>
      <c r="BW49" t="n">
        <v>13</v>
      </c>
      <c r="BX49" t="n">
        <v>0</v>
      </c>
      <c r="BY49" t="n">
        <v>16</v>
      </c>
      <c r="BZ49" t="n">
        <v>0</v>
      </c>
      <c r="CA49" t="n">
        <v>16</v>
      </c>
      <c r="CB49" t="n">
        <v>14</v>
      </c>
      <c r="CC49" t="n">
        <v>2</v>
      </c>
      <c r="CD49" t="n">
        <v>11</v>
      </c>
      <c r="CE49" t="n">
        <v>5</v>
      </c>
      <c r="CF49" t="n">
        <v>8</v>
      </c>
      <c r="CG49" t="n">
        <v>8</v>
      </c>
      <c r="CH49" t="n">
        <v>7</v>
      </c>
      <c r="CI49" t="n">
        <v>9</v>
      </c>
      <c r="CJ49" t="n">
        <v>6</v>
      </c>
      <c r="CK49" t="n">
        <v>10</v>
      </c>
      <c r="CL49" t="n">
        <v>4</v>
      </c>
      <c r="CM49" t="n">
        <v>12</v>
      </c>
      <c r="CN49" t="n">
        <v>13</v>
      </c>
      <c r="CO49" t="n">
        <v>3</v>
      </c>
      <c r="CP49" t="n">
        <v>11</v>
      </c>
      <c r="CQ49" t="n">
        <v>5</v>
      </c>
      <c r="CR49" t="n">
        <v>4</v>
      </c>
      <c r="CS49" t="n">
        <v>12</v>
      </c>
      <c r="CT49" t="n">
        <v>5</v>
      </c>
      <c r="CU49" t="n">
        <v>11</v>
      </c>
      <c r="CV49" t="n">
        <v>1</v>
      </c>
      <c r="CW49" t="n">
        <v>15</v>
      </c>
      <c r="CX49" t="n">
        <v>0</v>
      </c>
      <c r="CY49" t="n">
        <v>16</v>
      </c>
      <c r="CZ49" t="n">
        <v>12</v>
      </c>
      <c r="DA49" t="n">
        <v>4</v>
      </c>
      <c r="DB49" t="n">
        <v>11</v>
      </c>
      <c r="DC49" t="n">
        <v>5</v>
      </c>
      <c r="DD49" t="n">
        <v>8</v>
      </c>
      <c r="DE49" t="n">
        <v>8</v>
      </c>
      <c r="DF49" t="n">
        <v>8</v>
      </c>
      <c r="DG49" t="n">
        <v>8</v>
      </c>
      <c r="DH49" t="n">
        <v>4</v>
      </c>
      <c r="DI49" t="n">
        <v>12</v>
      </c>
      <c r="DJ49" s="42" t="n">
        <v>5</v>
      </c>
      <c r="DK49" t="n">
        <v>11</v>
      </c>
      <c r="DL49" s="29" t="n">
        <v>8</v>
      </c>
      <c r="DM49" s="42" t="n">
        <v>8</v>
      </c>
      <c r="DN49" t="n">
        <v>7</v>
      </c>
      <c r="DO49" s="29" t="n">
        <v>9</v>
      </c>
      <c r="DP49" s="42" t="n">
        <v>6</v>
      </c>
      <c r="DQ49" t="n">
        <v>10</v>
      </c>
      <c r="DR49" s="29" t="n">
        <v>4</v>
      </c>
      <c r="DS49" s="42" t="n">
        <v>12</v>
      </c>
      <c r="DT49" t="n">
        <v>13</v>
      </c>
      <c r="DU49" s="29" t="n">
        <v>3</v>
      </c>
      <c r="DV49" s="42" t="n">
        <v>11</v>
      </c>
      <c r="DW49" t="n">
        <v>5</v>
      </c>
      <c r="DX49" s="29" t="n">
        <v>4</v>
      </c>
      <c r="DY49" s="42" t="n">
        <v>12</v>
      </c>
      <c r="DZ49" t="n">
        <v>5</v>
      </c>
      <c r="EA49" s="29" t="n">
        <v>11</v>
      </c>
      <c r="EB49" s="42" t="n">
        <v>1</v>
      </c>
      <c r="EC49" t="n">
        <v>15</v>
      </c>
      <c r="ED49" s="29" t="n">
        <v>0</v>
      </c>
      <c r="EE49" s="42" t="n">
        <v>16</v>
      </c>
      <c r="EF49" t="n">
        <v>12</v>
      </c>
      <c r="EG49" s="29" t="n">
        <v>4</v>
      </c>
      <c r="EH49" t="n">
        <v>11</v>
      </c>
      <c r="EI49" t="n">
        <v>5</v>
      </c>
      <c r="EJ49" t="n">
        <v>8</v>
      </c>
      <c r="EK49" t="n">
        <v>8</v>
      </c>
      <c r="EL49" t="n">
        <v>8</v>
      </c>
      <c r="EM49" t="n">
        <v>8</v>
      </c>
      <c r="EN49" t="n">
        <v>4</v>
      </c>
      <c r="EO49" t="n">
        <v>12</v>
      </c>
      <c r="EP49" t="n">
        <v>5</v>
      </c>
      <c r="EQ49" t="n">
        <v>11</v>
      </c>
    </row>
    <row customHeight="1" ht="15" r="50">
      <c r="A50" s="52" t="n">
        <v>43359</v>
      </c>
      <c r="B50" s="42" t="inlineStr">
        <is>
          <t>Wolves</t>
        </is>
      </c>
      <c r="C50" s="42" t="inlineStr">
        <is>
          <t>Burnley</t>
        </is>
      </c>
      <c r="D50" s="27" t="n">
        <v>567</v>
      </c>
      <c r="E50" s="27" t="n">
        <v>395</v>
      </c>
      <c r="F50" s="27" t="n">
        <v>469</v>
      </c>
      <c r="G50" s="27" t="n">
        <v>297</v>
      </c>
      <c r="H50" s="8" t="n">
        <v>7</v>
      </c>
      <c r="I50" s="8" t="n">
        <v>2</v>
      </c>
      <c r="J50" s="8" t="n">
        <v>9</v>
      </c>
      <c r="K50" s="15" t="n">
        <v>1</v>
      </c>
      <c r="L50" s="27" t="n">
        <v>0</v>
      </c>
      <c r="M50" s="8" t="n">
        <v>1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Fulham</t>
        </is>
      </c>
      <c r="AM50" s="13" t="inlineStr">
        <is>
          <t>Newcastle</t>
        </is>
      </c>
      <c r="AN50" s="13" t="n">
        <v>14</v>
      </c>
      <c r="AO50" s="13" t="n">
        <v>2</v>
      </c>
      <c r="AP50" s="13" t="n">
        <v>9</v>
      </c>
      <c r="AQ50" s="13" t="n">
        <v>7</v>
      </c>
      <c r="AR50" s="13" t="n">
        <v>8</v>
      </c>
      <c r="AS50" s="13" t="n">
        <v>8</v>
      </c>
      <c r="AT50" s="13" t="n">
        <v>4</v>
      </c>
      <c r="AU50" s="13" t="n">
        <v>12</v>
      </c>
      <c r="AV50" s="13" t="n">
        <v>2</v>
      </c>
      <c r="AW50" s="13" t="n">
        <v>14</v>
      </c>
      <c r="AX50" s="13" t="n">
        <v>0</v>
      </c>
      <c r="AY50" s="13" t="n">
        <v>16</v>
      </c>
      <c r="AZ50" s="13" t="n">
        <v>13</v>
      </c>
      <c r="BA50" s="13" t="n">
        <v>3</v>
      </c>
      <c r="BB50" s="13" t="n">
        <v>13</v>
      </c>
      <c r="BC50" s="13" t="n">
        <v>3</v>
      </c>
      <c r="BD50" s="13" t="n">
        <v>9</v>
      </c>
      <c r="BE50" s="13" t="n">
        <v>7</v>
      </c>
      <c r="BF50" s="13" t="n">
        <v>7</v>
      </c>
      <c r="BG50" s="13" t="n">
        <v>9</v>
      </c>
      <c r="BH50" s="13" t="n">
        <v>5</v>
      </c>
      <c r="BI50" s="13" t="n">
        <v>11</v>
      </c>
      <c r="BJ50" s="13" t="n">
        <v>5</v>
      </c>
      <c r="BK50" s="13" t="n">
        <v>11</v>
      </c>
      <c r="BL50" s="13" t="n">
        <v>2</v>
      </c>
      <c r="BM50" s="13" t="n">
        <v>14</v>
      </c>
      <c r="BN50" s="13" t="n">
        <v>2</v>
      </c>
      <c r="BO50" s="13" t="n">
        <v>14</v>
      </c>
      <c r="BP50" s="13" t="n">
        <v>8</v>
      </c>
      <c r="BQ50" s="13" t="n">
        <v>8</v>
      </c>
      <c r="BR50" s="13" t="n">
        <v>9</v>
      </c>
      <c r="BS50" s="13" t="n">
        <v>7</v>
      </c>
      <c r="BT50" s="13" t="n">
        <v>2</v>
      </c>
      <c r="BU50" s="13" t="n">
        <v>14</v>
      </c>
      <c r="BV50" s="13" t="n">
        <v>3</v>
      </c>
      <c r="BW50" s="13" t="n">
        <v>13</v>
      </c>
      <c r="BX50" s="13" t="n">
        <v>0</v>
      </c>
      <c r="BY50" s="13" t="n">
        <v>16</v>
      </c>
      <c r="BZ50" s="13" t="n">
        <v>1</v>
      </c>
      <c r="CA50" s="13" t="n">
        <v>15</v>
      </c>
      <c r="CB50" s="13" t="n">
        <v>10</v>
      </c>
      <c r="CC50" s="13" t="n">
        <v>6</v>
      </c>
      <c r="CD50" s="13" t="n">
        <v>12</v>
      </c>
      <c r="CE50" s="13" t="n">
        <v>4</v>
      </c>
      <c r="CF50" s="13" t="n">
        <v>2</v>
      </c>
      <c r="CG50" s="13" t="n">
        <v>14</v>
      </c>
      <c r="CH50" s="13" t="n">
        <v>9</v>
      </c>
      <c r="CI50" s="13" t="n">
        <v>7</v>
      </c>
      <c r="CJ50" s="13" t="n">
        <v>1</v>
      </c>
      <c r="CK50" s="13" t="n">
        <v>15</v>
      </c>
      <c r="CL50" s="13" t="n">
        <v>4</v>
      </c>
      <c r="CM50" s="13" t="n">
        <v>12</v>
      </c>
      <c r="CN50" s="13" t="n">
        <v>15</v>
      </c>
      <c r="CO50" s="13" t="n">
        <v>1</v>
      </c>
      <c r="CP50" s="13" t="n">
        <v>7</v>
      </c>
      <c r="CQ50" s="13" t="n">
        <v>9</v>
      </c>
      <c r="CR50" s="13" t="n">
        <v>7</v>
      </c>
      <c r="CS50" s="13" t="n">
        <v>9</v>
      </c>
      <c r="CT50" s="13" t="n">
        <v>0</v>
      </c>
      <c r="CU50" s="13" t="n">
        <v>16</v>
      </c>
      <c r="CV50" s="13" t="n">
        <v>0</v>
      </c>
      <c r="CW50" s="13" t="n">
        <v>16</v>
      </c>
      <c r="CX50" s="13" t="n">
        <v>0</v>
      </c>
      <c r="CY50" s="13" t="n">
        <v>16</v>
      </c>
      <c r="CZ50" s="13" t="n">
        <v>13</v>
      </c>
      <c r="DA50" s="13" t="n">
        <v>3</v>
      </c>
      <c r="DB50" s="13" t="n">
        <v>11</v>
      </c>
      <c r="DC50" s="13" t="n">
        <v>5</v>
      </c>
      <c r="DD50" s="13" t="n">
        <v>12</v>
      </c>
      <c r="DE50" s="13" t="n">
        <v>4</v>
      </c>
      <c r="DF50" s="13" t="n">
        <v>5</v>
      </c>
      <c r="DG50" s="13" t="n">
        <v>11</v>
      </c>
      <c r="DH50" s="13" t="n">
        <v>5</v>
      </c>
      <c r="DI50" s="13" t="n">
        <v>11</v>
      </c>
      <c r="DJ50" s="42" t="n">
        <v>1</v>
      </c>
      <c r="DK50" s="13" t="n">
        <v>15</v>
      </c>
      <c r="DL50" s="29" t="n">
        <v>2</v>
      </c>
      <c r="DM50" s="42" t="n">
        <v>14</v>
      </c>
      <c r="DN50" t="n">
        <v>9</v>
      </c>
      <c r="DO50" s="29" t="n">
        <v>7</v>
      </c>
      <c r="DP50" s="42" t="n">
        <v>1</v>
      </c>
      <c r="DQ50" t="n">
        <v>15</v>
      </c>
      <c r="DR50" s="29" t="n">
        <v>4</v>
      </c>
      <c r="DS50" s="42" t="n">
        <v>12</v>
      </c>
      <c r="DT50" t="n">
        <v>15</v>
      </c>
      <c r="DU50" s="29" t="n">
        <v>1</v>
      </c>
      <c r="DV50" s="42" t="n">
        <v>7</v>
      </c>
      <c r="DW50" t="n">
        <v>9</v>
      </c>
      <c r="DX50" s="29" t="n">
        <v>7</v>
      </c>
      <c r="DY50" s="42" t="n">
        <v>9</v>
      </c>
      <c r="DZ50" t="n">
        <v>0</v>
      </c>
      <c r="EA50" s="29" t="n">
        <v>16</v>
      </c>
      <c r="EB50" s="42" t="n">
        <v>0</v>
      </c>
      <c r="EC50" t="n">
        <v>16</v>
      </c>
      <c r="ED50" s="29" t="n">
        <v>0</v>
      </c>
      <c r="EE50" s="42" t="n">
        <v>16</v>
      </c>
      <c r="EF50" t="n">
        <v>13</v>
      </c>
      <c r="EG50" s="29" t="n">
        <v>3</v>
      </c>
      <c r="EH50" t="n">
        <v>11</v>
      </c>
      <c r="EI50" t="n">
        <v>5</v>
      </c>
      <c r="EJ50" t="n">
        <v>12</v>
      </c>
      <c r="EK50" t="n">
        <v>4</v>
      </c>
      <c r="EL50" t="n">
        <v>5</v>
      </c>
      <c r="EM50" t="n">
        <v>11</v>
      </c>
      <c r="EN50" t="n">
        <v>5</v>
      </c>
      <c r="EO50" t="n">
        <v>11</v>
      </c>
      <c r="EP50" t="n">
        <v>1</v>
      </c>
      <c r="EQ50" t="n">
        <v>15</v>
      </c>
    </row>
    <row customHeight="1" ht="12" r="51">
      <c r="A51" s="52" t="n">
        <v>43360</v>
      </c>
      <c r="B51" s="42" t="inlineStr">
        <is>
          <t>Southampton</t>
        </is>
      </c>
      <c r="C51" s="42" t="inlineStr">
        <is>
          <t>Brighton</t>
        </is>
      </c>
      <c r="D51" s="27" t="n">
        <v>468</v>
      </c>
      <c r="E51" s="27" t="n">
        <v>442</v>
      </c>
      <c r="F51" s="27" t="n">
        <v>369</v>
      </c>
      <c r="G51" s="27" t="n">
        <v>337</v>
      </c>
      <c r="H51" s="8" t="n">
        <v>5</v>
      </c>
      <c r="I51" s="8" t="n">
        <v>4</v>
      </c>
      <c r="J51" s="8" t="n">
        <v>9</v>
      </c>
      <c r="K51" s="15" t="n">
        <v>2</v>
      </c>
      <c r="L51" s="27" t="n">
        <v>2</v>
      </c>
      <c r="M51" s="8" t="n">
        <v>4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Leicester</t>
        </is>
      </c>
      <c r="AM51" s="13" t="inlineStr">
        <is>
          <t>Chelsea</t>
        </is>
      </c>
      <c r="AN51" s="13" t="n">
        <v>12</v>
      </c>
      <c r="AO51" s="13" t="n">
        <v>4</v>
      </c>
      <c r="AP51" s="13" t="n">
        <v>12</v>
      </c>
      <c r="AQ51" s="13" t="n">
        <v>4</v>
      </c>
      <c r="AR51" s="13" t="n">
        <v>8</v>
      </c>
      <c r="AS51" s="13" t="n">
        <v>8</v>
      </c>
      <c r="AT51" s="13" t="n">
        <v>7</v>
      </c>
      <c r="AU51" s="13" t="n">
        <v>9</v>
      </c>
      <c r="AV51" s="13" t="n">
        <v>4</v>
      </c>
      <c r="AW51" s="13" t="n">
        <v>12</v>
      </c>
      <c r="AX51" s="13" t="n">
        <v>3</v>
      </c>
      <c r="AY51" s="13" t="n">
        <v>13</v>
      </c>
      <c r="AZ51" s="13" t="n">
        <v>12</v>
      </c>
      <c r="BA51" s="13" t="n">
        <v>4</v>
      </c>
      <c r="BB51" s="13" t="n">
        <v>15</v>
      </c>
      <c r="BC51" s="13" t="n">
        <v>1</v>
      </c>
      <c r="BD51" s="13" t="n">
        <v>10</v>
      </c>
      <c r="BE51" s="13" t="n">
        <v>6</v>
      </c>
      <c r="BF51" s="13" t="n">
        <v>8</v>
      </c>
      <c r="BG51" s="13" t="n">
        <v>8</v>
      </c>
      <c r="BH51" s="13" t="n">
        <v>6</v>
      </c>
      <c r="BI51" s="13" t="n">
        <v>10</v>
      </c>
      <c r="BJ51" s="13" t="n">
        <v>4</v>
      </c>
      <c r="BK51" s="13" t="n">
        <v>12</v>
      </c>
      <c r="BL51" s="13" t="n">
        <v>3</v>
      </c>
      <c r="BM51" s="13" t="n">
        <v>13</v>
      </c>
      <c r="BN51" s="13" t="n">
        <v>2</v>
      </c>
      <c r="BO51" s="13" t="n">
        <v>14</v>
      </c>
      <c r="BP51" s="13" t="n">
        <v>11</v>
      </c>
      <c r="BQ51" s="13" t="n">
        <v>5</v>
      </c>
      <c r="BR51" s="13" t="n">
        <v>11</v>
      </c>
      <c r="BS51" s="13" t="n">
        <v>5</v>
      </c>
      <c r="BT51" s="13" t="n">
        <v>4</v>
      </c>
      <c r="BU51" s="13" t="n">
        <v>12</v>
      </c>
      <c r="BV51" s="13" t="n">
        <v>6</v>
      </c>
      <c r="BW51" s="13" t="n">
        <v>10</v>
      </c>
      <c r="BX51" s="13" t="n">
        <v>1</v>
      </c>
      <c r="BY51" s="13" t="n">
        <v>15</v>
      </c>
      <c r="BZ51" s="13" t="n">
        <v>0</v>
      </c>
      <c r="CA51" s="13" t="n">
        <v>16</v>
      </c>
      <c r="CB51" s="13" t="n">
        <v>12</v>
      </c>
      <c r="CC51" s="13" t="n">
        <v>4</v>
      </c>
      <c r="CD51" s="13" t="n">
        <v>10</v>
      </c>
      <c r="CE51" s="13" t="n">
        <v>6</v>
      </c>
      <c r="CF51" s="13" t="n">
        <v>8</v>
      </c>
      <c r="CG51" s="13" t="n">
        <v>8</v>
      </c>
      <c r="CH51" s="13" t="n">
        <v>8</v>
      </c>
      <c r="CI51" s="13" t="n">
        <v>8</v>
      </c>
      <c r="CJ51" s="13" t="n">
        <v>4</v>
      </c>
      <c r="CK51" s="13" t="n">
        <v>12</v>
      </c>
      <c r="CL51" s="13" t="n">
        <v>3</v>
      </c>
      <c r="CM51" s="13" t="n">
        <v>13</v>
      </c>
      <c r="CN51" s="13" t="n">
        <v>9</v>
      </c>
      <c r="CO51" s="13" t="n">
        <v>7</v>
      </c>
      <c r="CP51" s="13" t="n">
        <v>7</v>
      </c>
      <c r="CQ51" s="13" t="n">
        <v>9</v>
      </c>
      <c r="CR51" s="13" t="n">
        <v>1</v>
      </c>
      <c r="CS51" s="13" t="n">
        <v>15</v>
      </c>
      <c r="CT51" s="13" t="n">
        <v>4</v>
      </c>
      <c r="CU51" s="13" t="n">
        <v>12</v>
      </c>
      <c r="CV51" s="13" t="n">
        <v>0</v>
      </c>
      <c r="CW51" s="13" t="n">
        <v>16</v>
      </c>
      <c r="CX51" s="13" t="n">
        <v>0</v>
      </c>
      <c r="CY51" s="13" t="n">
        <v>16</v>
      </c>
      <c r="CZ51" s="13" t="n">
        <v>13</v>
      </c>
      <c r="DA51" s="13" t="n">
        <v>3</v>
      </c>
      <c r="DB51" s="13" t="n">
        <v>10</v>
      </c>
      <c r="DC51" s="13" t="n">
        <v>6</v>
      </c>
      <c r="DD51" s="13" t="n">
        <v>5</v>
      </c>
      <c r="DE51" s="13" t="n">
        <v>11</v>
      </c>
      <c r="DF51" s="13" t="n">
        <v>6</v>
      </c>
      <c r="DG51" s="13" t="n">
        <v>10</v>
      </c>
      <c r="DH51" s="13" t="n">
        <v>3</v>
      </c>
      <c r="DI51" s="13" t="n">
        <v>13</v>
      </c>
      <c r="DJ51" s="42" t="n">
        <v>2</v>
      </c>
      <c r="DK51" s="13" t="n">
        <v>14</v>
      </c>
      <c r="DL51" s="29" t="n">
        <v>8</v>
      </c>
      <c r="DM51" s="42" t="n">
        <v>8</v>
      </c>
      <c r="DN51" t="n">
        <v>8</v>
      </c>
      <c r="DO51" s="29" t="n">
        <v>8</v>
      </c>
      <c r="DP51" s="42" t="n">
        <v>4</v>
      </c>
      <c r="DQ51" t="n">
        <v>12</v>
      </c>
      <c r="DR51" s="29" t="n">
        <v>3</v>
      </c>
      <c r="DS51" s="42" t="n">
        <v>13</v>
      </c>
      <c r="DT51" t="n">
        <v>9</v>
      </c>
      <c r="DU51" s="29" t="n">
        <v>7</v>
      </c>
      <c r="DV51" s="42" t="n">
        <v>7</v>
      </c>
      <c r="DW51" t="n">
        <v>9</v>
      </c>
      <c r="DX51" s="29" t="n">
        <v>1</v>
      </c>
      <c r="DY51" s="42" t="n">
        <v>15</v>
      </c>
      <c r="DZ51" t="n">
        <v>4</v>
      </c>
      <c r="EA51" s="29" t="n">
        <v>12</v>
      </c>
      <c r="EB51" s="42" t="n">
        <v>0</v>
      </c>
      <c r="EC51" t="n">
        <v>16</v>
      </c>
      <c r="ED51" s="29" t="n">
        <v>0</v>
      </c>
      <c r="EE51" s="42" t="n">
        <v>16</v>
      </c>
      <c r="EF51" t="n">
        <v>13</v>
      </c>
      <c r="EG51" s="29" t="n">
        <v>3</v>
      </c>
      <c r="EH51" t="n">
        <v>10</v>
      </c>
      <c r="EI51" t="n">
        <v>6</v>
      </c>
      <c r="EJ51" t="n">
        <v>5</v>
      </c>
      <c r="EK51" t="n">
        <v>11</v>
      </c>
      <c r="EL51" t="n">
        <v>6</v>
      </c>
      <c r="EM51" t="n">
        <v>10</v>
      </c>
      <c r="EN51" t="n">
        <v>3</v>
      </c>
      <c r="EO51" t="n">
        <v>13</v>
      </c>
      <c r="EP51" t="n">
        <v>2</v>
      </c>
      <c r="EQ51" t="n">
        <v>14</v>
      </c>
    </row>
    <row customHeight="1" ht="12" r="52">
      <c r="A52" s="52" t="n">
        <v>43365</v>
      </c>
      <c r="B52" s="42" t="inlineStr">
        <is>
          <t>Brighton</t>
        </is>
      </c>
      <c r="C52" s="42" t="inlineStr">
        <is>
          <t>Tottenham</t>
        </is>
      </c>
      <c r="D52" s="27" t="n">
        <v>255</v>
      </c>
      <c r="E52" s="27" t="n">
        <v>658</v>
      </c>
      <c r="F52" s="27" t="n">
        <v>189</v>
      </c>
      <c r="G52" s="27" t="n">
        <v>583</v>
      </c>
      <c r="H52" s="8" t="n">
        <v>4</v>
      </c>
      <c r="I52" s="8" t="n">
        <v>7</v>
      </c>
      <c r="J52" s="8" t="n">
        <v>11</v>
      </c>
      <c r="K52" s="15" t="n">
        <v>1</v>
      </c>
      <c r="L52" s="27" t="n">
        <v>2</v>
      </c>
      <c r="M52" s="8" t="n">
        <v>3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Liverpool</t>
        </is>
      </c>
      <c r="AM52" s="13" t="inlineStr">
        <is>
          <t>Wolves</t>
        </is>
      </c>
      <c r="AN52" s="13" t="n">
        <v>11</v>
      </c>
      <c r="AO52" s="13" t="n">
        <v>5</v>
      </c>
      <c r="AP52" s="13" t="n">
        <v>9</v>
      </c>
      <c r="AQ52" s="13" t="n">
        <v>7</v>
      </c>
      <c r="AR52" s="13" t="n">
        <v>5</v>
      </c>
      <c r="AS52" s="13" t="n">
        <v>11</v>
      </c>
      <c r="AT52" s="13" t="n">
        <v>2</v>
      </c>
      <c r="AU52" s="13" t="n">
        <v>14</v>
      </c>
      <c r="AV52" s="13" t="n">
        <v>1</v>
      </c>
      <c r="AW52" s="13" t="n">
        <v>15</v>
      </c>
      <c r="AX52" s="13" t="n">
        <v>1</v>
      </c>
      <c r="AY52" s="13" t="n">
        <v>15</v>
      </c>
      <c r="AZ52" s="13" t="n">
        <v>14</v>
      </c>
      <c r="BA52" s="13" t="n">
        <v>2</v>
      </c>
      <c r="BB52" s="13" t="n">
        <v>13</v>
      </c>
      <c r="BC52" s="13" t="n">
        <v>3</v>
      </c>
      <c r="BD52" s="13" t="n">
        <v>9</v>
      </c>
      <c r="BE52" s="13" t="n">
        <v>7</v>
      </c>
      <c r="BF52" s="13" t="n">
        <v>7</v>
      </c>
      <c r="BG52" s="13" t="n">
        <v>9</v>
      </c>
      <c r="BH52" s="13" t="n">
        <v>6</v>
      </c>
      <c r="BI52" s="13" t="n">
        <v>10</v>
      </c>
      <c r="BJ52" s="13" t="n">
        <v>4</v>
      </c>
      <c r="BK52" s="13" t="n">
        <v>12</v>
      </c>
      <c r="BL52" s="13" t="n">
        <v>5</v>
      </c>
      <c r="BM52" s="13" t="n">
        <v>11</v>
      </c>
      <c r="BN52" s="13" t="n">
        <v>1</v>
      </c>
      <c r="BO52" s="13" t="n">
        <v>15</v>
      </c>
      <c r="BP52" s="13" t="n">
        <v>12</v>
      </c>
      <c r="BQ52" s="13" t="n">
        <v>4</v>
      </c>
      <c r="BR52" s="13" t="n">
        <v>8</v>
      </c>
      <c r="BS52" s="13" t="n">
        <v>8</v>
      </c>
      <c r="BT52" s="13" t="n">
        <v>5</v>
      </c>
      <c r="BU52" s="13" t="n">
        <v>11</v>
      </c>
      <c r="BV52" s="13" t="n">
        <v>2</v>
      </c>
      <c r="BW52" s="13" t="n">
        <v>14</v>
      </c>
      <c r="BX52" s="13" t="n">
        <v>1</v>
      </c>
      <c r="BY52" s="13" t="n">
        <v>15</v>
      </c>
      <c r="BZ52" s="13" t="n">
        <v>0</v>
      </c>
      <c r="CA52" s="13" t="n">
        <v>16</v>
      </c>
      <c r="CB52" s="13" t="n">
        <v>14</v>
      </c>
      <c r="CC52" s="13" t="n">
        <v>2</v>
      </c>
      <c r="CD52" s="13" t="n">
        <v>12</v>
      </c>
      <c r="CE52" s="13" t="n">
        <v>4</v>
      </c>
      <c r="CF52" s="13" t="n">
        <v>12</v>
      </c>
      <c r="CG52" s="13" t="n">
        <v>4</v>
      </c>
      <c r="CH52" s="13" t="n">
        <v>7</v>
      </c>
      <c r="CI52" s="13" t="n">
        <v>9</v>
      </c>
      <c r="CJ52" s="13" t="n">
        <v>7</v>
      </c>
      <c r="CK52" s="13" t="n">
        <v>9</v>
      </c>
      <c r="CL52" s="13" t="n">
        <v>4</v>
      </c>
      <c r="CM52" s="13" t="n">
        <v>12</v>
      </c>
      <c r="CN52" s="13" t="n">
        <v>1</v>
      </c>
      <c r="CO52" s="13" t="n">
        <v>15</v>
      </c>
      <c r="CP52" s="13" t="n">
        <v>7</v>
      </c>
      <c r="CQ52" s="13" t="n">
        <v>9</v>
      </c>
      <c r="CR52" s="13" t="n">
        <v>1</v>
      </c>
      <c r="CS52" s="13" t="n">
        <v>15</v>
      </c>
      <c r="CT52" s="13" t="n">
        <v>0</v>
      </c>
      <c r="CU52" s="13" t="n">
        <v>16</v>
      </c>
      <c r="CV52" s="13" t="n">
        <v>0</v>
      </c>
      <c r="CW52" s="13" t="n">
        <v>16</v>
      </c>
      <c r="CX52" s="13" t="n">
        <v>0</v>
      </c>
      <c r="CY52" s="13" t="n">
        <v>16</v>
      </c>
      <c r="CZ52" s="13" t="n">
        <v>8</v>
      </c>
      <c r="DA52" s="13" t="n">
        <v>8</v>
      </c>
      <c r="DB52" s="13" t="n">
        <v>12</v>
      </c>
      <c r="DC52" s="13" t="n">
        <v>4</v>
      </c>
      <c r="DD52" s="13" t="n">
        <v>3</v>
      </c>
      <c r="DE52" s="13" t="n">
        <v>13</v>
      </c>
      <c r="DF52" s="13" t="n">
        <v>4</v>
      </c>
      <c r="DG52" s="13" t="n">
        <v>12</v>
      </c>
      <c r="DH52" s="13" t="n">
        <v>1</v>
      </c>
      <c r="DI52" s="13" t="n">
        <v>15</v>
      </c>
      <c r="DJ52" s="42" t="n">
        <v>2</v>
      </c>
      <c r="DK52" s="13" t="n">
        <v>14</v>
      </c>
      <c r="DL52" s="29" t="n">
        <v>12</v>
      </c>
      <c r="DM52" s="42" t="n">
        <v>4</v>
      </c>
      <c r="DN52" t="n">
        <v>7</v>
      </c>
      <c r="DO52" s="29" t="n">
        <v>9</v>
      </c>
      <c r="DP52" s="42" t="n">
        <v>7</v>
      </c>
      <c r="DQ52" t="n">
        <v>9</v>
      </c>
      <c r="DR52" s="29" t="n">
        <v>4</v>
      </c>
      <c r="DS52" s="42" t="n">
        <v>12</v>
      </c>
      <c r="DT52" t="n">
        <v>1</v>
      </c>
      <c r="DU52" s="29" t="n">
        <v>15</v>
      </c>
      <c r="DV52" s="42" t="n">
        <v>7</v>
      </c>
      <c r="DW52" t="n">
        <v>9</v>
      </c>
      <c r="DX52" s="29" t="n">
        <v>1</v>
      </c>
      <c r="DY52" s="42" t="n">
        <v>15</v>
      </c>
      <c r="DZ52" t="n">
        <v>0</v>
      </c>
      <c r="EA52" s="29" t="n">
        <v>16</v>
      </c>
      <c r="EB52" s="42" t="n">
        <v>0</v>
      </c>
      <c r="EC52" t="n">
        <v>16</v>
      </c>
      <c r="ED52" s="29" t="n">
        <v>0</v>
      </c>
      <c r="EE52" s="42" t="n">
        <v>16</v>
      </c>
      <c r="EF52" t="n">
        <v>8</v>
      </c>
      <c r="EG52" s="29" t="n">
        <v>8</v>
      </c>
      <c r="EH52" t="n">
        <v>12</v>
      </c>
      <c r="EI52" t="n">
        <v>4</v>
      </c>
      <c r="EJ52" t="n">
        <v>3</v>
      </c>
      <c r="EK52" t="n">
        <v>13</v>
      </c>
      <c r="EL52" t="n">
        <v>4</v>
      </c>
      <c r="EM52" t="n">
        <v>12</v>
      </c>
      <c r="EN52" t="n">
        <v>1</v>
      </c>
      <c r="EO52" t="n">
        <v>15</v>
      </c>
      <c r="EP52" t="n">
        <v>2</v>
      </c>
      <c r="EQ52" t="n">
        <v>14</v>
      </c>
    </row>
    <row customHeight="1" ht="12" r="53">
      <c r="A53" s="52" t="n">
        <v>43365</v>
      </c>
      <c r="B53" s="42" t="inlineStr">
        <is>
          <t>Burnley</t>
        </is>
      </c>
      <c r="C53" s="42" t="inlineStr">
        <is>
          <t>Bournemouth</t>
        </is>
      </c>
      <c r="D53" s="27" t="n">
        <v>360</v>
      </c>
      <c r="E53" s="27" t="n">
        <v>603</v>
      </c>
      <c r="F53" s="27" t="n">
        <v>243</v>
      </c>
      <c r="G53" s="27" t="n">
        <v>498</v>
      </c>
      <c r="H53" s="8" t="n">
        <v>5</v>
      </c>
      <c r="I53" s="8" t="n">
        <v>5</v>
      </c>
      <c r="J53" s="8" t="n">
        <v>10</v>
      </c>
      <c r="K53" s="15" t="n">
        <v>4</v>
      </c>
      <c r="L53" s="27" t="n">
        <v>0</v>
      </c>
      <c r="M53" s="8" t="n">
        <v>4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Manchester Utd</t>
        </is>
      </c>
      <c r="AM53" s="13" t="inlineStr">
        <is>
          <t>Cardiff</t>
        </is>
      </c>
      <c r="AN53" s="13" t="n">
        <v>12</v>
      </c>
      <c r="AO53" s="13" t="n">
        <v>4</v>
      </c>
      <c r="AP53" s="13" t="n">
        <v>12</v>
      </c>
      <c r="AQ53" s="13" t="n">
        <v>4</v>
      </c>
      <c r="AR53" s="13" t="n">
        <v>6</v>
      </c>
      <c r="AS53" s="13" t="n">
        <v>10</v>
      </c>
      <c r="AT53" s="13" t="n">
        <v>7</v>
      </c>
      <c r="AU53" s="13" t="n">
        <v>9</v>
      </c>
      <c r="AV53" s="13" t="n">
        <v>3</v>
      </c>
      <c r="AW53" s="13" t="n">
        <v>13</v>
      </c>
      <c r="AX53" s="13" t="n">
        <v>3</v>
      </c>
      <c r="AY53" s="13" t="n">
        <v>13</v>
      </c>
      <c r="AZ53" s="13" t="n">
        <v>14</v>
      </c>
      <c r="BA53" s="13" t="n">
        <v>2</v>
      </c>
      <c r="BB53" s="13" t="n">
        <v>15</v>
      </c>
      <c r="BC53" s="13" t="n">
        <v>1</v>
      </c>
      <c r="BD53" s="13" t="n">
        <v>9</v>
      </c>
      <c r="BE53" s="13" t="n">
        <v>7</v>
      </c>
      <c r="BF53" s="13" t="n">
        <v>7</v>
      </c>
      <c r="BG53" s="13" t="n">
        <v>9</v>
      </c>
      <c r="BH53" s="13" t="n">
        <v>4</v>
      </c>
      <c r="BI53" s="13" t="n">
        <v>12</v>
      </c>
      <c r="BJ53" s="13" t="n">
        <v>2</v>
      </c>
      <c r="BK53" s="13" t="n">
        <v>14</v>
      </c>
      <c r="BL53" s="13" t="n">
        <v>1</v>
      </c>
      <c r="BM53" s="13" t="n">
        <v>15</v>
      </c>
      <c r="BN53" s="13" t="n">
        <v>2</v>
      </c>
      <c r="BO53" s="13" t="n">
        <v>14</v>
      </c>
      <c r="BP53" s="13" t="n">
        <v>13</v>
      </c>
      <c r="BQ53" s="13" t="n">
        <v>3</v>
      </c>
      <c r="BR53" s="13" t="n">
        <v>7</v>
      </c>
      <c r="BS53" s="13" t="n">
        <v>9</v>
      </c>
      <c r="BT53" s="13" t="n">
        <v>4</v>
      </c>
      <c r="BU53" s="13" t="n">
        <v>12</v>
      </c>
      <c r="BV53" s="13" t="n">
        <v>3</v>
      </c>
      <c r="BW53" s="13" t="n">
        <v>13</v>
      </c>
      <c r="BX53" s="13" t="n">
        <v>1</v>
      </c>
      <c r="BY53" s="13" t="n">
        <v>15</v>
      </c>
      <c r="BZ53" s="13" t="n">
        <v>0</v>
      </c>
      <c r="CA53" s="13" t="n">
        <v>16</v>
      </c>
      <c r="CB53" s="13" t="n">
        <v>11</v>
      </c>
      <c r="CC53" s="13" t="n">
        <v>5</v>
      </c>
      <c r="CD53" s="13" t="n">
        <v>9</v>
      </c>
      <c r="CE53" s="13" t="n">
        <v>7</v>
      </c>
      <c r="CF53" s="13" t="n">
        <v>7</v>
      </c>
      <c r="CG53" s="13" t="n">
        <v>9</v>
      </c>
      <c r="CH53" s="13" t="n">
        <v>6</v>
      </c>
      <c r="CI53" s="13" t="n">
        <v>10</v>
      </c>
      <c r="CJ53" s="13" t="n">
        <v>3</v>
      </c>
      <c r="CK53" s="13" t="n">
        <v>13</v>
      </c>
      <c r="CL53" s="13" t="n">
        <v>0</v>
      </c>
      <c r="CM53" s="13" t="n">
        <v>16</v>
      </c>
      <c r="CN53" s="13" t="n">
        <v>7</v>
      </c>
      <c r="CO53" s="13" t="n">
        <v>9</v>
      </c>
      <c r="CP53" s="13" t="n">
        <v>11</v>
      </c>
      <c r="CQ53" s="13" t="n">
        <v>5</v>
      </c>
      <c r="CR53" s="13" t="n">
        <v>2</v>
      </c>
      <c r="CS53" s="13" t="n">
        <v>14</v>
      </c>
      <c r="CT53" s="13" t="n">
        <v>6</v>
      </c>
      <c r="CU53" s="13" t="n">
        <v>10</v>
      </c>
      <c r="CV53" s="13" t="n">
        <v>0</v>
      </c>
      <c r="CW53" s="13" t="n">
        <v>16</v>
      </c>
      <c r="CX53" s="13" t="n">
        <v>2</v>
      </c>
      <c r="CY53" s="13" t="n">
        <v>14</v>
      </c>
      <c r="CZ53" s="13" t="n">
        <v>13</v>
      </c>
      <c r="DA53" s="13" t="n">
        <v>3</v>
      </c>
      <c r="DB53" s="13" t="n">
        <v>12</v>
      </c>
      <c r="DC53" s="13" t="n">
        <v>4</v>
      </c>
      <c r="DD53" s="13" t="n">
        <v>7</v>
      </c>
      <c r="DE53" s="13" t="n">
        <v>9</v>
      </c>
      <c r="DF53" s="13" t="n">
        <v>10</v>
      </c>
      <c r="DG53" s="13" t="n">
        <v>6</v>
      </c>
      <c r="DH53" s="13" t="n">
        <v>1</v>
      </c>
      <c r="DI53" s="13" t="n">
        <v>15</v>
      </c>
      <c r="DJ53" s="42" t="n">
        <v>4</v>
      </c>
      <c r="DK53" s="13" t="n">
        <v>12</v>
      </c>
      <c r="DL53" s="29" t="n">
        <v>7</v>
      </c>
      <c r="DM53" s="42" t="n">
        <v>9</v>
      </c>
      <c r="DN53" t="n">
        <v>6</v>
      </c>
      <c r="DO53" s="29" t="n">
        <v>10</v>
      </c>
      <c r="DP53" s="42" t="n">
        <v>3</v>
      </c>
      <c r="DQ53" t="n">
        <v>13</v>
      </c>
      <c r="DR53" s="29" t="n">
        <v>0</v>
      </c>
      <c r="DS53" s="42" t="n">
        <v>16</v>
      </c>
      <c r="DT53" t="n">
        <v>7</v>
      </c>
      <c r="DU53" s="29" t="n">
        <v>9</v>
      </c>
      <c r="DV53" s="42" t="n">
        <v>11</v>
      </c>
      <c r="DW53" t="n">
        <v>5</v>
      </c>
      <c r="DX53" s="29" t="n">
        <v>2</v>
      </c>
      <c r="DY53" s="42" t="n">
        <v>14</v>
      </c>
      <c r="DZ53" t="n">
        <v>6</v>
      </c>
      <c r="EA53" s="29" t="n">
        <v>10</v>
      </c>
      <c r="EB53" s="42" t="n">
        <v>0</v>
      </c>
      <c r="EC53" t="n">
        <v>16</v>
      </c>
      <c r="ED53" s="29" t="n">
        <v>2</v>
      </c>
      <c r="EE53" s="42" t="n">
        <v>14</v>
      </c>
      <c r="EF53" t="n">
        <v>13</v>
      </c>
      <c r="EG53" s="29" t="n">
        <v>3</v>
      </c>
      <c r="EH53" t="n">
        <v>12</v>
      </c>
      <c r="EI53" t="n">
        <v>4</v>
      </c>
      <c r="EJ53" t="n">
        <v>7</v>
      </c>
      <c r="EK53" t="n">
        <v>9</v>
      </c>
      <c r="EL53" t="n">
        <v>10</v>
      </c>
      <c r="EM53" t="n">
        <v>6</v>
      </c>
      <c r="EN53" t="n">
        <v>1</v>
      </c>
      <c r="EO53" t="n">
        <v>15</v>
      </c>
      <c r="EP53" t="n">
        <v>4</v>
      </c>
      <c r="EQ53" t="n">
        <v>12</v>
      </c>
    </row>
    <row customHeight="1" ht="12" r="54">
      <c r="A54" s="52" t="n">
        <v>43365</v>
      </c>
      <c r="B54" s="42" t="inlineStr">
        <is>
          <t>Cardiff</t>
        </is>
      </c>
      <c r="C54" s="42" t="inlineStr">
        <is>
          <t>Manchester City</t>
        </is>
      </c>
      <c r="D54" s="27" t="n">
        <v>219</v>
      </c>
      <c r="E54" s="27" t="n">
        <v>800</v>
      </c>
      <c r="F54" s="27" t="n">
        <v>147</v>
      </c>
      <c r="G54" s="27" t="n">
        <v>726</v>
      </c>
      <c r="H54" s="8" t="n">
        <v>2</v>
      </c>
      <c r="I54" s="8" t="n">
        <v>10</v>
      </c>
      <c r="J54" s="8" t="n">
        <v>12</v>
      </c>
      <c r="K54" s="15" t="n">
        <v>0</v>
      </c>
      <c r="L54" s="27" t="n">
        <v>5</v>
      </c>
      <c r="M54" s="8" t="n">
        <v>5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Southampton</t>
        </is>
      </c>
      <c r="AM54" s="13" t="inlineStr">
        <is>
          <t>Huddersfield</t>
        </is>
      </c>
      <c r="AN54" s="13" t="n">
        <v>12</v>
      </c>
      <c r="AO54" s="13" t="n">
        <v>4</v>
      </c>
      <c r="AP54" s="13" t="n">
        <v>11</v>
      </c>
      <c r="AQ54" s="13" t="n">
        <v>5</v>
      </c>
      <c r="AR54" s="13" t="n">
        <v>3</v>
      </c>
      <c r="AS54" s="13" t="n">
        <v>13</v>
      </c>
      <c r="AT54" s="13" t="n">
        <v>6</v>
      </c>
      <c r="AU54" s="13" t="n">
        <v>10</v>
      </c>
      <c r="AV54" s="13" t="n">
        <v>0</v>
      </c>
      <c r="AW54" s="13" t="n">
        <v>16</v>
      </c>
      <c r="AX54" s="13" t="n">
        <v>1</v>
      </c>
      <c r="AY54" s="13" t="n">
        <v>15</v>
      </c>
      <c r="AZ54" s="13" t="n">
        <v>15</v>
      </c>
      <c r="BA54" s="13" t="n">
        <v>1</v>
      </c>
      <c r="BB54" s="13" t="n">
        <v>13</v>
      </c>
      <c r="BC54" s="13" t="n">
        <v>3</v>
      </c>
      <c r="BD54" s="13" t="n">
        <v>9</v>
      </c>
      <c r="BE54" s="13" t="n">
        <v>7</v>
      </c>
      <c r="BF54" s="13" t="n">
        <v>8</v>
      </c>
      <c r="BG54" s="13" t="n">
        <v>8</v>
      </c>
      <c r="BH54" s="13" t="n">
        <v>5</v>
      </c>
      <c r="BI54" s="13" t="n">
        <v>11</v>
      </c>
      <c r="BJ54" s="13" t="n">
        <v>5</v>
      </c>
      <c r="BK54" s="13" t="n">
        <v>11</v>
      </c>
      <c r="BL54" s="13" t="n">
        <v>2</v>
      </c>
      <c r="BM54" s="13" t="n">
        <v>14</v>
      </c>
      <c r="BN54" s="13" t="n">
        <v>4</v>
      </c>
      <c r="BO54" s="13" t="n">
        <v>12</v>
      </c>
      <c r="BP54" s="13" t="n">
        <v>10</v>
      </c>
      <c r="BQ54" s="13" t="n">
        <v>6</v>
      </c>
      <c r="BR54" s="13" t="n">
        <v>5</v>
      </c>
      <c r="BS54" s="13" t="n">
        <v>11</v>
      </c>
      <c r="BT54" s="13" t="n">
        <v>2</v>
      </c>
      <c r="BU54" s="13" t="n">
        <v>14</v>
      </c>
      <c r="BV54" s="13" t="n">
        <v>0</v>
      </c>
      <c r="BW54" s="13" t="n">
        <v>16</v>
      </c>
      <c r="BX54" s="13" t="n">
        <v>0</v>
      </c>
      <c r="BY54" s="13" t="n">
        <v>16</v>
      </c>
      <c r="BZ54" s="13" t="n">
        <v>0</v>
      </c>
      <c r="CA54" s="13" t="n">
        <v>16</v>
      </c>
      <c r="CB54" s="13" t="n">
        <v>14</v>
      </c>
      <c r="CC54" s="13" t="n">
        <v>2</v>
      </c>
      <c r="CD54" s="13" t="n">
        <v>7</v>
      </c>
      <c r="CE54" s="13" t="n">
        <v>9</v>
      </c>
      <c r="CF54" s="13" t="n">
        <v>6</v>
      </c>
      <c r="CG54" s="13" t="n">
        <v>10</v>
      </c>
      <c r="CH54" s="13" t="n">
        <v>1</v>
      </c>
      <c r="CI54" s="13" t="n">
        <v>15</v>
      </c>
      <c r="CJ54" s="13" t="n">
        <v>2</v>
      </c>
      <c r="CK54" s="13" t="n">
        <v>14</v>
      </c>
      <c r="CL54" s="13" t="n">
        <v>1</v>
      </c>
      <c r="CM54" s="13" t="n">
        <v>15</v>
      </c>
      <c r="CN54" s="13" t="n">
        <v>10</v>
      </c>
      <c r="CO54" s="13" t="n">
        <v>6</v>
      </c>
      <c r="CP54" s="13" t="n">
        <v>14</v>
      </c>
      <c r="CQ54" s="13" t="n">
        <v>2</v>
      </c>
      <c r="CR54" s="13" t="n">
        <v>0</v>
      </c>
      <c r="CS54" s="13" t="n">
        <v>16</v>
      </c>
      <c r="CT54" s="13" t="n">
        <v>5</v>
      </c>
      <c r="CU54" s="13" t="n">
        <v>11</v>
      </c>
      <c r="CV54" s="13" t="n">
        <v>0</v>
      </c>
      <c r="CW54" s="13" t="n">
        <v>16</v>
      </c>
      <c r="CX54" s="13" t="n">
        <v>1</v>
      </c>
      <c r="CY54" s="13" t="n">
        <v>15</v>
      </c>
      <c r="CZ54" s="13" t="n">
        <v>14</v>
      </c>
      <c r="DA54" s="13" t="n">
        <v>2</v>
      </c>
      <c r="DB54" s="13" t="n">
        <v>15</v>
      </c>
      <c r="DC54" s="13" t="n">
        <v>1</v>
      </c>
      <c r="DD54" s="13" t="n">
        <v>7</v>
      </c>
      <c r="DE54" s="13" t="n">
        <v>9</v>
      </c>
      <c r="DF54" s="13" t="n">
        <v>11</v>
      </c>
      <c r="DG54" s="13" t="n">
        <v>5</v>
      </c>
      <c r="DH54" s="13" t="n">
        <v>5</v>
      </c>
      <c r="DI54" s="13" t="n">
        <v>11</v>
      </c>
      <c r="DJ54" s="42" t="n">
        <v>6</v>
      </c>
      <c r="DK54" s="13" t="n">
        <v>10</v>
      </c>
      <c r="DL54" s="29" t="n">
        <v>6</v>
      </c>
      <c r="DM54" s="42" t="n">
        <v>10</v>
      </c>
      <c r="DN54" t="n">
        <v>1</v>
      </c>
      <c r="DO54" s="29" t="n">
        <v>15</v>
      </c>
      <c r="DP54" s="42" t="n">
        <v>2</v>
      </c>
      <c r="DQ54" t="n">
        <v>14</v>
      </c>
      <c r="DR54" s="29" t="n">
        <v>1</v>
      </c>
      <c r="DS54" s="42" t="n">
        <v>15</v>
      </c>
      <c r="DT54" t="n">
        <v>10</v>
      </c>
      <c r="DU54" s="29" t="n">
        <v>6</v>
      </c>
      <c r="DV54" s="42" t="n">
        <v>14</v>
      </c>
      <c r="DW54" t="n">
        <v>2</v>
      </c>
      <c r="DX54" s="29" t="n">
        <v>0</v>
      </c>
      <c r="DY54" s="42" t="n">
        <v>16</v>
      </c>
      <c r="DZ54" t="n">
        <v>5</v>
      </c>
      <c r="EA54" s="29" t="n">
        <v>11</v>
      </c>
      <c r="EB54" s="42" t="n">
        <v>0</v>
      </c>
      <c r="EC54" t="n">
        <v>16</v>
      </c>
      <c r="ED54" s="29" t="n">
        <v>1</v>
      </c>
      <c r="EE54" s="42" t="n">
        <v>15</v>
      </c>
      <c r="EF54" t="n">
        <v>14</v>
      </c>
      <c r="EG54" s="29" t="n">
        <v>2</v>
      </c>
      <c r="EH54" t="n">
        <v>15</v>
      </c>
      <c r="EI54" t="n">
        <v>1</v>
      </c>
      <c r="EJ54" t="n">
        <v>7</v>
      </c>
      <c r="EK54" t="n">
        <v>9</v>
      </c>
      <c r="EL54" t="n">
        <v>11</v>
      </c>
      <c r="EM54" t="n">
        <v>5</v>
      </c>
      <c r="EN54" t="n">
        <v>5</v>
      </c>
      <c r="EO54" t="n">
        <v>11</v>
      </c>
      <c r="EP54" t="n">
        <v>6</v>
      </c>
      <c r="EQ54" t="n">
        <v>10</v>
      </c>
    </row>
    <row customHeight="1" ht="12" r="55">
      <c r="A55" s="52" t="n">
        <v>43365</v>
      </c>
      <c r="B55" s="42" t="inlineStr">
        <is>
          <t>Crystal Palace</t>
        </is>
      </c>
      <c r="C55" s="42" t="inlineStr">
        <is>
          <t>Newcastle</t>
        </is>
      </c>
      <c r="D55" s="27" t="n">
        <v>479</v>
      </c>
      <c r="E55" s="27" t="n">
        <v>297</v>
      </c>
      <c r="F55" s="27" t="n">
        <v>378</v>
      </c>
      <c r="G55" s="27" t="n">
        <v>204</v>
      </c>
      <c r="H55" s="8" t="n">
        <v>4</v>
      </c>
      <c r="I55" s="8" t="n">
        <v>3</v>
      </c>
      <c r="J55" s="8" t="n">
        <v>7</v>
      </c>
      <c r="K55" s="15" t="n">
        <v>0</v>
      </c>
      <c r="L55" s="27" t="n">
        <v>0</v>
      </c>
      <c r="M55" s="8" t="n">
        <v>0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Tottenham</t>
        </is>
      </c>
      <c r="AM55" s="13" t="inlineStr">
        <is>
          <t>Everton</t>
        </is>
      </c>
      <c r="AN55" s="13" t="n">
        <v>10</v>
      </c>
      <c r="AO55" s="13" t="n">
        <v>6</v>
      </c>
      <c r="AP55" s="13" t="n">
        <v>9</v>
      </c>
      <c r="AQ55" s="13" t="n">
        <v>7</v>
      </c>
      <c r="AR55" s="13" t="n">
        <v>6</v>
      </c>
      <c r="AS55" s="13" t="n">
        <v>10</v>
      </c>
      <c r="AT55" s="13" t="n">
        <v>4</v>
      </c>
      <c r="AU55" s="13" t="n">
        <v>12</v>
      </c>
      <c r="AV55" s="13" t="n">
        <v>1</v>
      </c>
      <c r="AW55" s="13" t="n">
        <v>15</v>
      </c>
      <c r="AX55" s="13" t="n">
        <v>1</v>
      </c>
      <c r="AY55" s="13" t="n">
        <v>15</v>
      </c>
      <c r="AZ55" s="13" t="n">
        <v>11</v>
      </c>
      <c r="BA55" s="13" t="n">
        <v>5</v>
      </c>
      <c r="BB55" s="13" t="n">
        <v>11</v>
      </c>
      <c r="BC55" s="13" t="n">
        <v>5</v>
      </c>
      <c r="BD55" s="13" t="n">
        <v>8</v>
      </c>
      <c r="BE55" s="13" t="n">
        <v>8</v>
      </c>
      <c r="BF55" s="13" t="n">
        <v>6</v>
      </c>
      <c r="BG55" s="13" t="n">
        <v>10</v>
      </c>
      <c r="BH55" s="13" t="n">
        <v>3</v>
      </c>
      <c r="BI55" s="13" t="n">
        <v>13</v>
      </c>
      <c r="BJ55" s="13" t="n">
        <v>4</v>
      </c>
      <c r="BK55" s="13" t="n">
        <v>12</v>
      </c>
      <c r="BL55" s="13" t="n">
        <v>0</v>
      </c>
      <c r="BM55" s="13" t="n">
        <v>16</v>
      </c>
      <c r="BN55" s="13" t="n">
        <v>1</v>
      </c>
      <c r="BO55" s="13" t="n">
        <v>15</v>
      </c>
      <c r="BP55" s="13" t="n">
        <v>11</v>
      </c>
      <c r="BQ55" s="13" t="n">
        <v>5</v>
      </c>
      <c r="BR55" s="13" t="n">
        <v>10</v>
      </c>
      <c r="BS55" s="13" t="n">
        <v>6</v>
      </c>
      <c r="BT55" s="13" t="n">
        <v>1</v>
      </c>
      <c r="BU55" s="13" t="n">
        <v>15</v>
      </c>
      <c r="BV55" s="13" t="n">
        <v>4</v>
      </c>
      <c r="BW55" s="13" t="n">
        <v>12</v>
      </c>
      <c r="BX55" s="13" t="n">
        <v>1</v>
      </c>
      <c r="BY55" s="13" t="n">
        <v>15</v>
      </c>
      <c r="BZ55" s="13" t="n">
        <v>0</v>
      </c>
      <c r="CA55" s="13" t="n">
        <v>16</v>
      </c>
      <c r="CB55" s="13" t="n">
        <v>12</v>
      </c>
      <c r="CC55" s="13" t="n">
        <v>4</v>
      </c>
      <c r="CD55" s="13" t="n">
        <v>11</v>
      </c>
      <c r="CE55" s="13" t="n">
        <v>5</v>
      </c>
      <c r="CF55" s="13" t="n">
        <v>6</v>
      </c>
      <c r="CG55" s="13" t="n">
        <v>10</v>
      </c>
      <c r="CH55" s="13" t="n">
        <v>7</v>
      </c>
      <c r="CI55" s="13" t="n">
        <v>9</v>
      </c>
      <c r="CJ55" s="13" t="n">
        <v>2</v>
      </c>
      <c r="CK55" s="13" t="n">
        <v>14</v>
      </c>
      <c r="CL55" s="13" t="n">
        <v>2</v>
      </c>
      <c r="CM55" s="13" t="n">
        <v>14</v>
      </c>
      <c r="CN55" s="13" t="n">
        <v>9</v>
      </c>
      <c r="CO55" s="13" t="n">
        <v>7</v>
      </c>
      <c r="CP55" s="13" t="n">
        <v>6</v>
      </c>
      <c r="CQ55" s="13" t="n">
        <v>10</v>
      </c>
      <c r="CR55" s="13" t="n">
        <v>3</v>
      </c>
      <c r="CS55" s="13" t="n">
        <v>13</v>
      </c>
      <c r="CT55" s="13" t="n">
        <v>1</v>
      </c>
      <c r="CU55" s="13" t="n">
        <v>15</v>
      </c>
      <c r="CV55" s="13" t="n">
        <v>0</v>
      </c>
      <c r="CW55" s="13" t="n">
        <v>16</v>
      </c>
      <c r="CX55" s="13" t="n">
        <v>0</v>
      </c>
      <c r="CY55" s="13" t="n">
        <v>16</v>
      </c>
      <c r="CZ55" s="13" t="n">
        <v>12</v>
      </c>
      <c r="DA55" s="13" t="n">
        <v>4</v>
      </c>
      <c r="DB55" s="13" t="n">
        <v>7</v>
      </c>
      <c r="DC55" s="13" t="n">
        <v>9</v>
      </c>
      <c r="DD55" s="13" t="n">
        <v>5</v>
      </c>
      <c r="DE55" s="13" t="n">
        <v>11</v>
      </c>
      <c r="DF55" s="13" t="n">
        <v>6</v>
      </c>
      <c r="DG55" s="13" t="n">
        <v>10</v>
      </c>
      <c r="DH55" s="13" t="n">
        <v>0</v>
      </c>
      <c r="DI55" s="13" t="n">
        <v>16</v>
      </c>
      <c r="DJ55" s="42" t="n">
        <v>2</v>
      </c>
      <c r="DK55" s="13" t="n">
        <v>14</v>
      </c>
      <c r="DL55" s="29" t="n">
        <v>6</v>
      </c>
      <c r="DM55" s="42" t="n">
        <v>10</v>
      </c>
      <c r="DN55" t="n">
        <v>7</v>
      </c>
      <c r="DO55" s="29" t="n">
        <v>9</v>
      </c>
      <c r="DP55" s="42" t="n">
        <v>2</v>
      </c>
      <c r="DQ55" t="n">
        <v>14</v>
      </c>
      <c r="DR55" s="29" t="n">
        <v>2</v>
      </c>
      <c r="DS55" s="42" t="n">
        <v>14</v>
      </c>
      <c r="DT55" t="n">
        <v>9</v>
      </c>
      <c r="DU55" s="29" t="n">
        <v>7</v>
      </c>
      <c r="DV55" s="42" t="n">
        <v>6</v>
      </c>
      <c r="DW55" t="n">
        <v>10</v>
      </c>
      <c r="DX55" s="29" t="n">
        <v>3</v>
      </c>
      <c r="DY55" s="42" t="n">
        <v>13</v>
      </c>
      <c r="DZ55" t="n">
        <v>1</v>
      </c>
      <c r="EA55" s="29" t="n">
        <v>15</v>
      </c>
      <c r="EB55" s="42" t="n">
        <v>0</v>
      </c>
      <c r="EC55" t="n">
        <v>16</v>
      </c>
      <c r="ED55" s="29" t="n">
        <v>0</v>
      </c>
      <c r="EE55" s="42" t="n">
        <v>16</v>
      </c>
      <c r="EF55" t="n">
        <v>12</v>
      </c>
      <c r="EG55" s="29" t="n">
        <v>4</v>
      </c>
      <c r="EH55" t="n">
        <v>7</v>
      </c>
      <c r="EI55" t="n">
        <v>9</v>
      </c>
      <c r="EJ55" t="n">
        <v>5</v>
      </c>
      <c r="EK55" t="n">
        <v>11</v>
      </c>
      <c r="EL55" t="n">
        <v>6</v>
      </c>
      <c r="EM55" t="n">
        <v>10</v>
      </c>
      <c r="EN55" t="n">
        <v>0</v>
      </c>
      <c r="EO55" t="n">
        <v>16</v>
      </c>
      <c r="EP55" t="n">
        <v>2</v>
      </c>
      <c r="EQ55" t="n">
        <v>14</v>
      </c>
    </row>
    <row customHeight="1" ht="12" r="56">
      <c r="A56" s="52" t="n">
        <v>43365</v>
      </c>
      <c r="B56" s="42" t="inlineStr">
        <is>
          <t>Fulham</t>
        </is>
      </c>
      <c r="C56" s="42" t="inlineStr">
        <is>
          <t>Watford</t>
        </is>
      </c>
      <c r="D56" s="27" t="n">
        <v>524</v>
      </c>
      <c r="E56" s="27" t="n">
        <v>335</v>
      </c>
      <c r="F56" s="27" t="n">
        <v>399</v>
      </c>
      <c r="G56" s="27" t="n">
        <v>218</v>
      </c>
      <c r="H56" s="8" t="n">
        <v>3</v>
      </c>
      <c r="I56" s="8" t="n">
        <v>6</v>
      </c>
      <c r="J56" s="8" t="n">
        <v>9</v>
      </c>
      <c r="K56" s="15" t="n">
        <v>1</v>
      </c>
      <c r="L56" s="27" t="n">
        <v>1</v>
      </c>
      <c r="M56" s="8" t="n">
        <v>2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inlineStr">
        <is>
          <t>Watford</t>
        </is>
      </c>
      <c r="AM56" s="13" t="inlineStr">
        <is>
          <t>West Ham</t>
        </is>
      </c>
      <c r="AN56" s="13" t="n">
        <v>12</v>
      </c>
      <c r="AO56" s="13" t="n">
        <v>4</v>
      </c>
      <c r="AP56" s="13" t="n">
        <v>14</v>
      </c>
      <c r="AQ56" s="13" t="n">
        <v>2</v>
      </c>
      <c r="AR56" s="13" t="n">
        <v>7</v>
      </c>
      <c r="AS56" s="13" t="n">
        <v>9</v>
      </c>
      <c r="AT56" s="13" t="n">
        <v>5</v>
      </c>
      <c r="AU56" s="13" t="n">
        <v>11</v>
      </c>
      <c r="AV56" s="13" t="n">
        <v>5</v>
      </c>
      <c r="AW56" s="13" t="n">
        <v>11</v>
      </c>
      <c r="AX56" s="13" t="n">
        <v>1</v>
      </c>
      <c r="AY56" s="13" t="n">
        <v>15</v>
      </c>
      <c r="AZ56" s="13" t="n">
        <v>12</v>
      </c>
      <c r="BA56" s="13" t="n">
        <v>4</v>
      </c>
      <c r="BB56" s="13" t="n">
        <v>14</v>
      </c>
      <c r="BC56" s="13" t="n">
        <v>2</v>
      </c>
      <c r="BD56" s="13" t="n">
        <v>11</v>
      </c>
      <c r="BE56" s="13" t="n">
        <v>5</v>
      </c>
      <c r="BF56" s="13" t="n">
        <v>7</v>
      </c>
      <c r="BG56" s="13" t="n">
        <v>9</v>
      </c>
      <c r="BH56" s="13" t="n">
        <v>5</v>
      </c>
      <c r="BI56" s="13" t="n">
        <v>11</v>
      </c>
      <c r="BJ56" s="13" t="n">
        <v>4</v>
      </c>
      <c r="BK56" s="13" t="n">
        <v>12</v>
      </c>
      <c r="BL56" s="13" t="n">
        <v>4</v>
      </c>
      <c r="BM56" s="13" t="n">
        <v>12</v>
      </c>
      <c r="BN56" s="13" t="n">
        <v>2</v>
      </c>
      <c r="BO56" s="13" t="n">
        <v>14</v>
      </c>
      <c r="BP56" s="13" t="n">
        <v>8</v>
      </c>
      <c r="BQ56" s="13" t="n">
        <v>8</v>
      </c>
      <c r="BR56" s="13" t="n">
        <v>8</v>
      </c>
      <c r="BS56" s="13" t="n">
        <v>8</v>
      </c>
      <c r="BT56" s="13" t="n">
        <v>4</v>
      </c>
      <c r="BU56" s="13" t="n">
        <v>12</v>
      </c>
      <c r="BV56" s="13" t="n">
        <v>3</v>
      </c>
      <c r="BW56" s="13" t="n">
        <v>13</v>
      </c>
      <c r="BX56" s="13" t="n">
        <v>0</v>
      </c>
      <c r="BY56" s="13" t="n">
        <v>16</v>
      </c>
      <c r="BZ56" s="13" t="n">
        <v>0</v>
      </c>
      <c r="CA56" s="13" t="n">
        <v>16</v>
      </c>
      <c r="CB56" s="13" t="n">
        <v>11</v>
      </c>
      <c r="CC56" s="13" t="n">
        <v>5</v>
      </c>
      <c r="CD56" s="13" t="n">
        <v>10</v>
      </c>
      <c r="CE56" s="13" t="n">
        <v>6</v>
      </c>
      <c r="CF56" s="13" t="n">
        <v>4</v>
      </c>
      <c r="CG56" s="13" t="n">
        <v>12</v>
      </c>
      <c r="CH56" s="13" t="n">
        <v>6</v>
      </c>
      <c r="CI56" s="13" t="n">
        <v>10</v>
      </c>
      <c r="CJ56" s="13" t="n">
        <v>2</v>
      </c>
      <c r="CK56" s="13" t="n">
        <v>14</v>
      </c>
      <c r="CL56" s="13" t="n">
        <v>4</v>
      </c>
      <c r="CM56" s="13" t="n">
        <v>12</v>
      </c>
      <c r="CN56" s="13" t="n">
        <v>12</v>
      </c>
      <c r="CO56" s="13" t="n">
        <v>4</v>
      </c>
      <c r="CP56" s="13" t="n">
        <v>14</v>
      </c>
      <c r="CQ56" s="13" t="n">
        <v>2</v>
      </c>
      <c r="CR56" s="13" t="n">
        <v>5</v>
      </c>
      <c r="CS56" s="13" t="n">
        <v>11</v>
      </c>
      <c r="CT56" s="13" t="n">
        <v>6</v>
      </c>
      <c r="CU56" s="13" t="n">
        <v>10</v>
      </c>
      <c r="CV56" s="13" t="n">
        <v>1</v>
      </c>
      <c r="CW56" s="13" t="n">
        <v>15</v>
      </c>
      <c r="CX56" s="13" t="n">
        <v>0</v>
      </c>
      <c r="CY56" s="13" t="n">
        <v>16</v>
      </c>
      <c r="CZ56" s="13" t="n">
        <v>13</v>
      </c>
      <c r="DA56" s="13" t="n">
        <v>3</v>
      </c>
      <c r="DB56" s="13" t="n">
        <v>13</v>
      </c>
      <c r="DC56" s="13" t="n">
        <v>3</v>
      </c>
      <c r="DD56" s="13" t="n">
        <v>7</v>
      </c>
      <c r="DE56" s="13" t="n">
        <v>9</v>
      </c>
      <c r="DF56" s="13" t="n">
        <v>8</v>
      </c>
      <c r="DG56" s="13" t="n">
        <v>8</v>
      </c>
      <c r="DH56" s="13" t="n">
        <v>4</v>
      </c>
      <c r="DI56" s="13" t="n">
        <v>12</v>
      </c>
      <c r="DJ56" s="42" t="n">
        <v>2</v>
      </c>
      <c r="DK56" s="13" t="n">
        <v>14</v>
      </c>
      <c r="DL56" s="29" t="n">
        <v>4</v>
      </c>
      <c r="DM56" s="42" t="n">
        <v>12</v>
      </c>
      <c r="DN56" t="n">
        <v>6</v>
      </c>
      <c r="DO56" s="29" t="n">
        <v>10</v>
      </c>
      <c r="DP56" s="42" t="n">
        <v>2</v>
      </c>
      <c r="DQ56" t="n">
        <v>14</v>
      </c>
      <c r="DR56" s="29" t="n">
        <v>4</v>
      </c>
      <c r="DS56" s="42" t="n">
        <v>12</v>
      </c>
      <c r="DT56" t="n">
        <v>12</v>
      </c>
      <c r="DU56" s="29" t="n">
        <v>4</v>
      </c>
      <c r="DV56" s="42" t="n">
        <v>14</v>
      </c>
      <c r="DW56" t="n">
        <v>2</v>
      </c>
      <c r="DX56" s="29" t="n">
        <v>5</v>
      </c>
      <c r="DY56" s="42" t="n">
        <v>11</v>
      </c>
      <c r="DZ56" t="n">
        <v>6</v>
      </c>
      <c r="EA56" s="29" t="n">
        <v>10</v>
      </c>
      <c r="EB56" s="42" t="n">
        <v>1</v>
      </c>
      <c r="EC56" t="n">
        <v>15</v>
      </c>
      <c r="ED56" s="29" t="n">
        <v>0</v>
      </c>
      <c r="EE56" s="42" t="n">
        <v>16</v>
      </c>
      <c r="EF56" t="n">
        <v>13</v>
      </c>
      <c r="EG56" s="29" t="n">
        <v>3</v>
      </c>
      <c r="EH56" t="n">
        <v>13</v>
      </c>
      <c r="EI56" t="n">
        <v>3</v>
      </c>
      <c r="EJ56" t="n">
        <v>7</v>
      </c>
      <c r="EK56" t="n">
        <v>9</v>
      </c>
      <c r="EL56" t="n">
        <v>8</v>
      </c>
      <c r="EM56" t="n">
        <v>8</v>
      </c>
      <c r="EN56" t="n">
        <v>4</v>
      </c>
      <c r="EO56" t="n">
        <v>12</v>
      </c>
      <c r="EP56" t="n">
        <v>2</v>
      </c>
      <c r="EQ56" t="n">
        <v>14</v>
      </c>
    </row>
    <row customHeight="1" ht="12" r="57">
      <c r="A57" s="52" t="n">
        <v>43365</v>
      </c>
      <c r="B57" s="42" t="inlineStr">
        <is>
          <t>Leicester</t>
        </is>
      </c>
      <c r="C57" s="42" t="inlineStr">
        <is>
          <t>Huddersfield</t>
        </is>
      </c>
      <c r="D57" s="27" t="n">
        <v>589</v>
      </c>
      <c r="E57" s="27" t="n">
        <v>357</v>
      </c>
      <c r="F57" s="27" t="n">
        <v>505</v>
      </c>
      <c r="G57" s="27" t="n">
        <v>261</v>
      </c>
      <c r="H57" s="8" t="n">
        <v>8</v>
      </c>
      <c r="I57" s="8" t="n">
        <v>2</v>
      </c>
      <c r="J57" s="8" t="n">
        <v>10</v>
      </c>
      <c r="K57" s="15" t="n">
        <v>3</v>
      </c>
      <c r="L57" s="27" t="n">
        <v>1</v>
      </c>
      <c r="M57" s="8" t="n">
        <v>4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43365</v>
      </c>
      <c r="B58" s="42" t="inlineStr">
        <is>
          <t>Liverpool</t>
        </is>
      </c>
      <c r="C58" s="42" t="inlineStr">
        <is>
          <t>Southampton</t>
        </is>
      </c>
      <c r="D58" s="27" t="n">
        <v>749</v>
      </c>
      <c r="E58" s="27" t="n">
        <v>478</v>
      </c>
      <c r="F58" s="27" t="n">
        <v>647</v>
      </c>
      <c r="G58" s="27" t="n">
        <v>387</v>
      </c>
      <c r="H58" s="8" t="n">
        <v>4</v>
      </c>
      <c r="I58" s="8" t="n">
        <v>1</v>
      </c>
      <c r="J58" s="8" t="n">
        <v>5</v>
      </c>
      <c r="K58" s="15" t="n">
        <v>3</v>
      </c>
      <c r="L58" s="27" t="n">
        <v>0</v>
      </c>
      <c r="M58" s="8" t="n">
        <v>3</v>
      </c>
      <c r="N58" s="12">
        <f>IF(K58="","",LOOKUP(K58-L58,{-9E+307,0,1},{2,"x",1}))</f>
        <v/>
      </c>
      <c r="O58" s="7">
        <f>IF(K58="","",K58&amp;"-"&amp;L58)</f>
        <v/>
      </c>
      <c r="P58" s="1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42" t="n"/>
      <c r="DK58" s="13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43365</v>
      </c>
      <c r="B59" s="42" t="inlineStr">
        <is>
          <t>Manchester Utd</t>
        </is>
      </c>
      <c r="C59" s="42" t="inlineStr">
        <is>
          <t>Wolves</t>
        </is>
      </c>
      <c r="D59" s="27" t="n">
        <v>684</v>
      </c>
      <c r="E59" s="27" t="n">
        <v>379</v>
      </c>
      <c r="F59" s="27" t="n">
        <v>583</v>
      </c>
      <c r="G59" s="27" t="n">
        <v>282</v>
      </c>
      <c r="H59" s="8" t="n">
        <v>6</v>
      </c>
      <c r="I59" s="8" t="n">
        <v>8</v>
      </c>
      <c r="J59" s="8" t="n">
        <v>14</v>
      </c>
      <c r="K59" s="15" t="n">
        <v>1</v>
      </c>
      <c r="L59" s="27" t="n">
        <v>1</v>
      </c>
      <c r="M59" s="8" t="n">
        <v>2</v>
      </c>
      <c r="N59" s="12">
        <f>IF(K59="","",LOOKUP(K59-L59,{-9E+307,0,1},{2,"x",1}))</f>
        <v/>
      </c>
      <c r="O59" s="7">
        <f>IF(K59="","",K59&amp;"-"&amp;L59)</f>
        <v/>
      </c>
      <c r="P59" s="1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  <c r="AX59" s="13" t="n"/>
      <c r="AY59" s="13" t="n"/>
      <c r="AZ59" s="13" t="n"/>
      <c r="BA59" s="13" t="n"/>
      <c r="BB59" s="13" t="n"/>
      <c r="BC59" s="13" t="n"/>
      <c r="BD59" s="13" t="n"/>
      <c r="BE59" s="13" t="n"/>
      <c r="BF59" s="13" t="n"/>
      <c r="BG59" s="13" t="n"/>
      <c r="BH59" s="13" t="n"/>
      <c r="BI59" s="13" t="n"/>
      <c r="BJ59" s="13" t="n"/>
      <c r="BK59" s="13" t="n"/>
      <c r="BL59" s="13" t="n"/>
      <c r="BM59" s="13" t="n"/>
      <c r="BN59" s="13" t="n"/>
      <c r="BO59" s="13" t="n"/>
      <c r="BP59" s="13" t="n"/>
      <c r="BQ59" s="13" t="n"/>
      <c r="BR59" s="13" t="n"/>
      <c r="BS59" s="13" t="n"/>
      <c r="BT59" s="13" t="n"/>
      <c r="BU59" s="13" t="n"/>
      <c r="BV59" s="13" t="n"/>
      <c r="BW59" s="13" t="n"/>
      <c r="BX59" s="13" t="n"/>
      <c r="BY59" s="13" t="n"/>
      <c r="BZ59" s="13" t="n"/>
      <c r="CA59" s="13" t="n"/>
      <c r="CB59" s="13" t="n"/>
      <c r="CC59" s="13" t="n"/>
      <c r="CD59" s="13" t="n"/>
      <c r="CE59" s="13" t="n"/>
      <c r="CF59" s="13" t="n"/>
      <c r="CG59" s="13" t="n"/>
      <c r="CH59" s="13" t="n"/>
      <c r="CI59" s="13" t="n"/>
      <c r="CJ59" s="13" t="n"/>
      <c r="CK59" s="13" t="n"/>
      <c r="CL59" s="13" t="n"/>
      <c r="CM59" s="13" t="n"/>
      <c r="CN59" s="13" t="n"/>
      <c r="CO59" s="13" t="n"/>
      <c r="CP59" s="13" t="n"/>
      <c r="CQ59" s="13" t="n"/>
      <c r="CR59" s="13" t="n"/>
      <c r="CS59" s="13" t="n"/>
      <c r="CT59" s="13" t="n"/>
      <c r="CU59" s="13" t="n"/>
      <c r="CV59" s="13" t="n"/>
      <c r="CW59" s="13" t="n"/>
      <c r="CX59" s="13" t="n"/>
      <c r="CY59" s="13" t="n"/>
      <c r="CZ59" s="13" t="n"/>
      <c r="DA59" s="13" t="n"/>
      <c r="DB59" s="13" t="n"/>
      <c r="DC59" s="13" t="n"/>
      <c r="DD59" s="13" t="n"/>
      <c r="DE59" s="13" t="n"/>
      <c r="DF59" s="13" t="n"/>
      <c r="DG59" s="13" t="n"/>
      <c r="DH59" s="13" t="n"/>
      <c r="DI59" s="13" t="n"/>
      <c r="DJ59" s="42" t="n"/>
      <c r="DK59" s="13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43366</v>
      </c>
      <c r="B60" s="42" t="inlineStr">
        <is>
          <t>Arsenal</t>
        </is>
      </c>
      <c r="C60" s="42" t="inlineStr">
        <is>
          <t>Everton</t>
        </is>
      </c>
      <c r="D60" s="27" t="n">
        <v>554</v>
      </c>
      <c r="E60" s="27" t="n">
        <v>317</v>
      </c>
      <c r="F60" s="27" t="n">
        <v>459</v>
      </c>
      <c r="G60" s="27" t="n">
        <v>237</v>
      </c>
      <c r="H60" s="8" t="n">
        <v>5</v>
      </c>
      <c r="I60" s="8" t="n">
        <v>6</v>
      </c>
      <c r="J60" s="8" t="n">
        <v>11</v>
      </c>
      <c r="K60" s="15" t="n">
        <v>2</v>
      </c>
      <c r="L60" s="27" t="n">
        <v>0</v>
      </c>
      <c r="M60" s="8" t="n">
        <v>2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43366</v>
      </c>
      <c r="B61" s="42" t="inlineStr">
        <is>
          <t>West Ham</t>
        </is>
      </c>
      <c r="C61" s="42" t="inlineStr">
        <is>
          <t>Chelsea</t>
        </is>
      </c>
      <c r="D61" s="27" t="n">
        <v>294</v>
      </c>
      <c r="E61" s="27" t="n">
        <v>757</v>
      </c>
      <c r="F61" s="27" t="n">
        <v>219</v>
      </c>
      <c r="G61" s="27" t="n">
        <v>663</v>
      </c>
      <c r="H61" s="8" t="n">
        <v>1</v>
      </c>
      <c r="I61" s="8" t="n">
        <v>6</v>
      </c>
      <c r="J61" s="8" t="n">
        <v>7</v>
      </c>
      <c r="K61" s="15" t="n">
        <v>0</v>
      </c>
      <c r="L61" s="27" t="n">
        <v>0</v>
      </c>
      <c r="M61" s="8" t="n">
        <v>0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43372</v>
      </c>
      <c r="B62" s="42" t="inlineStr">
        <is>
          <t>Arsenal</t>
        </is>
      </c>
      <c r="C62" s="42" t="inlineStr">
        <is>
          <t>Watford</t>
        </is>
      </c>
      <c r="D62" s="27" t="n">
        <v>541</v>
      </c>
      <c r="E62" s="27" t="n">
        <v>299</v>
      </c>
      <c r="F62" s="27" t="n">
        <v>446</v>
      </c>
      <c r="G62" s="27" t="n">
        <v>208</v>
      </c>
      <c r="H62" s="8" t="n">
        <v>2</v>
      </c>
      <c r="I62" s="8" t="n">
        <v>5</v>
      </c>
      <c r="J62" s="8" t="n">
        <v>7</v>
      </c>
      <c r="K62" s="15" t="n">
        <v>2</v>
      </c>
      <c r="L62" s="27" t="n">
        <v>0</v>
      </c>
      <c r="M62" s="8" t="n">
        <v>2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43372</v>
      </c>
      <c r="B63" s="42" t="inlineStr">
        <is>
          <t>Chelsea</t>
        </is>
      </c>
      <c r="C63" s="42" t="inlineStr">
        <is>
          <t>Liverpool</t>
        </is>
      </c>
      <c r="D63" s="27" t="n">
        <v>558</v>
      </c>
      <c r="E63" s="27" t="n">
        <v>616</v>
      </c>
      <c r="F63" s="27" t="n">
        <v>465</v>
      </c>
      <c r="G63" s="27" t="n">
        <v>516</v>
      </c>
      <c r="H63" s="8" t="n">
        <v>4</v>
      </c>
      <c r="I63" s="8" t="n">
        <v>6</v>
      </c>
      <c r="J63" s="8" t="n">
        <v>10</v>
      </c>
      <c r="K63" s="15" t="n">
        <v>1</v>
      </c>
      <c r="L63" s="27" t="n">
        <v>1</v>
      </c>
      <c r="M63" s="8" t="n">
        <v>2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43372</v>
      </c>
      <c r="B64" s="42" t="inlineStr">
        <is>
          <t>Everton</t>
        </is>
      </c>
      <c r="C64" s="42" t="inlineStr">
        <is>
          <t>Fulham</t>
        </is>
      </c>
      <c r="D64" s="27" t="n">
        <v>389</v>
      </c>
      <c r="E64" s="27" t="n">
        <v>389</v>
      </c>
      <c r="F64" s="27" t="n">
        <v>318</v>
      </c>
      <c r="G64" s="27" t="n">
        <v>314</v>
      </c>
      <c r="H64" s="8" t="n">
        <v>6</v>
      </c>
      <c r="I64" s="8" t="n">
        <v>0</v>
      </c>
      <c r="J64" s="8" t="n">
        <v>6</v>
      </c>
      <c r="K64" s="15" t="n">
        <v>3</v>
      </c>
      <c r="L64" s="27" t="n">
        <v>0</v>
      </c>
      <c r="M64" s="8" t="n">
        <v>3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43372</v>
      </c>
      <c r="B65" s="42" t="inlineStr">
        <is>
          <t>Huddersfield</t>
        </is>
      </c>
      <c r="C65" s="42" t="inlineStr">
        <is>
          <t>Tottenham</t>
        </is>
      </c>
      <c r="D65" s="27" t="n">
        <v>421</v>
      </c>
      <c r="E65" s="27" t="n">
        <v>389</v>
      </c>
      <c r="F65" s="27" t="n">
        <v>310</v>
      </c>
      <c r="G65" s="27" t="n">
        <v>282</v>
      </c>
      <c r="H65" s="8" t="n">
        <v>5</v>
      </c>
      <c r="I65" s="8" t="n">
        <v>6</v>
      </c>
      <c r="J65" s="8" t="n">
        <v>11</v>
      </c>
      <c r="K65" s="15" t="n">
        <v>0</v>
      </c>
      <c r="L65" s="27" t="n">
        <v>2</v>
      </c>
      <c r="M65" s="8" t="n">
        <v>2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43372</v>
      </c>
      <c r="B66" s="42" t="inlineStr">
        <is>
          <t>Manchester City</t>
        </is>
      </c>
      <c r="C66" s="42" t="inlineStr">
        <is>
          <t>Brighton</t>
        </is>
      </c>
      <c r="D66" s="27" t="n">
        <v>850</v>
      </c>
      <c r="E66" s="27" t="n">
        <v>210</v>
      </c>
      <c r="F66" s="27" t="n">
        <v>789</v>
      </c>
      <c r="G66" s="27" t="n">
        <v>137</v>
      </c>
      <c r="H66" s="8" t="n">
        <v>8</v>
      </c>
      <c r="I66" s="8" t="n">
        <v>1</v>
      </c>
      <c r="J66" s="8" t="n">
        <v>9</v>
      </c>
      <c r="K66" s="15" t="n">
        <v>2</v>
      </c>
      <c r="L66" s="27" t="n">
        <v>0</v>
      </c>
      <c r="M66" s="8" t="n">
        <v>2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43372</v>
      </c>
      <c r="B67" s="42" t="inlineStr">
        <is>
          <t>Newcastle</t>
        </is>
      </c>
      <c r="C67" s="42" t="inlineStr">
        <is>
          <t>Leicester</t>
        </is>
      </c>
      <c r="D67" s="27" t="n">
        <v>374</v>
      </c>
      <c r="E67" s="27" t="n">
        <v>524</v>
      </c>
      <c r="F67" s="27" t="n">
        <v>272</v>
      </c>
      <c r="G67" s="27" t="n">
        <v>415</v>
      </c>
      <c r="H67" s="8" t="n">
        <v>1</v>
      </c>
      <c r="I67" s="8" t="n">
        <v>5</v>
      </c>
      <c r="J67" s="8" t="n">
        <v>6</v>
      </c>
      <c r="K67" s="15" t="n">
        <v>0</v>
      </c>
      <c r="L67" s="27" t="n">
        <v>2</v>
      </c>
      <c r="M67" s="8" t="n">
        <v>2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43372</v>
      </c>
      <c r="B68" s="42" t="inlineStr">
        <is>
          <t>West Ham</t>
        </is>
      </c>
      <c r="C68" s="42" t="inlineStr">
        <is>
          <t>Manchester Utd</t>
        </is>
      </c>
      <c r="D68" s="27" t="n">
        <v>425</v>
      </c>
      <c r="E68" s="27" t="n">
        <v>444</v>
      </c>
      <c r="F68" s="27" t="n">
        <v>352</v>
      </c>
      <c r="G68" s="27" t="n">
        <v>365</v>
      </c>
      <c r="H68" s="8" t="n">
        <v>6</v>
      </c>
      <c r="I68" s="8" t="n">
        <v>6</v>
      </c>
      <c r="J68" s="8" t="n">
        <v>12</v>
      </c>
      <c r="K68" s="15" t="n">
        <v>2</v>
      </c>
      <c r="L68" s="27" t="n">
        <v>0</v>
      </c>
      <c r="M68" s="8" t="n">
        <v>2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43372</v>
      </c>
      <c r="B69" s="42" t="inlineStr">
        <is>
          <t>Wolves</t>
        </is>
      </c>
      <c r="C69" s="42" t="inlineStr">
        <is>
          <t>Southampton</t>
        </is>
      </c>
      <c r="D69" s="27" t="n">
        <v>455</v>
      </c>
      <c r="E69" s="27" t="n">
        <v>457</v>
      </c>
      <c r="F69" s="27" t="n">
        <v>374</v>
      </c>
      <c r="G69" s="27" t="n">
        <v>392</v>
      </c>
      <c r="H69" s="8" t="n">
        <v>3</v>
      </c>
      <c r="I69" s="8" t="n">
        <v>4</v>
      </c>
      <c r="J69" s="8" t="n">
        <v>7</v>
      </c>
      <c r="K69" s="15" t="n">
        <v>3</v>
      </c>
      <c r="L69" s="27" t="n">
        <v>1</v>
      </c>
      <c r="M69" s="8" t="n">
        <v>4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43373</v>
      </c>
      <c r="B70" s="42" t="inlineStr">
        <is>
          <t>Cardiff</t>
        </is>
      </c>
      <c r="C70" s="42" t="inlineStr">
        <is>
          <t>Burnley</t>
        </is>
      </c>
      <c r="D70" s="27" t="n">
        <v>317</v>
      </c>
      <c r="E70" s="27" t="n">
        <v>286</v>
      </c>
      <c r="F70" s="27" t="n">
        <v>198</v>
      </c>
      <c r="G70" s="27" t="n">
        <v>160</v>
      </c>
      <c r="H70" s="8" t="n">
        <v>5</v>
      </c>
      <c r="I70" s="8" t="n">
        <v>2</v>
      </c>
      <c r="J70" s="8" t="n">
        <v>7</v>
      </c>
      <c r="K70" s="15" t="n">
        <v>1</v>
      </c>
      <c r="L70" s="27" t="n">
        <v>2</v>
      </c>
      <c r="M70" s="8" t="n">
        <v>3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43374</v>
      </c>
      <c r="B71" s="42" t="inlineStr">
        <is>
          <t>Bournemouth</t>
        </is>
      </c>
      <c r="C71" s="42" t="inlineStr">
        <is>
          <t>Crystal Palace</t>
        </is>
      </c>
      <c r="D71" s="27" t="n">
        <v>425</v>
      </c>
      <c r="E71" s="27" t="n">
        <v>532</v>
      </c>
      <c r="F71" s="27" t="n">
        <v>335</v>
      </c>
      <c r="G71" s="27" t="n">
        <v>449</v>
      </c>
      <c r="H71" s="8" t="n">
        <v>5</v>
      </c>
      <c r="I71" s="8" t="n">
        <v>2</v>
      </c>
      <c r="J71" s="8" t="n">
        <v>7</v>
      </c>
      <c r="K71" s="15" t="n">
        <v>2</v>
      </c>
      <c r="L71" s="27" t="n">
        <v>1</v>
      </c>
      <c r="M71" s="8" t="n">
        <v>3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43378</v>
      </c>
      <c r="B72" s="42" t="inlineStr">
        <is>
          <t>Brighton</t>
        </is>
      </c>
      <c r="C72" s="42" t="inlineStr">
        <is>
          <t>West Ham</t>
        </is>
      </c>
      <c r="D72" s="27" t="n">
        <v>282</v>
      </c>
      <c r="E72" s="27" t="n">
        <v>514</v>
      </c>
      <c r="F72" s="27" t="n">
        <v>192</v>
      </c>
      <c r="G72" s="27" t="n">
        <v>431</v>
      </c>
      <c r="H72" s="8" t="n">
        <v>4</v>
      </c>
      <c r="I72" s="8" t="n">
        <v>4</v>
      </c>
      <c r="J72" s="8" t="n">
        <v>8</v>
      </c>
      <c r="K72" s="15" t="n">
        <v>1</v>
      </c>
      <c r="L72" s="27" t="n">
        <v>0</v>
      </c>
      <c r="M72" s="8" t="n">
        <v>1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43379</v>
      </c>
      <c r="B73" s="42" t="inlineStr">
        <is>
          <t>Burnley</t>
        </is>
      </c>
      <c r="C73" s="42" t="inlineStr">
        <is>
          <t>Huddersfield</t>
        </is>
      </c>
      <c r="D73" s="27" t="n">
        <v>275</v>
      </c>
      <c r="E73" s="27" t="n">
        <v>581</v>
      </c>
      <c r="F73" s="27" t="n">
        <v>168</v>
      </c>
      <c r="G73" s="27" t="n">
        <v>464</v>
      </c>
      <c r="H73" s="8" t="n">
        <v>3</v>
      </c>
      <c r="I73" s="8" t="n">
        <v>2</v>
      </c>
      <c r="J73" s="8" t="n">
        <v>5</v>
      </c>
      <c r="K73" s="15" t="n">
        <v>1</v>
      </c>
      <c r="L73" s="27" t="n">
        <v>1</v>
      </c>
      <c r="M73" s="8" t="n">
        <v>2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43379</v>
      </c>
      <c r="B74" s="42" t="inlineStr">
        <is>
          <t>Crystal Palace</t>
        </is>
      </c>
      <c r="C74" s="42" t="inlineStr">
        <is>
          <t>Wolves</t>
        </is>
      </c>
      <c r="D74" s="27" t="n">
        <v>641</v>
      </c>
      <c r="E74" s="27" t="n">
        <v>314</v>
      </c>
      <c r="F74" s="27" t="n">
        <v>530</v>
      </c>
      <c r="G74" s="27" t="n">
        <v>213</v>
      </c>
      <c r="H74" s="8" t="n">
        <v>4</v>
      </c>
      <c r="I74" s="8" t="n">
        <v>2</v>
      </c>
      <c r="J74" s="8" t="n">
        <v>6</v>
      </c>
      <c r="K74" s="15" t="n">
        <v>0</v>
      </c>
      <c r="L74" s="27" t="n">
        <v>1</v>
      </c>
      <c r="M74" s="8" t="n">
        <v>1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43379</v>
      </c>
      <c r="B75" s="42" t="inlineStr">
        <is>
          <t>Leicester</t>
        </is>
      </c>
      <c r="C75" s="42" t="inlineStr">
        <is>
          <t>Everton</t>
        </is>
      </c>
      <c r="D75" s="27" t="n">
        <v>461</v>
      </c>
      <c r="E75" s="27" t="n">
        <v>422</v>
      </c>
      <c r="F75" s="27" t="n">
        <v>347</v>
      </c>
      <c r="G75" s="27" t="n">
        <v>312</v>
      </c>
      <c r="H75" s="8" t="n">
        <v>2</v>
      </c>
      <c r="I75" s="8" t="n">
        <v>8</v>
      </c>
      <c r="J75" s="8" t="n">
        <v>10</v>
      </c>
      <c r="K75" s="15" t="n">
        <v>1</v>
      </c>
      <c r="L75" s="27" t="n">
        <v>2</v>
      </c>
      <c r="M75" s="8" t="n">
        <v>3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43379</v>
      </c>
      <c r="B76" s="42" t="inlineStr">
        <is>
          <t>Manchester Utd</t>
        </is>
      </c>
      <c r="C76" s="42" t="inlineStr">
        <is>
          <t>Newcastle</t>
        </is>
      </c>
      <c r="D76" s="27" t="n">
        <v>610</v>
      </c>
      <c r="E76" s="27" t="n">
        <v>222</v>
      </c>
      <c r="F76" s="27" t="n">
        <v>509</v>
      </c>
      <c r="G76" s="27" t="n">
        <v>129</v>
      </c>
      <c r="H76" s="8" t="n">
        <v>10</v>
      </c>
      <c r="I76" s="8" t="n">
        <v>8</v>
      </c>
      <c r="J76" s="8" t="n">
        <v>18</v>
      </c>
      <c r="K76" s="15" t="n">
        <v>3</v>
      </c>
      <c r="L76" s="27" t="n">
        <v>2</v>
      </c>
      <c r="M76" s="8" t="n">
        <v>5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43379</v>
      </c>
      <c r="B77" s="42" t="inlineStr">
        <is>
          <t>Tottenham</t>
        </is>
      </c>
      <c r="C77" s="42" t="inlineStr">
        <is>
          <t>Cardiff</t>
        </is>
      </c>
      <c r="D77" s="27" t="n">
        <v>685</v>
      </c>
      <c r="E77" s="27" t="n">
        <v>222</v>
      </c>
      <c r="F77" s="27" t="n">
        <v>590</v>
      </c>
      <c r="G77" s="27" t="n">
        <v>138</v>
      </c>
      <c r="H77" s="8" t="n">
        <v>7</v>
      </c>
      <c r="I77" s="8" t="n">
        <v>6</v>
      </c>
      <c r="J77" s="8" t="n">
        <v>13</v>
      </c>
      <c r="K77" s="15" t="n">
        <v>1</v>
      </c>
      <c r="L77" s="27" t="n">
        <v>0</v>
      </c>
      <c r="M77" s="8" t="n">
        <v>1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43379</v>
      </c>
      <c r="B78" s="42" t="inlineStr">
        <is>
          <t>Watford</t>
        </is>
      </c>
      <c r="C78" s="42" t="inlineStr">
        <is>
          <t>Bournemouth</t>
        </is>
      </c>
      <c r="D78" s="27" t="n">
        <v>374</v>
      </c>
      <c r="E78" s="27" t="n">
        <v>428</v>
      </c>
      <c r="F78" s="27" t="n">
        <v>291</v>
      </c>
      <c r="G78" s="27" t="n">
        <v>355</v>
      </c>
      <c r="H78" s="8" t="n">
        <v>2</v>
      </c>
      <c r="I78" s="8" t="n">
        <v>7</v>
      </c>
      <c r="J78" s="8" t="n">
        <v>9</v>
      </c>
      <c r="K78" s="15" t="n">
        <v>0</v>
      </c>
      <c r="L78" s="27" t="n">
        <v>4</v>
      </c>
      <c r="M78" s="8" t="n">
        <v>4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43380</v>
      </c>
      <c r="B79" s="42" t="inlineStr">
        <is>
          <t>Fulham</t>
        </is>
      </c>
      <c r="C79" s="42" t="inlineStr">
        <is>
          <t>Arsenal</t>
        </is>
      </c>
      <c r="D79" s="27" t="n">
        <v>470</v>
      </c>
      <c r="E79" s="27" t="n">
        <v>506</v>
      </c>
      <c r="F79" s="27" t="n">
        <v>381</v>
      </c>
      <c r="G79" s="27" t="n">
        <v>399</v>
      </c>
      <c r="H79" s="8" t="n">
        <v>4</v>
      </c>
      <c r="I79" s="8" t="n">
        <v>7</v>
      </c>
      <c r="J79" s="8" t="n">
        <v>11</v>
      </c>
      <c r="K79" s="15" t="n">
        <v>1</v>
      </c>
      <c r="L79" s="27" t="n">
        <v>5</v>
      </c>
      <c r="M79" s="8" t="n">
        <v>6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43380</v>
      </c>
      <c r="B80" s="42" t="inlineStr">
        <is>
          <t>Liverpool</t>
        </is>
      </c>
      <c r="C80" s="42" t="inlineStr">
        <is>
          <t>Manchester City</t>
        </is>
      </c>
      <c r="D80" s="27" t="n">
        <v>514</v>
      </c>
      <c r="E80" s="27" t="n">
        <v>527</v>
      </c>
      <c r="F80" s="27" t="n">
        <v>429</v>
      </c>
      <c r="G80" s="27" t="n">
        <v>440</v>
      </c>
      <c r="H80" s="8" t="n">
        <v>2</v>
      </c>
      <c r="I80" s="8" t="n">
        <v>2</v>
      </c>
      <c r="J80" s="8" t="n">
        <v>4</v>
      </c>
      <c r="K80" s="15" t="n">
        <v>0</v>
      </c>
      <c r="L80" s="27" t="n">
        <v>0</v>
      </c>
      <c r="M80" s="8" t="n">
        <v>0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43380</v>
      </c>
      <c r="B81" s="42" t="inlineStr">
        <is>
          <t>Southampton</t>
        </is>
      </c>
      <c r="C81" s="42" t="inlineStr">
        <is>
          <t>Chelsea</t>
        </is>
      </c>
      <c r="D81" s="27" t="n">
        <v>344</v>
      </c>
      <c r="E81" s="27" t="n">
        <v>652</v>
      </c>
      <c r="F81" s="27" t="n">
        <v>271</v>
      </c>
      <c r="G81" s="27" t="n">
        <v>576</v>
      </c>
      <c r="H81" s="8" t="n">
        <v>6</v>
      </c>
      <c r="I81" s="8" t="n">
        <v>6</v>
      </c>
      <c r="J81" s="8" t="n">
        <v>12</v>
      </c>
      <c r="K81" s="15" t="n">
        <v>0</v>
      </c>
      <c r="L81" s="27" t="n">
        <v>3</v>
      </c>
      <c r="M81" s="8" t="n">
        <v>3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43393</v>
      </c>
      <c r="B82" s="42" t="inlineStr">
        <is>
          <t>Bournemouth</t>
        </is>
      </c>
      <c r="C82" s="42" t="inlineStr">
        <is>
          <t>Southampton</t>
        </is>
      </c>
      <c r="D82" s="27" t="n">
        <v>458</v>
      </c>
      <c r="E82" s="27" t="n">
        <v>346</v>
      </c>
      <c r="F82" s="27" t="n">
        <v>350</v>
      </c>
      <c r="G82" s="27" t="n">
        <v>250</v>
      </c>
      <c r="H82" s="8" t="n">
        <v>2</v>
      </c>
      <c r="I82" s="8" t="n">
        <v>4</v>
      </c>
      <c r="J82" s="8" t="n">
        <v>6</v>
      </c>
      <c r="K82" s="15" t="n">
        <v>0</v>
      </c>
      <c r="L82" s="27" t="n">
        <v>0</v>
      </c>
      <c r="M82" s="8" t="n">
        <v>0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43393</v>
      </c>
      <c r="B83" s="42" t="inlineStr">
        <is>
          <t>Cardiff</t>
        </is>
      </c>
      <c r="C83" s="42" t="inlineStr">
        <is>
          <t>Fulham</t>
        </is>
      </c>
      <c r="D83" s="27" t="n">
        <v>313</v>
      </c>
      <c r="E83" s="27" t="n">
        <v>479</v>
      </c>
      <c r="F83" s="27" t="n">
        <v>200</v>
      </c>
      <c r="G83" s="27" t="n">
        <v>368</v>
      </c>
      <c r="H83" s="8" t="n">
        <v>5</v>
      </c>
      <c r="I83" s="8" t="n">
        <v>4</v>
      </c>
      <c r="J83" s="8" t="n">
        <v>9</v>
      </c>
      <c r="K83" s="15" t="n">
        <v>4</v>
      </c>
      <c r="L83" s="27" t="n">
        <v>2</v>
      </c>
      <c r="M83" s="8" t="n">
        <v>6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43393</v>
      </c>
      <c r="B84" s="42" t="inlineStr">
        <is>
          <t>Chelsea</t>
        </is>
      </c>
      <c r="C84" s="42" t="inlineStr">
        <is>
          <t>Manchester Utd</t>
        </is>
      </c>
      <c r="D84" s="27" t="n">
        <v>611</v>
      </c>
      <c r="E84" s="27" t="n">
        <v>371</v>
      </c>
      <c r="F84" s="27" t="n">
        <v>543</v>
      </c>
      <c r="G84" s="27" t="n">
        <v>282</v>
      </c>
      <c r="H84" s="8" t="n">
        <v>6</v>
      </c>
      <c r="I84" s="8" t="n">
        <v>4</v>
      </c>
      <c r="J84" s="8" t="n">
        <v>10</v>
      </c>
      <c r="K84" s="15" t="n">
        <v>2</v>
      </c>
      <c r="L84" s="27" t="n">
        <v>2</v>
      </c>
      <c r="M84" s="8" t="n">
        <v>4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43393</v>
      </c>
      <c r="B85" s="42" t="inlineStr">
        <is>
          <t>Huddersfield</t>
        </is>
      </c>
      <c r="C85" s="42" t="inlineStr">
        <is>
          <t>Liverpool</t>
        </is>
      </c>
      <c r="D85" s="27" t="n">
        <v>521</v>
      </c>
      <c r="E85" s="27" t="n">
        <v>585</v>
      </c>
      <c r="F85" s="27" t="n">
        <v>419</v>
      </c>
      <c r="G85" s="27" t="n">
        <v>472</v>
      </c>
      <c r="H85" s="8" t="n">
        <v>1</v>
      </c>
      <c r="I85" s="8" t="n">
        <v>2</v>
      </c>
      <c r="J85" s="8" t="n">
        <v>3</v>
      </c>
      <c r="K85" s="15" t="n">
        <v>0</v>
      </c>
      <c r="L85" s="27" t="n">
        <v>1</v>
      </c>
      <c r="M85" s="8" t="n">
        <v>1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43393</v>
      </c>
      <c r="B86" s="42" t="inlineStr">
        <is>
          <t>Manchester City</t>
        </is>
      </c>
      <c r="C86" s="42" t="inlineStr">
        <is>
          <t>Burnley</t>
        </is>
      </c>
      <c r="D86" s="27" t="n">
        <v>679</v>
      </c>
      <c r="E86" s="27" t="n">
        <v>302</v>
      </c>
      <c r="F86" s="27" t="n">
        <v>597</v>
      </c>
      <c r="G86" s="27" t="n">
        <v>226</v>
      </c>
      <c r="H86" s="8" t="n">
        <v>10</v>
      </c>
      <c r="I86" s="8" t="n">
        <v>0</v>
      </c>
      <c r="J86" s="8" t="n">
        <v>10</v>
      </c>
      <c r="K86" s="15" t="n">
        <v>5</v>
      </c>
      <c r="L86" s="27" t="n">
        <v>0</v>
      </c>
      <c r="M86" s="8" t="n">
        <v>5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43393</v>
      </c>
      <c r="B87" s="42" t="inlineStr">
        <is>
          <t>Newcastle</t>
        </is>
      </c>
      <c r="C87" s="42" t="inlineStr">
        <is>
          <t>Brighton</t>
        </is>
      </c>
      <c r="D87" s="27" t="n">
        <v>504</v>
      </c>
      <c r="E87" s="27" t="n">
        <v>247</v>
      </c>
      <c r="F87" s="27" t="n">
        <v>414</v>
      </c>
      <c r="G87" s="27" t="n">
        <v>151</v>
      </c>
      <c r="H87" s="8" t="n">
        <v>6</v>
      </c>
      <c r="I87" s="8" t="n">
        <v>2</v>
      </c>
      <c r="J87" s="8" t="n">
        <v>8</v>
      </c>
      <c r="K87" s="15" t="n">
        <v>0</v>
      </c>
      <c r="L87" s="27" t="n">
        <v>1</v>
      </c>
      <c r="M87" s="8" t="n">
        <v>1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43393</v>
      </c>
      <c r="B88" s="42" t="inlineStr">
        <is>
          <t>West Ham</t>
        </is>
      </c>
      <c r="C88" s="42" t="inlineStr">
        <is>
          <t>Tottenham</t>
        </is>
      </c>
      <c r="D88" s="27" t="n">
        <v>377</v>
      </c>
      <c r="E88" s="27" t="n">
        <v>506</v>
      </c>
      <c r="F88" s="27" t="n">
        <v>307</v>
      </c>
      <c r="G88" s="27" t="n">
        <v>437</v>
      </c>
      <c r="H88" s="8" t="n">
        <v>4</v>
      </c>
      <c r="I88" s="8" t="n">
        <v>2</v>
      </c>
      <c r="J88" s="8" t="n">
        <v>6</v>
      </c>
      <c r="K88" s="15" t="n">
        <v>0</v>
      </c>
      <c r="L88" s="27" t="n">
        <v>1</v>
      </c>
      <c r="M88" s="8" t="n">
        <v>1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43393</v>
      </c>
      <c r="B89" s="42" t="inlineStr">
        <is>
          <t>Wolves</t>
        </is>
      </c>
      <c r="C89" s="42" t="inlineStr">
        <is>
          <t>Watford</t>
        </is>
      </c>
      <c r="D89" s="27" t="n">
        <v>420</v>
      </c>
      <c r="E89" s="27" t="n">
        <v>550</v>
      </c>
      <c r="F89" s="27" t="n">
        <v>325</v>
      </c>
      <c r="G89" s="27" t="n">
        <v>463</v>
      </c>
      <c r="H89" s="8" t="n">
        <v>1</v>
      </c>
      <c r="I89" s="8" t="n">
        <v>3</v>
      </c>
      <c r="J89" s="8" t="n">
        <v>4</v>
      </c>
      <c r="K89" s="15" t="n">
        <v>0</v>
      </c>
      <c r="L89" s="27" t="n">
        <v>2</v>
      </c>
      <c r="M89" s="8" t="n">
        <v>2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43394</v>
      </c>
      <c r="B90" s="42" t="inlineStr">
        <is>
          <t>Everton</t>
        </is>
      </c>
      <c r="C90" s="42" t="inlineStr">
        <is>
          <t>Crystal Palace</t>
        </is>
      </c>
      <c r="D90" s="27" t="n">
        <v>514</v>
      </c>
      <c r="E90" s="27" t="n">
        <v>352</v>
      </c>
      <c r="F90" s="27" t="n">
        <v>431</v>
      </c>
      <c r="G90" s="27" t="n">
        <v>255</v>
      </c>
      <c r="H90" s="8" t="n">
        <v>4</v>
      </c>
      <c r="I90" s="8" t="n">
        <v>3</v>
      </c>
      <c r="J90" s="8" t="n">
        <v>7</v>
      </c>
      <c r="K90" s="15" t="n">
        <v>2</v>
      </c>
      <c r="L90" s="27" t="n">
        <v>0</v>
      </c>
      <c r="M90" s="8" t="n">
        <v>2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43395</v>
      </c>
      <c r="B91" s="42" t="inlineStr">
        <is>
          <t>Arsenal</t>
        </is>
      </c>
      <c r="C91" s="42" t="inlineStr">
        <is>
          <t>Leicester</t>
        </is>
      </c>
      <c r="D91" s="27" t="n">
        <v>703</v>
      </c>
      <c r="E91" s="27" t="n">
        <v>309</v>
      </c>
      <c r="F91" s="27" t="n">
        <v>602</v>
      </c>
      <c r="G91" s="27" t="n">
        <v>228</v>
      </c>
      <c r="H91" s="8" t="n">
        <v>6</v>
      </c>
      <c r="I91" s="8" t="n">
        <v>2</v>
      </c>
      <c r="J91" s="8" t="n">
        <v>8</v>
      </c>
      <c r="K91" s="15" t="n">
        <v>3</v>
      </c>
      <c r="L91" s="27" t="n">
        <v>1</v>
      </c>
      <c r="M91" s="8" t="n">
        <v>4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43400</v>
      </c>
      <c r="B92" s="42" t="inlineStr">
        <is>
          <t>Brighton</t>
        </is>
      </c>
      <c r="C92" s="42" t="inlineStr">
        <is>
          <t>Wolves</t>
        </is>
      </c>
      <c r="D92" s="27" t="n">
        <v>362</v>
      </c>
      <c r="E92" s="27" t="n">
        <v>523</v>
      </c>
      <c r="F92" s="27" t="n">
        <v>262</v>
      </c>
      <c r="G92" s="27" t="n">
        <v>439</v>
      </c>
      <c r="H92" s="8" t="n">
        <v>1</v>
      </c>
      <c r="I92" s="8" t="n">
        <v>7</v>
      </c>
      <c r="J92" s="8" t="n">
        <v>8</v>
      </c>
      <c r="K92" s="15" t="n">
        <v>1</v>
      </c>
      <c r="L92" s="27" t="n">
        <v>0</v>
      </c>
      <c r="M92" s="8" t="n">
        <v>1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43400</v>
      </c>
      <c r="B93" s="42" t="inlineStr">
        <is>
          <t>Fulham</t>
        </is>
      </c>
      <c r="C93" s="42" t="inlineStr">
        <is>
          <t>Bournemouth</t>
        </is>
      </c>
      <c r="D93" s="27" t="n">
        <v>547</v>
      </c>
      <c r="E93" s="27" t="n">
        <v>495</v>
      </c>
      <c r="F93" s="27" t="n">
        <v>453</v>
      </c>
      <c r="G93" s="27" t="n">
        <v>421</v>
      </c>
      <c r="H93" s="8" t="n">
        <v>1</v>
      </c>
      <c r="I93" s="8" t="n">
        <v>5</v>
      </c>
      <c r="J93" s="8" t="n">
        <v>6</v>
      </c>
      <c r="K93" s="15" t="n">
        <v>0</v>
      </c>
      <c r="L93" s="27" t="n">
        <v>3</v>
      </c>
      <c r="M93" s="8" t="n">
        <v>3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43400</v>
      </c>
      <c r="B94" s="42" t="inlineStr">
        <is>
          <t>Leicester</t>
        </is>
      </c>
      <c r="C94" s="42" t="inlineStr">
        <is>
          <t>West Ham</t>
        </is>
      </c>
      <c r="D94" s="27" t="n">
        <v>552</v>
      </c>
      <c r="E94" s="27" t="n">
        <v>327</v>
      </c>
      <c r="F94" s="27" t="n">
        <v>457</v>
      </c>
      <c r="G94" s="27" t="n">
        <v>227</v>
      </c>
      <c r="H94" s="8" t="n">
        <v>7</v>
      </c>
      <c r="I94" s="8" t="n">
        <v>3</v>
      </c>
      <c r="J94" s="8" t="n">
        <v>10</v>
      </c>
      <c r="K94" s="15" t="n">
        <v>1</v>
      </c>
      <c r="L94" s="27" t="n">
        <v>1</v>
      </c>
      <c r="M94" s="8" t="n">
        <v>2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43400</v>
      </c>
      <c r="B95" s="42" t="inlineStr">
        <is>
          <t>Liverpool</t>
        </is>
      </c>
      <c r="C95" s="42" t="inlineStr">
        <is>
          <t>Cardiff</t>
        </is>
      </c>
      <c r="D95" s="27" t="n">
        <v>818</v>
      </c>
      <c r="E95" s="27" t="n">
        <v>207</v>
      </c>
      <c r="F95" s="27" t="n">
        <v>727</v>
      </c>
      <c r="G95" s="27" t="n">
        <v>122</v>
      </c>
      <c r="H95" s="8" t="n">
        <v>7</v>
      </c>
      <c r="I95" s="8" t="n">
        <v>1</v>
      </c>
      <c r="J95" s="8" t="n">
        <v>8</v>
      </c>
      <c r="K95" s="15" t="n">
        <v>4</v>
      </c>
      <c r="L95" s="27" t="n">
        <v>1</v>
      </c>
      <c r="M95" s="8" t="n">
        <v>5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43400</v>
      </c>
      <c r="B96" s="42" t="inlineStr">
        <is>
          <t>Southampton</t>
        </is>
      </c>
      <c r="C96" s="42" t="inlineStr">
        <is>
          <t>Newcastle</t>
        </is>
      </c>
      <c r="D96" s="27" t="n">
        <v>405</v>
      </c>
      <c r="E96" s="27" t="n">
        <v>414</v>
      </c>
      <c r="F96" s="27" t="n">
        <v>302</v>
      </c>
      <c r="G96" s="27" t="n">
        <v>297</v>
      </c>
      <c r="H96" s="8" t="n">
        <v>4</v>
      </c>
      <c r="I96" s="8" t="n">
        <v>0</v>
      </c>
      <c r="J96" s="8" t="n">
        <v>4</v>
      </c>
      <c r="K96" s="15" t="n">
        <v>0</v>
      </c>
      <c r="L96" s="27" t="n">
        <v>0</v>
      </c>
      <c r="M96" s="8" t="n">
        <v>0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43400</v>
      </c>
      <c r="B97" s="42" t="inlineStr">
        <is>
          <t>Watford</t>
        </is>
      </c>
      <c r="C97" s="42" t="inlineStr">
        <is>
          <t>Huddersfield</t>
        </is>
      </c>
      <c r="D97" s="27" t="n">
        <v>467</v>
      </c>
      <c r="E97" s="27" t="n">
        <v>498</v>
      </c>
      <c r="F97" s="27" t="n">
        <v>366</v>
      </c>
      <c r="G97" s="27" t="n">
        <v>399</v>
      </c>
      <c r="H97" s="8" t="n">
        <v>6</v>
      </c>
      <c r="I97" s="8" t="n">
        <v>7</v>
      </c>
      <c r="J97" s="8" t="n">
        <v>13</v>
      </c>
      <c r="K97" s="15" t="n">
        <v>3</v>
      </c>
      <c r="L97" s="27" t="n">
        <v>0</v>
      </c>
      <c r="M97" s="8" t="n">
        <v>3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43401</v>
      </c>
      <c r="B98" s="42" t="inlineStr">
        <is>
          <t>Burnley</t>
        </is>
      </c>
      <c r="C98" s="42" t="inlineStr">
        <is>
          <t>Chelsea</t>
        </is>
      </c>
      <c r="D98" s="27" t="n">
        <v>325</v>
      </c>
      <c r="E98" s="27" t="n">
        <v>796</v>
      </c>
      <c r="F98" s="27" t="n">
        <v>266</v>
      </c>
      <c r="G98" s="27" t="n">
        <v>720</v>
      </c>
      <c r="H98" s="8" t="n">
        <v>1</v>
      </c>
      <c r="I98" s="8" t="n">
        <v>8</v>
      </c>
      <c r="J98" s="8" t="n">
        <v>9</v>
      </c>
      <c r="K98" s="15" t="n">
        <v>0</v>
      </c>
      <c r="L98" s="27" t="n">
        <v>4</v>
      </c>
      <c r="M98" s="8" t="n">
        <v>4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43401</v>
      </c>
      <c r="B99" s="42" t="inlineStr">
        <is>
          <t>Crystal Palace</t>
        </is>
      </c>
      <c r="C99" s="42" t="inlineStr">
        <is>
          <t>Arsenal</t>
        </is>
      </c>
      <c r="D99" s="27" t="n">
        <v>399</v>
      </c>
      <c r="E99" s="27" t="n">
        <v>555</v>
      </c>
      <c r="F99" s="27" t="n">
        <v>311</v>
      </c>
      <c r="G99" s="27" t="n">
        <v>463</v>
      </c>
      <c r="H99" s="8" t="n">
        <v>3</v>
      </c>
      <c r="I99" s="8" t="n">
        <v>2</v>
      </c>
      <c r="J99" s="8" t="n">
        <v>5</v>
      </c>
      <c r="K99" s="15" t="n">
        <v>2</v>
      </c>
      <c r="L99" s="27" t="n">
        <v>2</v>
      </c>
      <c r="M99" s="8" t="n">
        <v>4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43401</v>
      </c>
      <c r="B100" s="42" t="inlineStr">
        <is>
          <t>Manchester Utd</t>
        </is>
      </c>
      <c r="C100" s="42" t="inlineStr">
        <is>
          <t>Everton</t>
        </is>
      </c>
      <c r="D100" s="27" t="n">
        <v>486</v>
      </c>
      <c r="E100" s="27" t="n">
        <v>413</v>
      </c>
      <c r="F100" s="27" t="n">
        <v>391</v>
      </c>
      <c r="G100" s="27" t="n">
        <v>332</v>
      </c>
      <c r="H100" s="8" t="n">
        <v>10</v>
      </c>
      <c r="I100" s="8" t="n">
        <v>6</v>
      </c>
      <c r="J100" s="8" t="n">
        <v>16</v>
      </c>
      <c r="K100" s="15" t="n">
        <v>2</v>
      </c>
      <c r="L100" s="27" t="n">
        <v>1</v>
      </c>
      <c r="M100" s="8" t="n">
        <v>3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43402</v>
      </c>
      <c r="B101" s="42" t="inlineStr">
        <is>
          <t>Tottenham</t>
        </is>
      </c>
      <c r="C101" s="42" t="inlineStr">
        <is>
          <t>Manchester City</t>
        </is>
      </c>
      <c r="D101" s="27" t="n">
        <v>476</v>
      </c>
      <c r="E101" s="27" t="n">
        <v>514</v>
      </c>
      <c r="F101" s="27" t="n">
        <v>383</v>
      </c>
      <c r="G101" s="27" t="n">
        <v>429</v>
      </c>
      <c r="H101" s="8" t="n">
        <v>1</v>
      </c>
      <c r="I101" s="8" t="n">
        <v>6</v>
      </c>
      <c r="J101" s="8" t="n">
        <v>7</v>
      </c>
      <c r="K101" s="15" t="n">
        <v>0</v>
      </c>
      <c r="L101" s="27" t="n">
        <v>1</v>
      </c>
      <c r="M101" s="8" t="n">
        <v>1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43407</v>
      </c>
      <c r="B102" s="42" t="inlineStr">
        <is>
          <t>Arsenal</t>
        </is>
      </c>
      <c r="C102" s="42" t="inlineStr">
        <is>
          <t>Liverpool</t>
        </is>
      </c>
      <c r="D102" s="27" t="n">
        <v>586</v>
      </c>
      <c r="E102" s="27" t="n">
        <v>356</v>
      </c>
      <c r="F102" s="27" t="n">
        <v>501</v>
      </c>
      <c r="G102" s="27" t="n">
        <v>276</v>
      </c>
      <c r="H102" s="8" t="n">
        <v>4</v>
      </c>
      <c r="I102" s="8" t="n">
        <v>4</v>
      </c>
      <c r="J102" s="8" t="n">
        <v>8</v>
      </c>
      <c r="K102" s="15" t="n">
        <v>1</v>
      </c>
      <c r="L102" s="27" t="n">
        <v>1</v>
      </c>
      <c r="M102" s="8" t="n">
        <v>2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43407</v>
      </c>
      <c r="B103" s="42" t="inlineStr">
        <is>
          <t>Bournemouth</t>
        </is>
      </c>
      <c r="C103" s="42" t="inlineStr">
        <is>
          <t>Manchester Utd</t>
        </is>
      </c>
      <c r="D103" s="27" t="n">
        <v>412</v>
      </c>
      <c r="E103" s="27" t="n">
        <v>448</v>
      </c>
      <c r="F103" s="27" t="n">
        <v>317</v>
      </c>
      <c r="G103" s="27" t="n">
        <v>356</v>
      </c>
      <c r="H103" s="8" t="n">
        <v>7</v>
      </c>
      <c r="I103" s="8" t="n">
        <v>8</v>
      </c>
      <c r="J103" s="8" t="n">
        <v>15</v>
      </c>
      <c r="K103" s="15" t="n">
        <v>1</v>
      </c>
      <c r="L103" s="27" t="n">
        <v>2</v>
      </c>
      <c r="M103" s="8" t="n">
        <v>3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43407</v>
      </c>
      <c r="B104" s="42" t="inlineStr">
        <is>
          <t>Cardiff</t>
        </is>
      </c>
      <c r="C104" s="42" t="inlineStr">
        <is>
          <t>Leicester</t>
        </is>
      </c>
      <c r="D104" s="27" t="n">
        <v>271</v>
      </c>
      <c r="E104" s="27" t="n">
        <v>403</v>
      </c>
      <c r="F104" s="27" t="n">
        <v>166</v>
      </c>
      <c r="G104" s="27" t="n">
        <v>305</v>
      </c>
      <c r="H104" s="8" t="n">
        <v>2</v>
      </c>
      <c r="I104" s="8" t="n">
        <v>5</v>
      </c>
      <c r="J104" s="8" t="n">
        <v>7</v>
      </c>
      <c r="K104" s="15" t="n">
        <v>0</v>
      </c>
      <c r="L104" s="27" t="n">
        <v>1</v>
      </c>
      <c r="M104" s="8" t="n">
        <v>1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43407</v>
      </c>
      <c r="B105" s="42" t="inlineStr">
        <is>
          <t>Everton</t>
        </is>
      </c>
      <c r="C105" s="42" t="inlineStr">
        <is>
          <t>Brighton</t>
        </is>
      </c>
      <c r="D105" s="27" t="n">
        <v>491</v>
      </c>
      <c r="E105" s="27" t="n">
        <v>315</v>
      </c>
      <c r="F105" s="27" t="n">
        <v>408</v>
      </c>
      <c r="G105" s="27" t="n">
        <v>215</v>
      </c>
      <c r="H105" s="8" t="n">
        <v>3</v>
      </c>
      <c r="I105" s="8" t="n">
        <v>3</v>
      </c>
      <c r="J105" s="8" t="n">
        <v>6</v>
      </c>
      <c r="K105" s="15" t="n">
        <v>3</v>
      </c>
      <c r="L105" s="27" t="n">
        <v>1</v>
      </c>
      <c r="M105" s="8" t="n">
        <v>4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43407</v>
      </c>
      <c r="B106" s="42" t="inlineStr">
        <is>
          <t>Newcastle</t>
        </is>
      </c>
      <c r="C106" s="42" t="inlineStr">
        <is>
          <t>Watford</t>
        </is>
      </c>
      <c r="D106" s="27" t="n">
        <v>326</v>
      </c>
      <c r="E106" s="27" t="n">
        <v>452</v>
      </c>
      <c r="F106" s="27" t="n">
        <v>221</v>
      </c>
      <c r="G106" s="27" t="n">
        <v>359</v>
      </c>
      <c r="H106" s="8" t="n">
        <v>2</v>
      </c>
      <c r="I106" s="8" t="n">
        <v>1</v>
      </c>
      <c r="J106" s="8" t="n">
        <v>3</v>
      </c>
      <c r="K106" s="15" t="n">
        <v>1</v>
      </c>
      <c r="L106" s="27" t="n">
        <v>0</v>
      </c>
      <c r="M106" s="8" t="n">
        <v>1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43407</v>
      </c>
      <c r="B107" s="42" t="inlineStr">
        <is>
          <t>West Ham</t>
        </is>
      </c>
      <c r="C107" s="42" t="inlineStr">
        <is>
          <t>Burnley</t>
        </is>
      </c>
      <c r="D107" s="27" t="n">
        <v>527</v>
      </c>
      <c r="E107" s="27" t="n">
        <v>312</v>
      </c>
      <c r="F107" s="27" t="n">
        <v>426</v>
      </c>
      <c r="G107" s="27" t="n">
        <v>197</v>
      </c>
      <c r="H107" s="8" t="n">
        <v>10</v>
      </c>
      <c r="I107" s="8" t="n">
        <v>3</v>
      </c>
      <c r="J107" s="8" t="n">
        <v>13</v>
      </c>
      <c r="K107" s="15" t="n">
        <v>4</v>
      </c>
      <c r="L107" s="27" t="n">
        <v>2</v>
      </c>
      <c r="M107" s="8" t="n">
        <v>6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43407</v>
      </c>
      <c r="B108" s="42" t="inlineStr">
        <is>
          <t>Wolves</t>
        </is>
      </c>
      <c r="C108" s="42" t="inlineStr">
        <is>
          <t>Tottenham</t>
        </is>
      </c>
      <c r="D108" s="27" t="n">
        <v>458</v>
      </c>
      <c r="E108" s="27" t="n">
        <v>505</v>
      </c>
      <c r="F108" s="27" t="n">
        <v>374</v>
      </c>
      <c r="G108" s="27" t="n">
        <v>417</v>
      </c>
      <c r="H108" s="8" t="n">
        <v>7</v>
      </c>
      <c r="I108" s="8" t="n">
        <v>8</v>
      </c>
      <c r="J108" s="8" t="n">
        <v>15</v>
      </c>
      <c r="K108" s="15" t="n">
        <v>2</v>
      </c>
      <c r="L108" s="27" t="n">
        <v>3</v>
      </c>
      <c r="M108" s="8" t="n">
        <v>5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43408</v>
      </c>
      <c r="B109" s="42" t="inlineStr">
        <is>
          <t>Chelsea</t>
        </is>
      </c>
      <c r="C109" s="42" t="inlineStr">
        <is>
          <t>Crystal Palace</t>
        </is>
      </c>
      <c r="D109" s="27" t="n">
        <v>883</v>
      </c>
      <c r="E109" s="27" t="n">
        <v>313</v>
      </c>
      <c r="F109" s="27" t="n">
        <v>799</v>
      </c>
      <c r="G109" s="27" t="n">
        <v>242</v>
      </c>
      <c r="H109" s="8" t="n">
        <v>6</v>
      </c>
      <c r="I109" s="8" t="n">
        <v>2</v>
      </c>
      <c r="J109" s="8" t="n">
        <v>8</v>
      </c>
      <c r="K109" s="15" t="n">
        <v>3</v>
      </c>
      <c r="L109" s="27" t="n">
        <v>1</v>
      </c>
      <c r="M109" s="8" t="n">
        <v>4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43408</v>
      </c>
      <c r="B110" s="42" t="inlineStr">
        <is>
          <t>Manchester City</t>
        </is>
      </c>
      <c r="C110" s="42" t="inlineStr">
        <is>
          <t>Southampton</t>
        </is>
      </c>
      <c r="D110" s="27" t="n">
        <v>729</v>
      </c>
      <c r="E110" s="27" t="n">
        <v>341</v>
      </c>
      <c r="F110" s="27" t="n">
        <v>664</v>
      </c>
      <c r="G110" s="27" t="n">
        <v>269</v>
      </c>
      <c r="H110" s="8" t="n">
        <v>8</v>
      </c>
      <c r="I110" s="8" t="n">
        <v>6</v>
      </c>
      <c r="J110" s="8" t="n">
        <v>14</v>
      </c>
      <c r="K110" s="15" t="n">
        <v>6</v>
      </c>
      <c r="L110" s="27" t="n">
        <v>1</v>
      </c>
      <c r="M110" s="8" t="n">
        <v>7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43409</v>
      </c>
      <c r="B111" s="42" t="inlineStr">
        <is>
          <t>Huddersfield</t>
        </is>
      </c>
      <c r="C111" s="42" t="inlineStr">
        <is>
          <t>Fulham</t>
        </is>
      </c>
      <c r="D111" s="27" t="n">
        <v>388</v>
      </c>
      <c r="E111" s="27" t="n">
        <v>490</v>
      </c>
      <c r="F111" s="27" t="n">
        <v>264</v>
      </c>
      <c r="G111" s="27" t="n">
        <v>353</v>
      </c>
      <c r="H111" s="8" t="n">
        <v>2</v>
      </c>
      <c r="I111" s="8" t="n">
        <v>1</v>
      </c>
      <c r="J111" s="8" t="n">
        <v>3</v>
      </c>
      <c r="K111" s="15" t="n">
        <v>1</v>
      </c>
      <c r="L111" s="27" t="n">
        <v>0</v>
      </c>
      <c r="M111" s="8" t="n">
        <v>1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43414</v>
      </c>
      <c r="B112" s="42" t="inlineStr">
        <is>
          <t>Cardiff</t>
        </is>
      </c>
      <c r="C112" s="42" t="inlineStr">
        <is>
          <t>Brighton</t>
        </is>
      </c>
      <c r="D112" s="27" t="n">
        <v>472</v>
      </c>
      <c r="E112" s="27" t="n">
        <v>315</v>
      </c>
      <c r="F112" s="27" t="n">
        <v>362</v>
      </c>
      <c r="G112" s="27" t="n">
        <v>202</v>
      </c>
      <c r="H112" s="8" t="n">
        <v>6</v>
      </c>
      <c r="I112" s="8" t="n">
        <v>3</v>
      </c>
      <c r="J112" s="8" t="n">
        <v>9</v>
      </c>
      <c r="K112" s="15" t="n">
        <v>2</v>
      </c>
      <c r="L112" s="27" t="n">
        <v>1</v>
      </c>
      <c r="M112" s="8" t="n">
        <v>3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43414</v>
      </c>
      <c r="B113" s="42" t="inlineStr">
        <is>
          <t>Crystal Palace</t>
        </is>
      </c>
      <c r="C113" s="42" t="inlineStr">
        <is>
          <t>Tottenham</t>
        </is>
      </c>
      <c r="D113" s="27" t="n">
        <v>303</v>
      </c>
      <c r="E113" s="27" t="n">
        <v>584</v>
      </c>
      <c r="F113" s="27" t="n">
        <v>201</v>
      </c>
      <c r="G113" s="27" t="n">
        <v>486</v>
      </c>
      <c r="H113" s="8" t="n">
        <v>4</v>
      </c>
      <c r="I113" s="8" t="n">
        <v>2</v>
      </c>
      <c r="J113" s="8" t="n">
        <v>6</v>
      </c>
      <c r="K113" s="15" t="n">
        <v>0</v>
      </c>
      <c r="L113" s="27" t="n">
        <v>1</v>
      </c>
      <c r="M113" s="8" t="n">
        <v>1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43414</v>
      </c>
      <c r="B114" s="42" t="inlineStr">
        <is>
          <t>Huddersfield</t>
        </is>
      </c>
      <c r="C114" s="42" t="inlineStr">
        <is>
          <t>West Ham</t>
        </is>
      </c>
      <c r="D114" s="27" t="n">
        <v>354</v>
      </c>
      <c r="E114" s="27" t="n">
        <v>448</v>
      </c>
      <c r="F114" s="27" t="n">
        <v>257</v>
      </c>
      <c r="G114" s="27" t="n">
        <v>345</v>
      </c>
      <c r="H114" s="8" t="n">
        <v>7</v>
      </c>
      <c r="I114" s="8" t="n">
        <v>5</v>
      </c>
      <c r="J114" s="8" t="n">
        <v>12</v>
      </c>
      <c r="K114" s="15" t="n">
        <v>1</v>
      </c>
      <c r="L114" s="27" t="n">
        <v>1</v>
      </c>
      <c r="M114" s="8" t="n">
        <v>2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43414</v>
      </c>
      <c r="B115" s="42" t="inlineStr">
        <is>
          <t>Leicester</t>
        </is>
      </c>
      <c r="C115" s="42" t="inlineStr">
        <is>
          <t>Burnley</t>
        </is>
      </c>
      <c r="D115" s="27" t="n">
        <v>479</v>
      </c>
      <c r="E115" s="27" t="n">
        <v>298</v>
      </c>
      <c r="F115" s="27" t="n">
        <v>377</v>
      </c>
      <c r="G115" s="27" t="n">
        <v>189</v>
      </c>
      <c r="H115" s="8" t="n">
        <v>5</v>
      </c>
      <c r="I115" s="8" t="n">
        <v>1</v>
      </c>
      <c r="J115" s="8" t="n">
        <v>6</v>
      </c>
      <c r="K115" s="15" t="n">
        <v>0</v>
      </c>
      <c r="L115" s="27" t="n">
        <v>0</v>
      </c>
      <c r="M115" s="8" t="n">
        <v>0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43414</v>
      </c>
      <c r="B116" s="42" t="inlineStr">
        <is>
          <t>Newcastle</t>
        </is>
      </c>
      <c r="C116" s="42" t="inlineStr">
        <is>
          <t>Bournemouth</t>
        </is>
      </c>
      <c r="D116" s="27" t="n">
        <v>323</v>
      </c>
      <c r="E116" s="27" t="n">
        <v>505</v>
      </c>
      <c r="F116" s="27" t="n">
        <v>222</v>
      </c>
      <c r="G116" s="27" t="n">
        <v>401</v>
      </c>
      <c r="H116" s="8" t="n">
        <v>6</v>
      </c>
      <c r="I116" s="8" t="n">
        <v>4</v>
      </c>
      <c r="J116" s="8" t="n">
        <v>10</v>
      </c>
      <c r="K116" s="15" t="n">
        <v>2</v>
      </c>
      <c r="L116" s="27" t="n">
        <v>1</v>
      </c>
      <c r="M116" s="8" t="n">
        <v>3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43414</v>
      </c>
      <c r="B117" s="42" t="inlineStr">
        <is>
          <t>Southampton</t>
        </is>
      </c>
      <c r="C117" s="42" t="inlineStr">
        <is>
          <t>Watford</t>
        </is>
      </c>
      <c r="D117" s="27" t="n">
        <v>306</v>
      </c>
      <c r="E117" s="27" t="n">
        <v>421</v>
      </c>
      <c r="F117" s="27" t="n">
        <v>209</v>
      </c>
      <c r="G117" s="27" t="n">
        <v>303</v>
      </c>
      <c r="H117" s="8" t="n">
        <v>4</v>
      </c>
      <c r="I117" s="8" t="n">
        <v>6</v>
      </c>
      <c r="J117" s="8" t="n">
        <v>10</v>
      </c>
      <c r="K117" s="15" t="n">
        <v>1</v>
      </c>
      <c r="L117" s="27" t="n">
        <v>1</v>
      </c>
      <c r="M117" s="8" t="n">
        <v>2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43415</v>
      </c>
      <c r="B118" s="42" t="inlineStr">
        <is>
          <t>Arsenal</t>
        </is>
      </c>
      <c r="C118" s="42" t="inlineStr">
        <is>
          <t>Wolves</t>
        </is>
      </c>
      <c r="D118" s="27" t="n">
        <v>734</v>
      </c>
      <c r="E118" s="27" t="n">
        <v>292</v>
      </c>
      <c r="F118" s="27" t="n">
        <v>635</v>
      </c>
      <c r="G118" s="27" t="n">
        <v>208</v>
      </c>
      <c r="H118" s="8" t="n">
        <v>3</v>
      </c>
      <c r="I118" s="8" t="n">
        <v>5</v>
      </c>
      <c r="J118" s="8" t="n">
        <v>8</v>
      </c>
      <c r="K118" s="15" t="n">
        <v>1</v>
      </c>
      <c r="L118" s="27" t="n">
        <v>1</v>
      </c>
      <c r="M118" s="8" t="n">
        <v>2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43415</v>
      </c>
      <c r="B119" s="42" t="inlineStr">
        <is>
          <t>Chelsea</t>
        </is>
      </c>
      <c r="C119" s="42" t="inlineStr">
        <is>
          <t>Everton</t>
        </is>
      </c>
      <c r="D119" s="27" t="n">
        <v>688</v>
      </c>
      <c r="E119" s="27" t="n">
        <v>310</v>
      </c>
      <c r="F119" s="27" t="n">
        <v>615</v>
      </c>
      <c r="G119" s="27" t="n">
        <v>234</v>
      </c>
      <c r="H119" s="8" t="n">
        <v>4</v>
      </c>
      <c r="I119" s="8" t="n">
        <v>1</v>
      </c>
      <c r="J119" s="8" t="n">
        <v>5</v>
      </c>
      <c r="K119" s="15" t="n">
        <v>0</v>
      </c>
      <c r="L119" s="27" t="n">
        <v>0</v>
      </c>
      <c r="M119" s="8" t="n">
        <v>0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43415</v>
      </c>
      <c r="B120" s="42" t="inlineStr">
        <is>
          <t>Liverpool</t>
        </is>
      </c>
      <c r="C120" s="42" t="inlineStr">
        <is>
          <t>Fulham</t>
        </is>
      </c>
      <c r="D120" s="27" t="n">
        <v>725</v>
      </c>
      <c r="E120" s="27" t="n">
        <v>263</v>
      </c>
      <c r="F120" s="27" t="n">
        <v>631</v>
      </c>
      <c r="G120" s="27" t="n">
        <v>186</v>
      </c>
      <c r="H120" s="8" t="n">
        <v>7</v>
      </c>
      <c r="I120" s="8" t="n">
        <v>3</v>
      </c>
      <c r="J120" s="8" t="n">
        <v>10</v>
      </c>
      <c r="K120" s="15" t="n">
        <v>2</v>
      </c>
      <c r="L120" s="27" t="n">
        <v>0</v>
      </c>
      <c r="M120" s="8" t="n">
        <v>2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43415</v>
      </c>
      <c r="B121" s="42" t="inlineStr">
        <is>
          <t>Manchester City</t>
        </is>
      </c>
      <c r="C121" s="42" t="inlineStr">
        <is>
          <t>Manchester Utd</t>
        </is>
      </c>
      <c r="D121" s="27" t="n">
        <v>700</v>
      </c>
      <c r="E121" s="27" t="n">
        <v>380</v>
      </c>
      <c r="F121" s="27" t="n">
        <v>642</v>
      </c>
      <c r="G121" s="27" t="n">
        <v>319</v>
      </c>
      <c r="H121" s="8" t="n">
        <v>5</v>
      </c>
      <c r="I121" s="8" t="n">
        <v>1</v>
      </c>
      <c r="J121" s="8" t="n">
        <v>6</v>
      </c>
      <c r="K121" s="15" t="n">
        <v>3</v>
      </c>
      <c r="L121" s="27" t="n">
        <v>1</v>
      </c>
      <c r="M121" s="8" t="n">
        <v>4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43428</v>
      </c>
      <c r="B122" s="42" t="inlineStr">
        <is>
          <t>Brighton</t>
        </is>
      </c>
      <c r="C122" s="42" t="inlineStr">
        <is>
          <t>Leicester</t>
        </is>
      </c>
      <c r="D122" s="27" t="n">
        <v>431</v>
      </c>
      <c r="E122" s="27" t="n">
        <v>369</v>
      </c>
      <c r="F122" s="27" t="n">
        <v>336</v>
      </c>
      <c r="G122" s="27" t="n">
        <v>274</v>
      </c>
      <c r="H122" s="8" t="n">
        <v>3</v>
      </c>
      <c r="I122" s="8" t="n">
        <v>3</v>
      </c>
      <c r="J122" s="8" t="n">
        <v>6</v>
      </c>
      <c r="K122" s="15" t="n">
        <v>1</v>
      </c>
      <c r="L122" s="27" t="n">
        <v>1</v>
      </c>
      <c r="M122" s="8" t="n">
        <v>2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43428</v>
      </c>
      <c r="B123" s="42" t="inlineStr">
        <is>
          <t>Everton</t>
        </is>
      </c>
      <c r="C123" s="42" t="inlineStr">
        <is>
          <t>Cardiff</t>
        </is>
      </c>
      <c r="D123" s="27" t="n">
        <v>517</v>
      </c>
      <c r="E123" s="27" t="n">
        <v>220</v>
      </c>
      <c r="F123" s="27" t="n">
        <v>412</v>
      </c>
      <c r="G123" s="27" t="n">
        <v>115</v>
      </c>
      <c r="H123" s="8" t="n">
        <v>8</v>
      </c>
      <c r="I123" s="8" t="n">
        <v>1</v>
      </c>
      <c r="J123" s="8" t="n">
        <v>9</v>
      </c>
      <c r="K123" s="15" t="n">
        <v>1</v>
      </c>
      <c r="L123" s="27" t="n">
        <v>0</v>
      </c>
      <c r="M123" s="8" t="n">
        <v>1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43428</v>
      </c>
      <c r="B124" s="42" t="inlineStr">
        <is>
          <t>Fulham</t>
        </is>
      </c>
      <c r="C124" s="42" t="inlineStr">
        <is>
          <t>Southampton</t>
        </is>
      </c>
      <c r="D124" s="27" t="n">
        <v>370</v>
      </c>
      <c r="E124" s="27" t="n">
        <v>600</v>
      </c>
      <c r="F124" s="27" t="n">
        <v>264</v>
      </c>
      <c r="G124" s="27" t="n">
        <v>480</v>
      </c>
      <c r="H124" s="8" t="n">
        <v>5</v>
      </c>
      <c r="I124" s="8" t="n">
        <v>8</v>
      </c>
      <c r="J124" s="8" t="n">
        <v>13</v>
      </c>
      <c r="K124" s="15" t="n">
        <v>3</v>
      </c>
      <c r="L124" s="27" t="n">
        <v>2</v>
      </c>
      <c r="M124" s="8" t="n">
        <v>5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43428</v>
      </c>
      <c r="B125" s="42" t="inlineStr">
        <is>
          <t>Manchester Utd</t>
        </is>
      </c>
      <c r="C125" s="42" t="inlineStr">
        <is>
          <t>Crystal Palace</t>
        </is>
      </c>
      <c r="D125" s="27" t="n">
        <v>509</v>
      </c>
      <c r="E125" s="27" t="n">
        <v>351</v>
      </c>
      <c r="F125" s="27" t="n">
        <v>421</v>
      </c>
      <c r="G125" s="27" t="n">
        <v>264</v>
      </c>
      <c r="H125" s="8" t="n">
        <v>5</v>
      </c>
      <c r="I125" s="8" t="n">
        <v>2</v>
      </c>
      <c r="J125" s="8" t="n">
        <v>7</v>
      </c>
      <c r="K125" s="15" t="n">
        <v>0</v>
      </c>
      <c r="L125" s="27" t="n">
        <v>0</v>
      </c>
      <c r="M125" s="8" t="n">
        <v>0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43428</v>
      </c>
      <c r="B126" s="42" t="inlineStr">
        <is>
          <t>Tottenham</t>
        </is>
      </c>
      <c r="C126" s="42" t="inlineStr">
        <is>
          <t>Chelsea</t>
        </is>
      </c>
      <c r="D126" s="27" t="n">
        <v>369</v>
      </c>
      <c r="E126" s="27" t="n">
        <v>549</v>
      </c>
      <c r="F126" s="27" t="n">
        <v>279</v>
      </c>
      <c r="G126" s="27" t="n">
        <v>467</v>
      </c>
      <c r="H126" s="8" t="n">
        <v>9</v>
      </c>
      <c r="I126" s="8" t="n">
        <v>2</v>
      </c>
      <c r="J126" s="8" t="n">
        <v>11</v>
      </c>
      <c r="K126" s="15" t="n">
        <v>3</v>
      </c>
      <c r="L126" s="27" t="n">
        <v>1</v>
      </c>
      <c r="M126" s="8" t="n">
        <v>4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43428</v>
      </c>
      <c r="B127" s="42" t="inlineStr">
        <is>
          <t>Watford</t>
        </is>
      </c>
      <c r="C127" s="42" t="inlineStr">
        <is>
          <t>Liverpool</t>
        </is>
      </c>
      <c r="D127" s="27" t="n">
        <v>360</v>
      </c>
      <c r="E127" s="27" t="n">
        <v>637</v>
      </c>
      <c r="F127" s="27" t="n">
        <v>250</v>
      </c>
      <c r="G127" s="27" t="n">
        <v>526</v>
      </c>
      <c r="H127" s="8" t="n">
        <v>1</v>
      </c>
      <c r="I127" s="8" t="n">
        <v>7</v>
      </c>
      <c r="J127" s="8" t="n">
        <v>8</v>
      </c>
      <c r="K127" s="15" t="n">
        <v>0</v>
      </c>
      <c r="L127" s="27" t="n">
        <v>3</v>
      </c>
      <c r="M127" s="8" t="n">
        <v>3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43428</v>
      </c>
      <c r="B128" s="42" t="inlineStr">
        <is>
          <t>West Ham</t>
        </is>
      </c>
      <c r="C128" s="42" t="inlineStr">
        <is>
          <t>Manchester City</t>
        </is>
      </c>
      <c r="D128" s="27" t="n">
        <v>359</v>
      </c>
      <c r="E128" s="27" t="n">
        <v>839</v>
      </c>
      <c r="F128" s="27" t="n">
        <v>269</v>
      </c>
      <c r="G128" s="27" t="n">
        <v>747</v>
      </c>
      <c r="H128" s="8" t="n">
        <v>1</v>
      </c>
      <c r="I128" s="8" t="n">
        <v>6</v>
      </c>
      <c r="J128" s="8" t="n">
        <v>7</v>
      </c>
      <c r="K128" s="15" t="n">
        <v>0</v>
      </c>
      <c r="L128" s="27" t="n">
        <v>4</v>
      </c>
      <c r="M128" s="8" t="n">
        <v>4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43429</v>
      </c>
      <c r="B129" s="42" t="inlineStr">
        <is>
          <t>Bournemouth</t>
        </is>
      </c>
      <c r="C129" s="42" t="inlineStr">
        <is>
          <t>Arsenal</t>
        </is>
      </c>
      <c r="D129" s="27" t="n">
        <v>394</v>
      </c>
      <c r="E129" s="27" t="n">
        <v>574</v>
      </c>
      <c r="F129" s="27" t="n">
        <v>295</v>
      </c>
      <c r="G129" s="27" t="n">
        <v>464</v>
      </c>
      <c r="H129" s="8" t="n">
        <v>5</v>
      </c>
      <c r="I129" s="8" t="n">
        <v>4</v>
      </c>
      <c r="J129" s="8" t="n">
        <v>9</v>
      </c>
      <c r="K129" s="15" t="n">
        <v>1</v>
      </c>
      <c r="L129" s="27" t="n">
        <v>2</v>
      </c>
      <c r="M129" s="8" t="n">
        <v>3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43429</v>
      </c>
      <c r="B130" s="42" t="inlineStr">
        <is>
          <t>Wolves</t>
        </is>
      </c>
      <c r="C130" s="42" t="inlineStr">
        <is>
          <t>Huddersfield</t>
        </is>
      </c>
      <c r="D130" s="27" t="n">
        <v>441</v>
      </c>
      <c r="E130" s="27" t="n">
        <v>549</v>
      </c>
      <c r="F130" s="27" t="n">
        <v>331</v>
      </c>
      <c r="G130" s="27" t="n">
        <v>434</v>
      </c>
      <c r="H130" s="8" t="n">
        <v>3</v>
      </c>
      <c r="I130" s="8" t="n">
        <v>6</v>
      </c>
      <c r="J130" s="8" t="n">
        <v>9</v>
      </c>
      <c r="K130" s="15" t="n">
        <v>0</v>
      </c>
      <c r="L130" s="27" t="n">
        <v>2</v>
      </c>
      <c r="M130" s="8" t="n">
        <v>2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43430</v>
      </c>
      <c r="B131" s="42" t="inlineStr">
        <is>
          <t>Burnley</t>
        </is>
      </c>
      <c r="C131" s="42" t="inlineStr">
        <is>
          <t>Newcastle</t>
        </is>
      </c>
      <c r="D131" s="27" t="n">
        <v>585</v>
      </c>
      <c r="E131" s="27" t="n">
        <v>450</v>
      </c>
      <c r="F131" s="27" t="n">
        <v>487</v>
      </c>
      <c r="G131" s="27" t="n">
        <v>365</v>
      </c>
      <c r="H131" s="8" t="n">
        <v>4</v>
      </c>
      <c r="I131" s="8" t="n">
        <v>3</v>
      </c>
      <c r="J131" s="8" t="n">
        <v>7</v>
      </c>
      <c r="K131" s="15" t="n">
        <v>1</v>
      </c>
      <c r="L131" s="27" t="n">
        <v>2</v>
      </c>
      <c r="M131" s="8" t="n">
        <v>3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43434</v>
      </c>
      <c r="B132" s="42" t="inlineStr">
        <is>
          <t>Cardiff</t>
        </is>
      </c>
      <c r="C132" s="42" t="inlineStr">
        <is>
          <t>Wolves</t>
        </is>
      </c>
      <c r="D132" s="27" t="n">
        <v>312</v>
      </c>
      <c r="E132" s="27" t="n">
        <v>345</v>
      </c>
      <c r="F132" s="27" t="n">
        <v>190</v>
      </c>
      <c r="G132" s="27" t="n">
        <v>236</v>
      </c>
      <c r="H132" s="8" t="n">
        <v>3</v>
      </c>
      <c r="I132" s="8" t="n">
        <v>4</v>
      </c>
      <c r="J132" s="8" t="n">
        <v>7</v>
      </c>
      <c r="K132" s="15" t="n">
        <v>2</v>
      </c>
      <c r="L132" s="27" t="n">
        <v>1</v>
      </c>
      <c r="M132" s="8" t="n">
        <v>3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43435</v>
      </c>
      <c r="B133" s="42" t="inlineStr">
        <is>
          <t>Crystal Palace</t>
        </is>
      </c>
      <c r="C133" s="42" t="inlineStr">
        <is>
          <t>Burnley</t>
        </is>
      </c>
      <c r="D133" s="27" t="n">
        <v>518</v>
      </c>
      <c r="E133" s="27" t="n">
        <v>357</v>
      </c>
      <c r="F133" s="27" t="n">
        <v>415</v>
      </c>
      <c r="G133" s="27" t="n">
        <v>268</v>
      </c>
      <c r="H133" s="8" t="n">
        <v>9</v>
      </c>
      <c r="I133" s="8" t="n">
        <v>0</v>
      </c>
      <c r="J133" s="8" t="n">
        <v>9</v>
      </c>
      <c r="K133" s="15" t="n">
        <v>2</v>
      </c>
      <c r="L133" s="27" t="n">
        <v>0</v>
      </c>
      <c r="M133" s="8" t="n">
        <v>2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43435</v>
      </c>
      <c r="B134" s="42" t="inlineStr">
        <is>
          <t>Huddersfield</t>
        </is>
      </c>
      <c r="C134" s="42" t="inlineStr">
        <is>
          <t>Brighton</t>
        </is>
      </c>
      <c r="D134" s="27" t="n">
        <v>265</v>
      </c>
      <c r="E134" s="27" t="n">
        <v>568</v>
      </c>
      <c r="F134" s="27" t="n">
        <v>182</v>
      </c>
      <c r="G134" s="27" t="n">
        <v>478</v>
      </c>
      <c r="H134" s="8" t="n">
        <v>2</v>
      </c>
      <c r="I134" s="8" t="n">
        <v>6</v>
      </c>
      <c r="J134" s="8" t="n">
        <v>8</v>
      </c>
      <c r="K134" s="15" t="n">
        <v>1</v>
      </c>
      <c r="L134" s="27" t="n">
        <v>2</v>
      </c>
      <c r="M134" s="8" t="n">
        <v>3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43435</v>
      </c>
      <c r="B135" s="42" t="inlineStr">
        <is>
          <t>Leicester</t>
        </is>
      </c>
      <c r="C135" s="42" t="inlineStr">
        <is>
          <t>Watford</t>
        </is>
      </c>
      <c r="D135" s="27" t="n">
        <v>303</v>
      </c>
      <c r="E135" s="27" t="n">
        <v>496</v>
      </c>
      <c r="F135" s="27" t="n">
        <v>208</v>
      </c>
      <c r="G135" s="27" t="n">
        <v>406</v>
      </c>
      <c r="H135" s="8" t="n">
        <v>3</v>
      </c>
      <c r="I135" s="8" t="n">
        <v>0</v>
      </c>
      <c r="J135" s="8" t="n">
        <v>3</v>
      </c>
      <c r="K135" s="15" t="n">
        <v>2</v>
      </c>
      <c r="L135" s="27" t="n">
        <v>0</v>
      </c>
      <c r="M135" s="8" t="n">
        <v>2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43435</v>
      </c>
      <c r="B136" s="42" t="inlineStr">
        <is>
          <t>Manchester City</t>
        </is>
      </c>
      <c r="C136" s="42" t="inlineStr">
        <is>
          <t>Bournemouth</t>
        </is>
      </c>
      <c r="D136" s="27" t="n">
        <v>786</v>
      </c>
      <c r="E136" s="27" t="n">
        <v>286</v>
      </c>
      <c r="F136" s="27" t="n">
        <v>712</v>
      </c>
      <c r="G136" s="27" t="n">
        <v>210</v>
      </c>
      <c r="H136" s="8" t="n">
        <v>6</v>
      </c>
      <c r="I136" s="8" t="n">
        <v>1</v>
      </c>
      <c r="J136" s="8" t="n">
        <v>7</v>
      </c>
      <c r="K136" s="15" t="n">
        <v>3</v>
      </c>
      <c r="L136" s="27" t="n">
        <v>1</v>
      </c>
      <c r="M136" s="8" t="n">
        <v>4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43435</v>
      </c>
      <c r="B137" s="42" t="inlineStr">
        <is>
          <t>Newcastle</t>
        </is>
      </c>
      <c r="C137" s="42" t="inlineStr">
        <is>
          <t>West Ham</t>
        </is>
      </c>
      <c r="D137" s="27" t="n">
        <v>492</v>
      </c>
      <c r="E137" s="27" t="n">
        <v>358</v>
      </c>
      <c r="F137" s="27" t="n">
        <v>405</v>
      </c>
      <c r="G137" s="27" t="n">
        <v>250</v>
      </c>
      <c r="H137" s="8" t="n">
        <v>4</v>
      </c>
      <c r="I137" s="8" t="n">
        <v>4</v>
      </c>
      <c r="J137" s="8" t="n">
        <v>8</v>
      </c>
      <c r="K137" s="15" t="n">
        <v>0</v>
      </c>
      <c r="L137" s="27" t="n">
        <v>3</v>
      </c>
      <c r="M137" s="8" t="n">
        <v>3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43435</v>
      </c>
      <c r="B138" s="42" t="inlineStr">
        <is>
          <t>Southampton</t>
        </is>
      </c>
      <c r="C138" s="42" t="inlineStr">
        <is>
          <t>Manchester Utd</t>
        </is>
      </c>
      <c r="D138" s="27" t="n">
        <v>358</v>
      </c>
      <c r="E138" s="27" t="n">
        <v>520</v>
      </c>
      <c r="F138" s="27" t="n">
        <v>278</v>
      </c>
      <c r="G138" s="27" t="n">
        <v>436</v>
      </c>
      <c r="H138" s="8" t="n">
        <v>6</v>
      </c>
      <c r="I138" s="8" t="n">
        <v>5</v>
      </c>
      <c r="J138" s="8" t="n">
        <v>11</v>
      </c>
      <c r="K138" s="15" t="n">
        <v>2</v>
      </c>
      <c r="L138" s="27" t="n">
        <v>2</v>
      </c>
      <c r="M138" s="8" t="n">
        <v>4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43436</v>
      </c>
      <c r="B139" s="42" t="inlineStr">
        <is>
          <t>Arsenal</t>
        </is>
      </c>
      <c r="C139" s="42" t="inlineStr">
        <is>
          <t>Tottenham</t>
        </is>
      </c>
      <c r="D139" s="27" t="n">
        <v>476</v>
      </c>
      <c r="E139" s="27" t="n">
        <v>329</v>
      </c>
      <c r="F139" s="27" t="n">
        <v>403</v>
      </c>
      <c r="G139" s="27" t="n">
        <v>236</v>
      </c>
      <c r="H139" s="8" t="n">
        <v>7</v>
      </c>
      <c r="I139" s="8" t="n">
        <v>6</v>
      </c>
      <c r="J139" s="8" t="n">
        <v>13</v>
      </c>
      <c r="K139" s="15" t="n">
        <v>4</v>
      </c>
      <c r="L139" s="27" t="n">
        <v>2</v>
      </c>
      <c r="M139" s="8" t="n">
        <v>6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43436</v>
      </c>
      <c r="B140" s="42" t="inlineStr">
        <is>
          <t>Chelsea</t>
        </is>
      </c>
      <c r="C140" s="42" t="inlineStr">
        <is>
          <t>Fulham</t>
        </is>
      </c>
      <c r="D140" s="27" t="n">
        <v>726</v>
      </c>
      <c r="E140" s="27" t="n">
        <v>359</v>
      </c>
      <c r="F140" s="27" t="n">
        <v>647</v>
      </c>
      <c r="G140" s="27" t="n">
        <v>261</v>
      </c>
      <c r="H140" s="8" t="n">
        <v>9</v>
      </c>
      <c r="I140" s="8" t="n">
        <v>4</v>
      </c>
      <c r="J140" s="8" t="n">
        <v>13</v>
      </c>
      <c r="K140" s="15" t="n">
        <v>2</v>
      </c>
      <c r="L140" s="27" t="n">
        <v>0</v>
      </c>
      <c r="M140" s="8" t="n">
        <v>2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43436</v>
      </c>
      <c r="B141" s="42" t="inlineStr">
        <is>
          <t>Liverpool</t>
        </is>
      </c>
      <c r="C141" s="42" t="inlineStr">
        <is>
          <t>Everton</t>
        </is>
      </c>
      <c r="D141" s="27" t="n">
        <v>525</v>
      </c>
      <c r="E141" s="27" t="n">
        <v>390</v>
      </c>
      <c r="F141" s="27" t="n">
        <v>418</v>
      </c>
      <c r="G141" s="27" t="n">
        <v>282</v>
      </c>
      <c r="H141" s="8" t="n">
        <v>3</v>
      </c>
      <c r="I141" s="8" t="n">
        <v>3</v>
      </c>
      <c r="J141" s="8" t="n">
        <v>6</v>
      </c>
      <c r="K141" s="15" t="n">
        <v>1</v>
      </c>
      <c r="L141" s="27" t="n">
        <v>0</v>
      </c>
      <c r="M141" s="8" t="n">
        <v>1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43438</v>
      </c>
      <c r="B142" s="42" t="inlineStr">
        <is>
          <t>Bournemouth</t>
        </is>
      </c>
      <c r="C142" s="42" t="inlineStr">
        <is>
          <t>Huddersfield</t>
        </is>
      </c>
      <c r="D142" s="27" t="n">
        <v>304</v>
      </c>
      <c r="E142" s="27" t="n">
        <v>608</v>
      </c>
      <c r="F142" s="27" t="n">
        <v>218</v>
      </c>
      <c r="G142" s="27" t="n">
        <v>499</v>
      </c>
      <c r="H142" s="8" t="n">
        <v>2</v>
      </c>
      <c r="I142" s="8" t="n">
        <v>6</v>
      </c>
      <c r="J142" s="8" t="n">
        <v>8</v>
      </c>
      <c r="K142" s="15" t="n">
        <v>2</v>
      </c>
      <c r="L142" s="27" t="n">
        <v>1</v>
      </c>
      <c r="M142" s="8" t="n">
        <v>3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43438</v>
      </c>
      <c r="B143" s="42" t="inlineStr">
        <is>
          <t>Brighton</t>
        </is>
      </c>
      <c r="C143" s="42" t="inlineStr">
        <is>
          <t>Crystal Palace</t>
        </is>
      </c>
      <c r="D143" s="27" t="n">
        <v>269</v>
      </c>
      <c r="E143" s="27" t="n">
        <v>594</v>
      </c>
      <c r="F143" s="27" t="n">
        <v>190</v>
      </c>
      <c r="G143" s="27" t="n">
        <v>502</v>
      </c>
      <c r="H143" s="8" t="n">
        <v>3</v>
      </c>
      <c r="I143" s="8" t="n">
        <v>5</v>
      </c>
      <c r="J143" s="8" t="n">
        <v>8</v>
      </c>
      <c r="K143" s="15" t="n">
        <v>3</v>
      </c>
      <c r="L143" s="27" t="n">
        <v>1</v>
      </c>
      <c r="M143" s="8" t="n">
        <v>4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43438</v>
      </c>
      <c r="B144" s="42" t="inlineStr">
        <is>
          <t>Watford</t>
        </is>
      </c>
      <c r="C144" s="42" t="inlineStr">
        <is>
          <t>Manchester City</t>
        </is>
      </c>
      <c r="D144" s="27" t="n">
        <v>306</v>
      </c>
      <c r="E144" s="27" t="n">
        <v>712</v>
      </c>
      <c r="F144" s="27" t="n">
        <v>203</v>
      </c>
      <c r="G144" s="27" t="n">
        <v>627</v>
      </c>
      <c r="H144" s="8" t="n">
        <v>7</v>
      </c>
      <c r="I144" s="8" t="n">
        <v>7</v>
      </c>
      <c r="J144" s="8" t="n">
        <v>14</v>
      </c>
      <c r="K144" s="15" t="n">
        <v>1</v>
      </c>
      <c r="L144" s="27" t="n">
        <v>2</v>
      </c>
      <c r="M144" s="8" t="n">
        <v>3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43438</v>
      </c>
      <c r="B145" s="42" t="inlineStr">
        <is>
          <t>West Ham</t>
        </is>
      </c>
      <c r="C145" s="42" t="inlineStr">
        <is>
          <t>Cardiff</t>
        </is>
      </c>
      <c r="D145" s="27" t="n">
        <v>463</v>
      </c>
      <c r="E145" s="27" t="n">
        <v>295</v>
      </c>
      <c r="F145" s="27" t="n">
        <v>356</v>
      </c>
      <c r="G145" s="27" t="n">
        <v>201</v>
      </c>
      <c r="H145" s="8" t="n">
        <v>11</v>
      </c>
      <c r="I145" s="8" t="n">
        <v>5</v>
      </c>
      <c r="J145" s="8" t="n">
        <v>16</v>
      </c>
      <c r="K145" s="15" t="n">
        <v>3</v>
      </c>
      <c r="L145" s="27" t="n">
        <v>1</v>
      </c>
      <c r="M145" s="8" t="n">
        <v>4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43439</v>
      </c>
      <c r="B146" s="42" t="inlineStr">
        <is>
          <t>Burnley</t>
        </is>
      </c>
      <c r="C146" s="42" t="inlineStr">
        <is>
          <t>Liverpool</t>
        </is>
      </c>
      <c r="D146" s="27" t="n">
        <v>229</v>
      </c>
      <c r="E146" s="27" t="n">
        <v>680</v>
      </c>
      <c r="F146" s="27" t="n">
        <v>137</v>
      </c>
      <c r="G146" s="27" t="n">
        <v>581</v>
      </c>
      <c r="H146" s="8" t="n">
        <v>6</v>
      </c>
      <c r="I146" s="8" t="n">
        <v>12</v>
      </c>
      <c r="J146" s="8" t="n">
        <v>18</v>
      </c>
      <c r="K146" s="15" t="n">
        <v>1</v>
      </c>
      <c r="L146" s="27" t="n">
        <v>3</v>
      </c>
      <c r="M146" s="8" t="n">
        <v>4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43439</v>
      </c>
      <c r="B147" s="42" t="inlineStr">
        <is>
          <t>Everton</t>
        </is>
      </c>
      <c r="C147" s="42" t="inlineStr">
        <is>
          <t>Newcastle</t>
        </is>
      </c>
      <c r="D147" s="27" t="n">
        <v>647</v>
      </c>
      <c r="E147" s="27" t="n">
        <v>205</v>
      </c>
      <c r="F147" s="27" t="n">
        <v>540</v>
      </c>
      <c r="G147" s="27" t="n">
        <v>129</v>
      </c>
      <c r="H147" s="8" t="n">
        <v>3</v>
      </c>
      <c r="I147" s="8" t="n">
        <v>5</v>
      </c>
      <c r="J147" s="8" t="n">
        <v>8</v>
      </c>
      <c r="K147" s="15" t="n">
        <v>1</v>
      </c>
      <c r="L147" s="27" t="n">
        <v>1</v>
      </c>
      <c r="M147" s="8" t="n">
        <v>2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43439</v>
      </c>
      <c r="B148" s="42" t="inlineStr">
        <is>
          <t>Fulham</t>
        </is>
      </c>
      <c r="C148" s="42" t="inlineStr">
        <is>
          <t>Leicester</t>
        </is>
      </c>
      <c r="D148" s="27" t="n">
        <v>314</v>
      </c>
      <c r="E148" s="27" t="n">
        <v>382</v>
      </c>
      <c r="F148" s="27" t="n">
        <v>209</v>
      </c>
      <c r="G148" s="27" t="n">
        <v>257</v>
      </c>
      <c r="H148" s="8" t="n">
        <v>7</v>
      </c>
      <c r="I148" s="8" t="n">
        <v>5</v>
      </c>
      <c r="J148" s="8" t="n">
        <v>12</v>
      </c>
      <c r="K148" s="15" t="n">
        <v>1</v>
      </c>
      <c r="L148" s="27" t="n">
        <v>1</v>
      </c>
      <c r="M148" s="8" t="n">
        <v>2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43439</v>
      </c>
      <c r="B149" s="42" t="inlineStr">
        <is>
          <t>Manchester Utd</t>
        </is>
      </c>
      <c r="C149" s="42" t="inlineStr">
        <is>
          <t>Arsenal</t>
        </is>
      </c>
      <c r="D149" s="27" t="n">
        <v>446</v>
      </c>
      <c r="E149" s="27" t="n">
        <v>545</v>
      </c>
      <c r="F149" s="27" t="n">
        <v>353</v>
      </c>
      <c r="G149" s="27" t="n">
        <v>446</v>
      </c>
      <c r="H149" s="8" t="n">
        <v>7</v>
      </c>
      <c r="I149" s="8" t="n">
        <v>4</v>
      </c>
      <c r="J149" s="8" t="n">
        <v>11</v>
      </c>
      <c r="K149" s="15" t="n">
        <v>2</v>
      </c>
      <c r="L149" s="27" t="n">
        <v>2</v>
      </c>
      <c r="M149" s="8" t="n">
        <v>4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43439</v>
      </c>
      <c r="B150" s="42" t="inlineStr">
        <is>
          <t>Tottenham</t>
        </is>
      </c>
      <c r="C150" s="42" t="inlineStr">
        <is>
          <t>Southampton</t>
        </is>
      </c>
      <c r="D150" s="27" t="n">
        <v>527</v>
      </c>
      <c r="E150" s="27" t="n">
        <v>473</v>
      </c>
      <c r="F150" s="27" t="n">
        <v>435</v>
      </c>
      <c r="G150" s="27" t="n">
        <v>381</v>
      </c>
      <c r="H150" s="8" t="n">
        <v>8</v>
      </c>
      <c r="I150" s="8" t="n">
        <v>5</v>
      </c>
      <c r="J150" s="8" t="n">
        <v>13</v>
      </c>
      <c r="K150" s="15" t="n">
        <v>3</v>
      </c>
      <c r="L150" s="27" t="n">
        <v>1</v>
      </c>
      <c r="M150" s="8" t="n">
        <v>4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43439</v>
      </c>
      <c r="B151" s="42" t="inlineStr">
        <is>
          <t>Wolves</t>
        </is>
      </c>
      <c r="C151" s="42" t="inlineStr">
        <is>
          <t>Chelsea</t>
        </is>
      </c>
      <c r="D151" s="27" t="n">
        <v>281</v>
      </c>
      <c r="E151" s="27" t="n">
        <v>678</v>
      </c>
      <c r="F151" s="27" t="n">
        <v>204</v>
      </c>
      <c r="G151" s="27" t="n">
        <v>596</v>
      </c>
      <c r="H151" s="8" t="n">
        <v>2</v>
      </c>
      <c r="I151" s="8" t="n">
        <v>3</v>
      </c>
      <c r="J151" s="8" t="n">
        <v>5</v>
      </c>
      <c r="K151" s="15" t="n">
        <v>2</v>
      </c>
      <c r="L151" s="27" t="n">
        <v>1</v>
      </c>
      <c r="M151" s="8" t="n">
        <v>3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43442</v>
      </c>
      <c r="B152" s="42" t="inlineStr">
        <is>
          <t>Arsenal</t>
        </is>
      </c>
      <c r="C152" s="42" t="inlineStr">
        <is>
          <t>Huddersfield</t>
        </is>
      </c>
      <c r="D152" s="27" t="n">
        <v>525</v>
      </c>
      <c r="E152" s="27" t="n">
        <v>323</v>
      </c>
      <c r="F152" s="27" t="n">
        <v>424</v>
      </c>
      <c r="G152" s="27" t="n">
        <v>218</v>
      </c>
      <c r="H152" s="8" t="n">
        <v>2</v>
      </c>
      <c r="I152" s="8" t="n">
        <v>0</v>
      </c>
      <c r="J152" s="8" t="n">
        <v>2</v>
      </c>
      <c r="K152" s="15" t="n">
        <v>1</v>
      </c>
      <c r="L152" s="27" t="n">
        <v>0</v>
      </c>
      <c r="M152" s="8" t="n">
        <v>1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43442</v>
      </c>
      <c r="B153" s="42" t="inlineStr">
        <is>
          <t>Bournemouth</t>
        </is>
      </c>
      <c r="C153" s="42" t="inlineStr">
        <is>
          <t>Liverpool</t>
        </is>
      </c>
      <c r="D153" s="27" t="n">
        <v>424</v>
      </c>
      <c r="E153" s="27" t="n">
        <v>634</v>
      </c>
      <c r="F153" s="27" t="n">
        <v>328</v>
      </c>
      <c r="G153" s="27" t="n">
        <v>531</v>
      </c>
      <c r="H153" s="8" t="n">
        <v>2</v>
      </c>
      <c r="I153" s="8" t="n">
        <v>4</v>
      </c>
      <c r="J153" s="8" t="n">
        <v>6</v>
      </c>
      <c r="K153" s="15" t="n">
        <v>0</v>
      </c>
      <c r="L153" s="27" t="n">
        <v>4</v>
      </c>
      <c r="M153" s="8" t="n">
        <v>4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43442</v>
      </c>
      <c r="B154" s="42" t="inlineStr">
        <is>
          <t>Burnley</t>
        </is>
      </c>
      <c r="C154" s="42" t="inlineStr">
        <is>
          <t>Brighton</t>
        </is>
      </c>
      <c r="D154" s="27" t="n">
        <v>307</v>
      </c>
      <c r="E154" s="27" t="n">
        <v>515</v>
      </c>
      <c r="F154" s="27" t="n">
        <v>200</v>
      </c>
      <c r="G154" s="27" t="n">
        <v>387</v>
      </c>
      <c r="H154" s="8" t="n">
        <v>4</v>
      </c>
      <c r="I154" s="8" t="n">
        <v>1</v>
      </c>
      <c r="J154" s="8" t="n">
        <v>5</v>
      </c>
      <c r="K154" s="15" t="n">
        <v>1</v>
      </c>
      <c r="L154" s="27" t="n">
        <v>0</v>
      </c>
      <c r="M154" s="8" t="n">
        <v>1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43442</v>
      </c>
      <c r="B155" s="42" t="inlineStr">
        <is>
          <t>Cardiff</t>
        </is>
      </c>
      <c r="C155" s="42" t="inlineStr">
        <is>
          <t>Southampton</t>
        </is>
      </c>
      <c r="D155" s="27" t="n">
        <v>248</v>
      </c>
      <c r="E155" s="27" t="n">
        <v>448</v>
      </c>
      <c r="F155" s="27" t="n">
        <v>149</v>
      </c>
      <c r="G155" s="27" t="n">
        <v>332</v>
      </c>
      <c r="H155" s="8" t="n">
        <v>4</v>
      </c>
      <c r="I155" s="8" t="n">
        <v>1</v>
      </c>
      <c r="J155" s="8" t="n">
        <v>5</v>
      </c>
      <c r="K155" s="15" t="n">
        <v>1</v>
      </c>
      <c r="L155" s="27" t="n">
        <v>0</v>
      </c>
      <c r="M155" s="8" t="n">
        <v>1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43442</v>
      </c>
      <c r="B156" s="42" t="inlineStr">
        <is>
          <t>Chelsea</t>
        </is>
      </c>
      <c r="C156" s="42" t="inlineStr">
        <is>
          <t>Manchester City</t>
        </is>
      </c>
      <c r="D156" s="27" t="n">
        <v>410</v>
      </c>
      <c r="E156" s="27" t="n">
        <v>640</v>
      </c>
      <c r="F156" s="27" t="n">
        <v>334</v>
      </c>
      <c r="G156" s="27" t="n">
        <v>563</v>
      </c>
      <c r="H156" s="8" t="n">
        <v>5</v>
      </c>
      <c r="I156" s="8" t="n">
        <v>4</v>
      </c>
      <c r="J156" s="8" t="n">
        <v>9</v>
      </c>
      <c r="K156" s="15" t="n">
        <v>2</v>
      </c>
      <c r="L156" s="27" t="n">
        <v>0</v>
      </c>
      <c r="M156" s="8" t="n">
        <v>2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43442</v>
      </c>
      <c r="B157" s="42" t="inlineStr">
        <is>
          <t>Leicester</t>
        </is>
      </c>
      <c r="C157" s="42" t="inlineStr">
        <is>
          <t>Tottenham</t>
        </is>
      </c>
      <c r="D157" s="27" t="n">
        <v>410</v>
      </c>
      <c r="E157" s="27" t="n">
        <v>578</v>
      </c>
      <c r="F157" s="27" t="n">
        <v>327</v>
      </c>
      <c r="G157" s="27" t="n">
        <v>466</v>
      </c>
      <c r="H157" s="8" t="n">
        <v>3</v>
      </c>
      <c r="I157" s="8" t="n">
        <v>2</v>
      </c>
      <c r="J157" s="8" t="n">
        <v>5</v>
      </c>
      <c r="K157" s="15" t="n">
        <v>0</v>
      </c>
      <c r="L157" s="27" t="n">
        <v>2</v>
      </c>
      <c r="M157" s="8" t="n">
        <v>2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43442</v>
      </c>
      <c r="B158" s="42" t="inlineStr">
        <is>
          <t>Manchester Utd</t>
        </is>
      </c>
      <c r="C158" s="42" t="inlineStr">
        <is>
          <t>Fulham</t>
        </is>
      </c>
      <c r="D158" s="27" t="n">
        <v>625</v>
      </c>
      <c r="E158" s="27" t="n">
        <v>376</v>
      </c>
      <c r="F158" s="27" t="n">
        <v>540</v>
      </c>
      <c r="G158" s="27" t="n">
        <v>285</v>
      </c>
      <c r="H158" s="8" t="n">
        <v>11</v>
      </c>
      <c r="I158" s="8" t="n">
        <v>4</v>
      </c>
      <c r="J158" s="8" t="n">
        <v>15</v>
      </c>
      <c r="K158" s="15" t="n">
        <v>4</v>
      </c>
      <c r="L158" s="27" t="n">
        <v>1</v>
      </c>
      <c r="M158" s="8" t="n">
        <v>5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43442</v>
      </c>
      <c r="B159" s="42" t="inlineStr">
        <is>
          <t>West Ham</t>
        </is>
      </c>
      <c r="C159" s="42" t="inlineStr">
        <is>
          <t>Crystal Palace</t>
        </is>
      </c>
      <c r="D159" s="27" t="n">
        <v>430</v>
      </c>
      <c r="E159" s="27" t="n">
        <v>474</v>
      </c>
      <c r="F159" s="27" t="n">
        <v>348</v>
      </c>
      <c r="G159" s="27" t="n">
        <v>376</v>
      </c>
      <c r="H159" s="8" t="n">
        <v>6</v>
      </c>
      <c r="I159" s="8" t="n">
        <v>4</v>
      </c>
      <c r="J159" s="8" t="n">
        <v>10</v>
      </c>
      <c r="K159" s="15" t="n">
        <v>3</v>
      </c>
      <c r="L159" s="27" t="n">
        <v>2</v>
      </c>
      <c r="M159" s="8" t="n">
        <v>5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43443</v>
      </c>
      <c r="B160" s="42" t="inlineStr">
        <is>
          <t>Newcastle</t>
        </is>
      </c>
      <c r="C160" s="42" t="inlineStr">
        <is>
          <t>Wolves</t>
        </is>
      </c>
      <c r="D160" s="27" t="n">
        <v>425</v>
      </c>
      <c r="E160" s="27" t="n">
        <v>424</v>
      </c>
      <c r="F160" s="27" t="n">
        <v>336</v>
      </c>
      <c r="G160" s="27" t="n">
        <v>340</v>
      </c>
      <c r="H160" s="8" t="n">
        <v>4</v>
      </c>
      <c r="I160" s="8" t="n">
        <v>6</v>
      </c>
      <c r="J160" s="8" t="n">
        <v>10</v>
      </c>
      <c r="K160" s="15" t="n">
        <v>1</v>
      </c>
      <c r="L160" s="27" t="n">
        <v>2</v>
      </c>
      <c r="M160" s="8" t="n">
        <v>3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43444</v>
      </c>
      <c r="B161" s="42" t="inlineStr">
        <is>
          <t>Everton</t>
        </is>
      </c>
      <c r="C161" s="42" t="inlineStr">
        <is>
          <t>Watford</t>
        </is>
      </c>
      <c r="D161" s="27" t="n">
        <v>412</v>
      </c>
      <c r="E161" s="27" t="n">
        <v>321</v>
      </c>
      <c r="F161" s="27" t="n">
        <v>320</v>
      </c>
      <c r="G161" s="27" t="n">
        <v>217</v>
      </c>
      <c r="H161" s="8" t="n">
        <v>5</v>
      </c>
      <c r="I161" s="8" t="n">
        <v>3</v>
      </c>
      <c r="J161" s="8" t="n">
        <v>8</v>
      </c>
      <c r="K161" s="15" t="n">
        <v>2</v>
      </c>
      <c r="L161" s="27" t="n">
        <v>2</v>
      </c>
      <c r="M161" s="8" t="n">
        <v>4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43449</v>
      </c>
      <c r="B162" s="42" t="inlineStr">
        <is>
          <t>Crystal Palace</t>
        </is>
      </c>
      <c r="C162" s="42" t="inlineStr">
        <is>
          <t>Leicester</t>
        </is>
      </c>
      <c r="D162" s="27" t="n">
        <v>384</v>
      </c>
      <c r="E162" s="27" t="n">
        <v>495</v>
      </c>
      <c r="F162" s="27" t="n">
        <v>283</v>
      </c>
      <c r="G162" s="27" t="n">
        <v>388</v>
      </c>
      <c r="H162" s="8" t="n">
        <v>1</v>
      </c>
      <c r="I162" s="8" t="n">
        <v>2</v>
      </c>
      <c r="J162" s="8" t="n">
        <v>3</v>
      </c>
      <c r="K162" s="15" t="n">
        <v>1</v>
      </c>
      <c r="L162" s="27" t="n">
        <v>0</v>
      </c>
      <c r="M162" s="8" t="n">
        <v>1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43449</v>
      </c>
      <c r="B163" s="42" t="inlineStr">
        <is>
          <t>Fulham</t>
        </is>
      </c>
      <c r="C163" s="42" t="inlineStr">
        <is>
          <t>West Ham</t>
        </is>
      </c>
      <c r="D163" s="27" t="n">
        <v>498</v>
      </c>
      <c r="E163" s="27" t="n">
        <v>391</v>
      </c>
      <c r="F163" s="27" t="n">
        <v>399</v>
      </c>
      <c r="G163" s="27" t="n">
        <v>293</v>
      </c>
      <c r="H163" s="8" t="n">
        <v>4</v>
      </c>
      <c r="I163" s="8" t="n">
        <v>3</v>
      </c>
      <c r="J163" s="8" t="n">
        <v>7</v>
      </c>
      <c r="K163" s="15" t="n">
        <v>0</v>
      </c>
      <c r="L163" s="27" t="n">
        <v>2</v>
      </c>
      <c r="M163" s="8" t="n">
        <v>2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43449</v>
      </c>
      <c r="B164" s="42" t="inlineStr">
        <is>
          <t>Huddersfield</t>
        </is>
      </c>
      <c r="C164" s="42" t="inlineStr">
        <is>
          <t>Newcastle</t>
        </is>
      </c>
      <c r="D164" s="27" t="n">
        <v>624</v>
      </c>
      <c r="E164" s="27" t="n">
        <v>233</v>
      </c>
      <c r="F164" s="27" t="n">
        <v>503</v>
      </c>
      <c r="G164" s="27" t="n">
        <v>129</v>
      </c>
      <c r="H164" s="8" t="n">
        <v>5</v>
      </c>
      <c r="I164" s="8" t="n">
        <v>5</v>
      </c>
      <c r="J164" s="8" t="n">
        <v>10</v>
      </c>
      <c r="K164" s="15" t="n">
        <v>0</v>
      </c>
      <c r="L164" s="27" t="n">
        <v>1</v>
      </c>
      <c r="M164" s="8" t="n">
        <v>1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43449</v>
      </c>
      <c r="B165" s="42" t="inlineStr">
        <is>
          <t>Manchester City</t>
        </is>
      </c>
      <c r="C165" s="42" t="inlineStr">
        <is>
          <t>Everton</t>
        </is>
      </c>
      <c r="D165" s="27" t="n">
        <v>705</v>
      </c>
      <c r="E165" s="27" t="n">
        <v>335</v>
      </c>
      <c r="F165" s="27" t="n">
        <v>613</v>
      </c>
      <c r="G165" s="27" t="n">
        <v>260</v>
      </c>
      <c r="H165" s="8" t="n">
        <v>5</v>
      </c>
      <c r="I165" s="8" t="n">
        <v>2</v>
      </c>
      <c r="J165" s="8" t="n">
        <v>7</v>
      </c>
      <c r="K165" s="15" t="n">
        <v>3</v>
      </c>
      <c r="L165" s="27" t="n">
        <v>1</v>
      </c>
      <c r="M165" s="8" t="n">
        <v>4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43449</v>
      </c>
      <c r="B166" s="42" t="inlineStr">
        <is>
          <t>Tottenham</t>
        </is>
      </c>
      <c r="C166" s="42" t="inlineStr">
        <is>
          <t>Burnley</t>
        </is>
      </c>
      <c r="D166" s="27" t="n">
        <v>623</v>
      </c>
      <c r="E166" s="27" t="n">
        <v>264</v>
      </c>
      <c r="F166" s="27" t="n">
        <v>530</v>
      </c>
      <c r="G166" s="27" t="n">
        <v>162</v>
      </c>
      <c r="H166" s="8" t="n">
        <v>3</v>
      </c>
      <c r="I166" s="8" t="n">
        <v>0</v>
      </c>
      <c r="J166" s="8" t="n">
        <v>3</v>
      </c>
      <c r="K166" s="15" t="n">
        <v>1</v>
      </c>
      <c r="L166" s="27" t="n">
        <v>0</v>
      </c>
      <c r="M166" s="8" t="n">
        <v>1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43449</v>
      </c>
      <c r="B167" s="42" t="inlineStr">
        <is>
          <t>Watford</t>
        </is>
      </c>
      <c r="C167" s="42" t="inlineStr">
        <is>
          <t>Cardiff</t>
        </is>
      </c>
      <c r="D167" s="27" t="n">
        <v>663</v>
      </c>
      <c r="E167" s="27" t="n">
        <v>255</v>
      </c>
      <c r="F167" s="27" t="n">
        <v>548</v>
      </c>
      <c r="G167" s="27" t="n">
        <v>158</v>
      </c>
      <c r="H167" s="8" t="n">
        <v>8</v>
      </c>
      <c r="I167" s="8" t="n">
        <v>3</v>
      </c>
      <c r="J167" s="8" t="n">
        <v>11</v>
      </c>
      <c r="K167" s="15" t="n">
        <v>3</v>
      </c>
      <c r="L167" s="27" t="n">
        <v>2</v>
      </c>
      <c r="M167" s="8" t="n">
        <v>5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43449</v>
      </c>
      <c r="B168" s="42" t="inlineStr">
        <is>
          <t>Wolves</t>
        </is>
      </c>
      <c r="C168" s="42" t="inlineStr">
        <is>
          <t>Bournemouth</t>
        </is>
      </c>
      <c r="D168" s="27" t="n">
        <v>389</v>
      </c>
      <c r="E168" s="27" t="n">
        <v>633</v>
      </c>
      <c r="F168" s="27" t="n">
        <v>281</v>
      </c>
      <c r="G168" s="27" t="n">
        <v>535</v>
      </c>
      <c r="H168" s="8" t="n">
        <v>4</v>
      </c>
      <c r="I168" s="8" t="n">
        <v>3</v>
      </c>
      <c r="J168" s="8" t="n">
        <v>7</v>
      </c>
      <c r="K168" s="15" t="n">
        <v>2</v>
      </c>
      <c r="L168" s="27" t="n">
        <v>0</v>
      </c>
      <c r="M168" s="8" t="n">
        <v>2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43450</v>
      </c>
      <c r="B169" s="42" t="inlineStr">
        <is>
          <t>Brighton</t>
        </is>
      </c>
      <c r="C169" s="42" t="inlineStr">
        <is>
          <t>Chelsea</t>
        </is>
      </c>
      <c r="D169" s="27" t="n">
        <v>455</v>
      </c>
      <c r="E169" s="27" t="n">
        <v>654</v>
      </c>
      <c r="F169" s="27" t="n">
        <v>363</v>
      </c>
      <c r="G169" s="27" t="n">
        <v>573</v>
      </c>
      <c r="H169" s="8" t="n">
        <v>2</v>
      </c>
      <c r="I169" s="8" t="n">
        <v>3</v>
      </c>
      <c r="J169" s="8" t="n">
        <v>5</v>
      </c>
      <c r="K169" s="15" t="n">
        <v>1</v>
      </c>
      <c r="L169" s="27" t="n">
        <v>2</v>
      </c>
      <c r="M169" s="8" t="n">
        <v>3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43450</v>
      </c>
      <c r="B170" s="42" t="inlineStr">
        <is>
          <t>Liverpool</t>
        </is>
      </c>
      <c r="C170" s="42" t="inlineStr">
        <is>
          <t>Manchester Utd</t>
        </is>
      </c>
      <c r="D170" s="27" t="n">
        <v>562</v>
      </c>
      <c r="E170" s="27" t="n">
        <v>321</v>
      </c>
      <c r="F170" s="27" t="n">
        <v>458</v>
      </c>
      <c r="G170" s="27" t="n">
        <v>211</v>
      </c>
      <c r="H170" s="8" t="n">
        <v>11</v>
      </c>
      <c r="I170" s="8" t="n">
        <v>2</v>
      </c>
      <c r="J170" s="8" t="n">
        <v>13</v>
      </c>
      <c r="K170" s="15" t="n">
        <v>3</v>
      </c>
      <c r="L170" s="27" t="n">
        <v>1</v>
      </c>
      <c r="M170" s="8" t="n">
        <v>4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43450</v>
      </c>
      <c r="B171" s="42" t="inlineStr">
        <is>
          <t>Southampton</t>
        </is>
      </c>
      <c r="C171" s="42" t="inlineStr">
        <is>
          <t>Arsenal</t>
        </is>
      </c>
      <c r="D171" s="27" t="n">
        <v>317</v>
      </c>
      <c r="E171" s="27" t="n">
        <v>629</v>
      </c>
      <c r="F171" s="27" t="n">
        <v>234</v>
      </c>
      <c r="G171" s="27" t="n">
        <v>544</v>
      </c>
      <c r="H171" s="8" t="n">
        <v>7</v>
      </c>
      <c r="I171" s="8" t="n">
        <v>4</v>
      </c>
      <c r="J171" s="8" t="n">
        <v>11</v>
      </c>
      <c r="K171" s="15" t="n">
        <v>3</v>
      </c>
      <c r="L171" s="27" t="n">
        <v>2</v>
      </c>
      <c r="M171" s="8" t="n">
        <v>5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43455</v>
      </c>
      <c r="B172" s="42" t="inlineStr">
        <is>
          <t>Wolves</t>
        </is>
      </c>
      <c r="C172" s="42" t="inlineStr">
        <is>
          <t>Liverpool</t>
        </is>
      </c>
      <c r="D172" s="27" t="n">
        <v>420</v>
      </c>
      <c r="E172" s="27" t="n">
        <v>675</v>
      </c>
      <c r="F172" s="27" t="n">
        <v>316</v>
      </c>
      <c r="G172" s="27" t="n">
        <v>574</v>
      </c>
      <c r="H172" s="8" t="n">
        <v>5</v>
      </c>
      <c r="I172" s="8" t="n">
        <v>6</v>
      </c>
      <c r="J172" s="8" t="n">
        <v>11</v>
      </c>
      <c r="K172" s="15" t="n">
        <v>0</v>
      </c>
      <c r="L172" s="27" t="n">
        <v>2</v>
      </c>
      <c r="M172" s="8" t="n">
        <v>2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43456</v>
      </c>
      <c r="B173" s="42" t="inlineStr">
        <is>
          <t>Arsenal</t>
        </is>
      </c>
      <c r="C173" s="42" t="inlineStr">
        <is>
          <t>Burnley</t>
        </is>
      </c>
      <c r="D173" s="27" t="n">
        <v>553</v>
      </c>
      <c r="E173" s="27" t="n">
        <v>357</v>
      </c>
      <c r="F173" s="27" t="n">
        <v>476</v>
      </c>
      <c r="G173" s="27" t="n">
        <v>271</v>
      </c>
      <c r="H173" s="8" t="n">
        <v>6</v>
      </c>
      <c r="I173" s="8" t="n">
        <v>2</v>
      </c>
      <c r="J173" s="8" t="n">
        <v>8</v>
      </c>
      <c r="K173" s="15" t="n">
        <v>3</v>
      </c>
      <c r="L173" s="27" t="n">
        <v>1</v>
      </c>
      <c r="M173" s="8" t="n">
        <v>4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43456</v>
      </c>
      <c r="B174" s="42" t="inlineStr">
        <is>
          <t>Bournemouth</t>
        </is>
      </c>
      <c r="C174" s="42" t="inlineStr">
        <is>
          <t>Brighton</t>
        </is>
      </c>
      <c r="D174" s="27" t="n">
        <v>541</v>
      </c>
      <c r="E174" s="27" t="n">
        <v>392</v>
      </c>
      <c r="F174" s="27" t="n">
        <v>439</v>
      </c>
      <c r="G174" s="27" t="n">
        <v>291</v>
      </c>
      <c r="H174" s="8" t="n">
        <v>3</v>
      </c>
      <c r="I174" s="8" t="n">
        <v>5</v>
      </c>
      <c r="J174" s="8" t="n">
        <v>8</v>
      </c>
      <c r="K174" s="15" t="n">
        <v>2</v>
      </c>
      <c r="L174" s="27" t="n">
        <v>0</v>
      </c>
      <c r="M174" s="8" t="n">
        <v>2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43456</v>
      </c>
      <c r="B175" s="42" t="inlineStr">
        <is>
          <t>Cardiff</t>
        </is>
      </c>
      <c r="C175" s="42" t="inlineStr">
        <is>
          <t>Manchester Utd</t>
        </is>
      </c>
      <c r="D175" s="27" t="n">
        <v>209</v>
      </c>
      <c r="E175" s="27" t="n">
        <v>640</v>
      </c>
      <c r="F175" s="27" t="n">
        <v>137</v>
      </c>
      <c r="G175" s="27" t="n">
        <v>554</v>
      </c>
      <c r="H175" s="8" t="n">
        <v>3</v>
      </c>
      <c r="I175" s="8" t="n">
        <v>9</v>
      </c>
      <c r="J175" s="8" t="n">
        <v>12</v>
      </c>
      <c r="K175" s="15" t="n">
        <v>1</v>
      </c>
      <c r="L175" s="27" t="n">
        <v>5</v>
      </c>
      <c r="M175" s="8" t="n">
        <v>6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43456</v>
      </c>
      <c r="B176" s="42" t="inlineStr">
        <is>
          <t>Chelsea</t>
        </is>
      </c>
      <c r="C176" s="42" t="inlineStr">
        <is>
          <t>Leicester</t>
        </is>
      </c>
      <c r="D176" s="27" t="n">
        <v>693</v>
      </c>
      <c r="E176" s="27" t="n">
        <v>262</v>
      </c>
      <c r="F176" s="27" t="n">
        <v>609</v>
      </c>
      <c r="G176" s="27" t="n">
        <v>179</v>
      </c>
      <c r="H176" s="8" t="n">
        <v>5</v>
      </c>
      <c r="I176" s="8" t="n">
        <v>3</v>
      </c>
      <c r="J176" s="8" t="n">
        <v>8</v>
      </c>
      <c r="K176" s="15" t="n">
        <v>0</v>
      </c>
      <c r="L176" s="27" t="n">
        <v>1</v>
      </c>
      <c r="M176" s="8" t="n">
        <v>1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43456</v>
      </c>
      <c r="B177" s="42" t="inlineStr">
        <is>
          <t>Huddersfield</t>
        </is>
      </c>
      <c r="C177" s="42" t="inlineStr">
        <is>
          <t>Southampton</t>
        </is>
      </c>
      <c r="D177" s="27" t="n">
        <v>523</v>
      </c>
      <c r="E177" s="27" t="n">
        <v>329</v>
      </c>
      <c r="F177" s="27" t="n">
        <v>395</v>
      </c>
      <c r="G177" s="27" t="n">
        <v>215</v>
      </c>
      <c r="H177" s="8" t="n">
        <v>5</v>
      </c>
      <c r="I177" s="8" t="n">
        <v>6</v>
      </c>
      <c r="J177" s="8" t="n">
        <v>11</v>
      </c>
      <c r="K177" s="15" t="n">
        <v>1</v>
      </c>
      <c r="L177" s="27" t="n">
        <v>3</v>
      </c>
      <c r="M177" s="8" t="n">
        <v>4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43456</v>
      </c>
      <c r="B178" s="42" t="inlineStr">
        <is>
          <t>Manchester City</t>
        </is>
      </c>
      <c r="C178" s="42" t="inlineStr">
        <is>
          <t>Crystal Palace</t>
        </is>
      </c>
      <c r="D178" s="27" t="n">
        <v>733</v>
      </c>
      <c r="E178" s="27" t="n">
        <v>213</v>
      </c>
      <c r="F178" s="27" t="n">
        <v>649</v>
      </c>
      <c r="G178" s="27" t="n">
        <v>119</v>
      </c>
      <c r="H178" s="8" t="n">
        <v>5</v>
      </c>
      <c r="I178" s="8" t="n">
        <v>3</v>
      </c>
      <c r="J178" s="8" t="n">
        <v>8</v>
      </c>
      <c r="K178" s="15" t="n">
        <v>2</v>
      </c>
      <c r="L178" s="27" t="n">
        <v>3</v>
      </c>
      <c r="M178" s="8" t="n">
        <v>5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43456</v>
      </c>
      <c r="B179" s="42" t="inlineStr">
        <is>
          <t>Newcastle</t>
        </is>
      </c>
      <c r="C179" s="42" t="inlineStr">
        <is>
          <t>Fulham</t>
        </is>
      </c>
      <c r="D179" s="27" t="n">
        <v>499</v>
      </c>
      <c r="E179" s="27" t="n">
        <v>463</v>
      </c>
      <c r="F179" s="27" t="n">
        <v>405</v>
      </c>
      <c r="G179" s="27" t="n">
        <v>362</v>
      </c>
      <c r="H179" s="8" t="n">
        <v>0</v>
      </c>
      <c r="I179" s="8" t="n">
        <v>2</v>
      </c>
      <c r="J179" s="8" t="n">
        <v>2</v>
      </c>
      <c r="K179" s="15" t="n">
        <v>0</v>
      </c>
      <c r="L179" s="27" t="n">
        <v>0</v>
      </c>
      <c r="M179" s="8" t="n">
        <v>0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43456</v>
      </c>
      <c r="B180" s="42" t="inlineStr">
        <is>
          <t>West Ham</t>
        </is>
      </c>
      <c r="C180" s="42" t="inlineStr">
        <is>
          <t>Watford</t>
        </is>
      </c>
      <c r="D180" s="27" t="n">
        <v>381</v>
      </c>
      <c r="E180" s="27" t="n">
        <v>380</v>
      </c>
      <c r="F180" s="27" t="n">
        <v>291</v>
      </c>
      <c r="G180" s="27" t="n">
        <v>278</v>
      </c>
      <c r="H180" s="8" t="n">
        <v>7</v>
      </c>
      <c r="I180" s="8" t="n">
        <v>5</v>
      </c>
      <c r="J180" s="8" t="n">
        <v>12</v>
      </c>
      <c r="K180" s="15" t="n">
        <v>0</v>
      </c>
      <c r="L180" s="27" t="n">
        <v>2</v>
      </c>
      <c r="M180" s="8" t="n">
        <v>2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43457</v>
      </c>
      <c r="B181" s="42" t="inlineStr">
        <is>
          <t>Everton</t>
        </is>
      </c>
      <c r="C181" s="42" t="inlineStr">
        <is>
          <t>Tottenham</t>
        </is>
      </c>
      <c r="D181" s="27" t="n">
        <v>412</v>
      </c>
      <c r="E181" s="27" t="n">
        <v>605</v>
      </c>
      <c r="F181" s="27" t="n">
        <v>313</v>
      </c>
      <c r="G181" s="27" t="n">
        <v>503</v>
      </c>
      <c r="H181" s="8" t="n">
        <v>3</v>
      </c>
      <c r="I181" s="8" t="n">
        <v>8</v>
      </c>
      <c r="J181" s="8" t="n">
        <v>11</v>
      </c>
      <c r="K181" s="15" t="n">
        <v>2</v>
      </c>
      <c r="L181" s="27" t="n">
        <v>6</v>
      </c>
      <c r="M181" s="8" t="n">
        <v>8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43460</v>
      </c>
      <c r="B182" s="42" t="inlineStr">
        <is>
          <t>Brighton</t>
        </is>
      </c>
      <c r="C182" s="42" t="inlineStr">
        <is>
          <t>Arsenal</t>
        </is>
      </c>
      <c r="D182" s="27" t="n">
        <v>323</v>
      </c>
      <c r="E182" s="27" t="n">
        <v>711</v>
      </c>
      <c r="F182" s="27" t="n">
        <v>239</v>
      </c>
      <c r="G182" s="27" t="n">
        <v>636</v>
      </c>
      <c r="H182" s="8" t="n">
        <v>3</v>
      </c>
      <c r="I182" s="8" t="n">
        <v>4</v>
      </c>
      <c r="J182" s="8" t="n">
        <v>7</v>
      </c>
      <c r="K182" s="15" t="n">
        <v>1</v>
      </c>
      <c r="L182" s="27" t="n">
        <v>1</v>
      </c>
      <c r="M182" s="8" t="n">
        <v>2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43460</v>
      </c>
      <c r="B183" s="42" t="inlineStr">
        <is>
          <t>Burnley</t>
        </is>
      </c>
      <c r="C183" s="42" t="inlineStr">
        <is>
          <t>Everton</t>
        </is>
      </c>
      <c r="D183" s="27" t="n">
        <v>405</v>
      </c>
      <c r="E183" s="27" t="n">
        <v>417</v>
      </c>
      <c r="F183" s="27" t="n">
        <v>276</v>
      </c>
      <c r="G183" s="27" t="n">
        <v>303</v>
      </c>
      <c r="H183" s="8" t="n">
        <v>4</v>
      </c>
      <c r="I183" s="8" t="n">
        <v>6</v>
      </c>
      <c r="J183" s="8" t="n">
        <v>10</v>
      </c>
      <c r="K183" s="15" t="n">
        <v>1</v>
      </c>
      <c r="L183" s="27" t="n">
        <v>5</v>
      </c>
      <c r="M183" s="8" t="n">
        <v>6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43460</v>
      </c>
      <c r="B184" s="42" t="inlineStr">
        <is>
          <t>Crystal Palace</t>
        </is>
      </c>
      <c r="C184" s="42" t="inlineStr">
        <is>
          <t>Cardiff</t>
        </is>
      </c>
      <c r="D184" s="27" t="n">
        <v>487</v>
      </c>
      <c r="E184" s="27" t="n">
        <v>301</v>
      </c>
      <c r="F184" s="27" t="n">
        <v>399</v>
      </c>
      <c r="G184" s="27" t="n">
        <v>201</v>
      </c>
      <c r="H184" s="8" t="n">
        <v>5</v>
      </c>
      <c r="I184" s="8" t="n">
        <v>4</v>
      </c>
      <c r="J184" s="8" t="n">
        <v>9</v>
      </c>
      <c r="K184" s="15" t="n">
        <v>0</v>
      </c>
      <c r="L184" s="27" t="n">
        <v>0</v>
      </c>
      <c r="M184" s="8" t="n">
        <v>0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43460</v>
      </c>
      <c r="B185" s="42" t="inlineStr">
        <is>
          <t>Fulham</t>
        </is>
      </c>
      <c r="C185" s="42" t="inlineStr">
        <is>
          <t>Wolves</t>
        </is>
      </c>
      <c r="D185" s="27" t="n">
        <v>286</v>
      </c>
      <c r="E185" s="27" t="n">
        <v>686</v>
      </c>
      <c r="F185" s="27" t="n">
        <v>203</v>
      </c>
      <c r="G185" s="27" t="n">
        <v>586</v>
      </c>
      <c r="H185" s="8" t="n">
        <v>5</v>
      </c>
      <c r="I185" s="8" t="n">
        <v>5</v>
      </c>
      <c r="J185" s="8" t="n">
        <v>10</v>
      </c>
      <c r="K185" s="15" t="n">
        <v>1</v>
      </c>
      <c r="L185" s="27" t="n">
        <v>1</v>
      </c>
      <c r="M185" s="8" t="n">
        <v>2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43460</v>
      </c>
      <c r="B186" s="42" t="inlineStr">
        <is>
          <t>Leicester</t>
        </is>
      </c>
      <c r="C186" s="42" t="inlineStr">
        <is>
          <t>Manchester City</t>
        </is>
      </c>
      <c r="D186" s="27" t="n">
        <v>325</v>
      </c>
      <c r="E186" s="27" t="n">
        <v>616</v>
      </c>
      <c r="F186" s="27" t="n">
        <v>230</v>
      </c>
      <c r="G186" s="27" t="n">
        <v>536</v>
      </c>
      <c r="H186" s="8" t="n">
        <v>5</v>
      </c>
      <c r="I186" s="8" t="n">
        <v>4</v>
      </c>
      <c r="J186" s="8" t="n">
        <v>9</v>
      </c>
      <c r="K186" s="15" t="n">
        <v>2</v>
      </c>
      <c r="L186" s="27" t="n">
        <v>1</v>
      </c>
      <c r="M186" s="8" t="n">
        <v>3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43460</v>
      </c>
      <c r="B187" s="42" t="inlineStr">
        <is>
          <t>Liverpool</t>
        </is>
      </c>
      <c r="C187" s="42" t="inlineStr">
        <is>
          <t>Newcastle</t>
        </is>
      </c>
      <c r="D187" s="27" t="n">
        <v>729</v>
      </c>
      <c r="E187" s="27" t="n">
        <v>228</v>
      </c>
      <c r="F187" s="27" t="n">
        <v>630</v>
      </c>
      <c r="G187" s="27" t="n">
        <v>143</v>
      </c>
      <c r="H187" s="8" t="n">
        <v>8</v>
      </c>
      <c r="I187" s="8" t="n">
        <v>2</v>
      </c>
      <c r="J187" s="8" t="n">
        <v>10</v>
      </c>
      <c r="K187" s="15" t="n">
        <v>4</v>
      </c>
      <c r="L187" s="27" t="n">
        <v>0</v>
      </c>
      <c r="M187" s="8" t="n">
        <v>4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43460</v>
      </c>
      <c r="B188" s="42" t="inlineStr">
        <is>
          <t>Manchester Utd</t>
        </is>
      </c>
      <c r="C188" s="42" t="inlineStr">
        <is>
          <t>Huddersfield</t>
        </is>
      </c>
      <c r="D188" s="27" t="n">
        <v>634</v>
      </c>
      <c r="E188" s="27" t="n">
        <v>335</v>
      </c>
      <c r="F188" s="27" t="n">
        <v>530</v>
      </c>
      <c r="G188" s="27" t="n">
        <v>245</v>
      </c>
      <c r="H188" s="8" t="n">
        <v>10</v>
      </c>
      <c r="I188" s="8" t="n">
        <v>2</v>
      </c>
      <c r="J188" s="8" t="n">
        <v>12</v>
      </c>
      <c r="K188" s="15" t="n">
        <v>3</v>
      </c>
      <c r="L188" s="27" t="n">
        <v>1</v>
      </c>
      <c r="M188" s="8" t="n">
        <v>4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43460</v>
      </c>
      <c r="B189" s="42" t="inlineStr">
        <is>
          <t>Tottenham</t>
        </is>
      </c>
      <c r="C189" s="42" t="inlineStr">
        <is>
          <t>Bournemouth</t>
        </is>
      </c>
      <c r="D189" s="27" t="n">
        <v>596</v>
      </c>
      <c r="E189" s="27" t="n">
        <v>448</v>
      </c>
      <c r="F189" s="27" t="n">
        <v>521</v>
      </c>
      <c r="G189" s="27" t="n">
        <v>365</v>
      </c>
      <c r="H189" s="8" t="n">
        <v>7</v>
      </c>
      <c r="I189" s="8" t="n">
        <v>4</v>
      </c>
      <c r="J189" s="8" t="n">
        <v>11</v>
      </c>
      <c r="K189" s="15" t="n">
        <v>5</v>
      </c>
      <c r="L189" s="27" t="n">
        <v>0</v>
      </c>
      <c r="M189" s="8" t="n">
        <v>5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43460</v>
      </c>
      <c r="B190" s="42" t="inlineStr">
        <is>
          <t>Watford</t>
        </is>
      </c>
      <c r="C190" s="42" t="inlineStr">
        <is>
          <t>Chelsea</t>
        </is>
      </c>
      <c r="D190" s="27" t="n">
        <v>390</v>
      </c>
      <c r="E190" s="27" t="n">
        <v>731</v>
      </c>
      <c r="F190" s="27" t="n">
        <v>304</v>
      </c>
      <c r="G190" s="27" t="n">
        <v>646</v>
      </c>
      <c r="H190" s="8" t="n">
        <v>2</v>
      </c>
      <c r="I190" s="8" t="n">
        <v>4</v>
      </c>
      <c r="J190" s="8" t="n">
        <v>6</v>
      </c>
      <c r="K190" s="15" t="n">
        <v>1</v>
      </c>
      <c r="L190" s="27" t="n">
        <v>2</v>
      </c>
      <c r="M190" s="8" t="n">
        <v>3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43461</v>
      </c>
      <c r="B191" s="42" t="inlineStr">
        <is>
          <t>Southampton</t>
        </is>
      </c>
      <c r="C191" s="42" t="inlineStr">
        <is>
          <t>West Ham</t>
        </is>
      </c>
      <c r="D191" s="27" t="n">
        <v>409</v>
      </c>
      <c r="E191" s="27" t="n">
        <v>487</v>
      </c>
      <c r="F191" s="27" t="n">
        <v>314</v>
      </c>
      <c r="G191" s="27" t="n">
        <v>376</v>
      </c>
      <c r="H191" s="8" t="n">
        <v>5</v>
      </c>
      <c r="I191" s="8" t="n">
        <v>5</v>
      </c>
      <c r="J191" s="8" t="n">
        <v>10</v>
      </c>
      <c r="K191" s="15" t="n">
        <v>1</v>
      </c>
      <c r="L191" s="27" t="n">
        <v>2</v>
      </c>
      <c r="M191" s="8" t="n">
        <v>3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43463</v>
      </c>
      <c r="B192" s="42" t="inlineStr">
        <is>
          <t>Brighton</t>
        </is>
      </c>
      <c r="C192" s="42" t="inlineStr">
        <is>
          <t>Everton</t>
        </is>
      </c>
      <c r="D192" s="27" t="n">
        <v>349</v>
      </c>
      <c r="E192" s="27" t="n">
        <v>427</v>
      </c>
      <c r="F192" s="27" t="n">
        <v>246</v>
      </c>
      <c r="G192" s="27" t="n">
        <v>313</v>
      </c>
      <c r="H192" s="8" t="n">
        <v>3</v>
      </c>
      <c r="I192" s="8" t="n">
        <v>4</v>
      </c>
      <c r="J192" s="8" t="n">
        <v>7</v>
      </c>
      <c r="K192" s="15" t="n">
        <v>1</v>
      </c>
      <c r="L192" s="27" t="n">
        <v>0</v>
      </c>
      <c r="M192" s="8" t="n">
        <v>1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43463</v>
      </c>
      <c r="B193" s="42" t="inlineStr">
        <is>
          <t>Fulham</t>
        </is>
      </c>
      <c r="C193" s="42" t="inlineStr">
        <is>
          <t>Huddersfield</t>
        </is>
      </c>
      <c r="D193" s="27" t="n">
        <v>395</v>
      </c>
      <c r="E193" s="27" t="n">
        <v>529</v>
      </c>
      <c r="F193" s="27" t="n">
        <v>295</v>
      </c>
      <c r="G193" s="27" t="n">
        <v>418</v>
      </c>
      <c r="H193" s="8" t="n">
        <v>5</v>
      </c>
      <c r="I193" s="8" t="n">
        <v>5</v>
      </c>
      <c r="J193" s="8" t="n">
        <v>10</v>
      </c>
      <c r="K193" s="15" t="n">
        <v>1</v>
      </c>
      <c r="L193" s="27" t="n">
        <v>0</v>
      </c>
      <c r="M193" s="8" t="n">
        <v>1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43463</v>
      </c>
      <c r="B194" s="42" t="inlineStr">
        <is>
          <t>Leicester</t>
        </is>
      </c>
      <c r="C194" s="42" t="inlineStr">
        <is>
          <t>Cardiff</t>
        </is>
      </c>
      <c r="D194" s="27" t="n">
        <v>448</v>
      </c>
      <c r="E194" s="27" t="n">
        <v>273</v>
      </c>
      <c r="F194" s="27" t="n">
        <v>341</v>
      </c>
      <c r="G194" s="27" t="n">
        <v>188</v>
      </c>
      <c r="H194" s="8" t="n">
        <v>7</v>
      </c>
      <c r="I194" s="8" t="n">
        <v>3</v>
      </c>
      <c r="J194" s="8" t="n">
        <v>10</v>
      </c>
      <c r="K194" s="15" t="n">
        <v>0</v>
      </c>
      <c r="L194" s="27" t="n">
        <v>1</v>
      </c>
      <c r="M194" s="8" t="n">
        <v>1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43463</v>
      </c>
      <c r="B195" s="42" t="inlineStr">
        <is>
          <t>Liverpool</t>
        </is>
      </c>
      <c r="C195" s="42" t="inlineStr">
        <is>
          <t>Arsenal</t>
        </is>
      </c>
      <c r="D195" s="27" t="n">
        <v>511</v>
      </c>
      <c r="E195" s="27" t="n">
        <v>551</v>
      </c>
      <c r="F195" s="27" t="n">
        <v>424</v>
      </c>
      <c r="G195" s="27" t="n">
        <v>464</v>
      </c>
      <c r="H195" s="8" t="n">
        <v>10</v>
      </c>
      <c r="I195" s="8" t="n">
        <v>2</v>
      </c>
      <c r="J195" s="8" t="n">
        <v>12</v>
      </c>
      <c r="K195" s="15" t="n">
        <v>5</v>
      </c>
      <c r="L195" s="27" t="n">
        <v>1</v>
      </c>
      <c r="M195" s="8" t="n">
        <v>6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43463</v>
      </c>
      <c r="B196" s="42" t="inlineStr">
        <is>
          <t>Tottenham</t>
        </is>
      </c>
      <c r="C196" s="42" t="inlineStr">
        <is>
          <t>Wolves</t>
        </is>
      </c>
      <c r="D196" s="27" t="n">
        <v>665</v>
      </c>
      <c r="E196" s="27" t="n">
        <v>416</v>
      </c>
      <c r="F196" s="27" t="n">
        <v>587</v>
      </c>
      <c r="G196" s="27" t="n">
        <v>330</v>
      </c>
      <c r="H196" s="8" t="n">
        <v>3</v>
      </c>
      <c r="I196" s="8" t="n">
        <v>4</v>
      </c>
      <c r="J196" s="8" t="n">
        <v>7</v>
      </c>
      <c r="K196" s="15" t="n">
        <v>1</v>
      </c>
      <c r="L196" s="27" t="n">
        <v>3</v>
      </c>
      <c r="M196" s="8" t="n">
        <v>4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43463</v>
      </c>
      <c r="B197" s="42" t="inlineStr">
        <is>
          <t>Watford</t>
        </is>
      </c>
      <c r="C197" s="42" t="inlineStr">
        <is>
          <t>Newcastle</t>
        </is>
      </c>
      <c r="D197" s="27" t="n">
        <v>566</v>
      </c>
      <c r="E197" s="27" t="n">
        <v>326</v>
      </c>
      <c r="F197" s="27" t="n">
        <v>484</v>
      </c>
      <c r="G197" s="27" t="n">
        <v>233</v>
      </c>
      <c r="H197" s="8" t="n">
        <v>5</v>
      </c>
      <c r="I197" s="8" t="n">
        <v>2</v>
      </c>
      <c r="J197" s="8" t="n">
        <v>7</v>
      </c>
      <c r="K197" s="15" t="n">
        <v>1</v>
      </c>
      <c r="L197" s="27" t="n">
        <v>1</v>
      </c>
      <c r="M197" s="8" t="n">
        <v>2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43464</v>
      </c>
      <c r="B198" s="42" t="inlineStr">
        <is>
          <t>Burnley</t>
        </is>
      </c>
      <c r="C198" s="42" t="inlineStr">
        <is>
          <t>West Ham</t>
        </is>
      </c>
      <c r="D198" s="27" t="n">
        <v>338</v>
      </c>
      <c r="E198" s="27" t="n">
        <v>453</v>
      </c>
      <c r="F198" s="27" t="n">
        <v>248</v>
      </c>
      <c r="G198" s="27" t="n">
        <v>340</v>
      </c>
      <c r="H198" s="8" t="n">
        <v>5</v>
      </c>
      <c r="I198" s="8" t="n">
        <v>4</v>
      </c>
      <c r="J198" s="8" t="n">
        <v>9</v>
      </c>
      <c r="K198" s="15" t="n">
        <v>2</v>
      </c>
      <c r="L198" s="27" t="n">
        <v>0</v>
      </c>
      <c r="M198" s="8" t="n">
        <v>2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43464</v>
      </c>
      <c r="B199" s="42" t="inlineStr">
        <is>
          <t>Crystal Palace</t>
        </is>
      </c>
      <c r="C199" s="42" t="inlineStr">
        <is>
          <t>Chelsea</t>
        </is>
      </c>
      <c r="D199" s="27" t="n">
        <v>394</v>
      </c>
      <c r="E199" s="27" t="n">
        <v>781</v>
      </c>
      <c r="F199" s="27" t="n">
        <v>305</v>
      </c>
      <c r="G199" s="27" t="n">
        <v>690</v>
      </c>
      <c r="H199" s="8" t="n">
        <v>0</v>
      </c>
      <c r="I199" s="8" t="n">
        <v>4</v>
      </c>
      <c r="J199" s="8" t="n">
        <v>4</v>
      </c>
      <c r="K199" s="15" t="n">
        <v>0</v>
      </c>
      <c r="L199" s="27" t="n">
        <v>1</v>
      </c>
      <c r="M199" s="8" t="n">
        <v>1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43464</v>
      </c>
      <c r="B200" s="42" t="inlineStr">
        <is>
          <t>Manchester Utd</t>
        </is>
      </c>
      <c r="C200" s="42" t="inlineStr">
        <is>
          <t>Bournemouth</t>
        </is>
      </c>
      <c r="D200" s="27" t="n">
        <v>681</v>
      </c>
      <c r="E200" s="27" t="n">
        <v>355</v>
      </c>
      <c r="F200" s="27" t="n">
        <v>618</v>
      </c>
      <c r="G200" s="27" t="n">
        <v>284</v>
      </c>
      <c r="H200" s="8" t="n">
        <v>8</v>
      </c>
      <c r="I200" s="8" t="n">
        <v>3</v>
      </c>
      <c r="J200" s="8" t="n">
        <v>11</v>
      </c>
      <c r="K200" s="15" t="n">
        <v>4</v>
      </c>
      <c r="L200" s="27" t="n">
        <v>1</v>
      </c>
      <c r="M200" s="8" t="n">
        <v>5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43464</v>
      </c>
      <c r="B201" s="42" t="inlineStr">
        <is>
          <t>Southampton</t>
        </is>
      </c>
      <c r="C201" s="42" t="inlineStr">
        <is>
          <t>Manchester City</t>
        </is>
      </c>
      <c r="D201" s="27" t="n">
        <v>235</v>
      </c>
      <c r="E201" s="27" t="n">
        <v>783</v>
      </c>
      <c r="F201" s="27" t="n">
        <v>157</v>
      </c>
      <c r="G201" s="27" t="n">
        <v>698</v>
      </c>
      <c r="H201" s="8" t="n">
        <v>4</v>
      </c>
      <c r="I201" s="8" t="n">
        <v>6</v>
      </c>
      <c r="J201" s="8" t="n">
        <v>10</v>
      </c>
      <c r="K201" s="15" t="n">
        <v>1</v>
      </c>
      <c r="L201" s="27" t="n">
        <v>3</v>
      </c>
      <c r="M201" s="8" t="n">
        <v>4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43466</v>
      </c>
      <c r="B202" s="42" t="inlineStr">
        <is>
          <t>Arsenal</t>
        </is>
      </c>
      <c r="C202" s="42" t="inlineStr">
        <is>
          <t>Fulham</t>
        </is>
      </c>
      <c r="D202" s="27" t="n">
        <v>542</v>
      </c>
      <c r="E202" s="27" t="n">
        <v>366</v>
      </c>
      <c r="F202" s="27" t="n">
        <v>428</v>
      </c>
      <c r="G202" s="27" t="n">
        <v>271</v>
      </c>
      <c r="H202" s="8" t="n">
        <v>9</v>
      </c>
      <c r="I202" s="8" t="n">
        <v>4</v>
      </c>
      <c r="J202" s="8" t="n">
        <v>13</v>
      </c>
      <c r="K202" s="15" t="n">
        <v>4</v>
      </c>
      <c r="L202" s="27" t="n">
        <v>1</v>
      </c>
      <c r="M202" s="8" t="n">
        <v>5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43466</v>
      </c>
      <c r="B203" s="42" t="inlineStr">
        <is>
          <t>Cardiff</t>
        </is>
      </c>
      <c r="C203" s="42" t="inlineStr">
        <is>
          <t>Tottenham</t>
        </is>
      </c>
      <c r="D203" s="27" t="n">
        <v>290</v>
      </c>
      <c r="E203" s="27" t="n">
        <v>823</v>
      </c>
      <c r="F203" s="27" t="n">
        <v>216</v>
      </c>
      <c r="G203" s="27" t="n">
        <v>747</v>
      </c>
      <c r="H203" s="8" t="n">
        <v>3</v>
      </c>
      <c r="I203" s="8" t="n">
        <v>4</v>
      </c>
      <c r="J203" s="8" t="n">
        <v>7</v>
      </c>
      <c r="K203" s="15" t="n">
        <v>0</v>
      </c>
      <c r="L203" s="27" t="n">
        <v>3</v>
      </c>
      <c r="M203" s="8" t="n">
        <v>3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43466</v>
      </c>
      <c r="B204" s="42" t="inlineStr">
        <is>
          <t>Everton</t>
        </is>
      </c>
      <c r="C204" s="42" t="inlineStr">
        <is>
          <t>Leicester</t>
        </is>
      </c>
      <c r="D204" s="27" t="n">
        <v>525</v>
      </c>
      <c r="E204" s="27" t="n">
        <v>366</v>
      </c>
      <c r="F204" s="27" t="n">
        <v>389</v>
      </c>
      <c r="G204" s="27" t="n">
        <v>241</v>
      </c>
      <c r="H204" s="8" t="n">
        <v>2</v>
      </c>
      <c r="I204" s="8" t="n">
        <v>4</v>
      </c>
      <c r="J204" s="8" t="n">
        <v>6</v>
      </c>
      <c r="K204" s="15" t="n">
        <v>0</v>
      </c>
      <c r="L204" s="27" t="n">
        <v>1</v>
      </c>
      <c r="M204" s="8" t="n">
        <v>1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43467</v>
      </c>
      <c r="B205" s="42" t="inlineStr">
        <is>
          <t>Bournemouth</t>
        </is>
      </c>
      <c r="C205" s="42" t="inlineStr">
        <is>
          <t>Watford</t>
        </is>
      </c>
      <c r="D205" s="27" t="n">
        <v>491</v>
      </c>
      <c r="E205" s="27" t="n">
        <v>379</v>
      </c>
      <c r="F205" s="27" t="n">
        <v>372</v>
      </c>
      <c r="G205" s="27" t="n">
        <v>266</v>
      </c>
      <c r="H205" s="8" t="n">
        <v>12</v>
      </c>
      <c r="I205" s="8" t="n">
        <v>3</v>
      </c>
      <c r="J205" s="8" t="n">
        <v>15</v>
      </c>
      <c r="K205" s="15" t="n">
        <v>3</v>
      </c>
      <c r="L205" s="27" t="n">
        <v>3</v>
      </c>
      <c r="M205" s="8" t="n">
        <v>6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43467</v>
      </c>
      <c r="B206" s="42" t="inlineStr">
        <is>
          <t>Chelsea</t>
        </is>
      </c>
      <c r="C206" s="42" t="inlineStr">
        <is>
          <t>Southampton</t>
        </is>
      </c>
      <c r="D206" s="27" t="n">
        <v>748</v>
      </c>
      <c r="E206" s="27" t="n">
        <v>296</v>
      </c>
      <c r="F206" s="27" t="n">
        <v>634</v>
      </c>
      <c r="G206" s="27" t="n">
        <v>195</v>
      </c>
      <c r="H206" s="8" t="n">
        <v>6</v>
      </c>
      <c r="I206" s="8" t="n">
        <v>2</v>
      </c>
      <c r="J206" s="8" t="n">
        <v>8</v>
      </c>
      <c r="K206" s="15" t="n">
        <v>0</v>
      </c>
      <c r="L206" s="27" t="n">
        <v>0</v>
      </c>
      <c r="M206" s="8" t="n">
        <v>0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43467</v>
      </c>
      <c r="B207" s="42" t="inlineStr">
        <is>
          <t>Huddersfield</t>
        </is>
      </c>
      <c r="C207" s="42" t="inlineStr">
        <is>
          <t>Burnley</t>
        </is>
      </c>
      <c r="D207" s="27" t="n">
        <v>361</v>
      </c>
      <c r="E207" s="27" t="n">
        <v>483</v>
      </c>
      <c r="F207" s="27" t="n">
        <v>234</v>
      </c>
      <c r="G207" s="27" t="n">
        <v>375</v>
      </c>
      <c r="H207" s="8" t="n">
        <v>2</v>
      </c>
      <c r="I207" s="8" t="n">
        <v>8</v>
      </c>
      <c r="J207" s="8" t="n">
        <v>10</v>
      </c>
      <c r="K207" s="15" t="n">
        <v>1</v>
      </c>
      <c r="L207" s="27" t="n">
        <v>2</v>
      </c>
      <c r="M207" s="8" t="n">
        <v>3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43467</v>
      </c>
      <c r="B208" s="42" t="inlineStr">
        <is>
          <t>Newcastle</t>
        </is>
      </c>
      <c r="C208" s="42" t="inlineStr">
        <is>
          <t>Manchester Utd</t>
        </is>
      </c>
      <c r="D208" s="27" t="n">
        <v>350</v>
      </c>
      <c r="E208" s="27" t="n">
        <v>687</v>
      </c>
      <c r="F208" s="27" t="n">
        <v>251</v>
      </c>
      <c r="G208" s="27" t="n">
        <v>593</v>
      </c>
      <c r="H208" s="8" t="n">
        <v>3</v>
      </c>
      <c r="I208" s="8" t="n">
        <v>7</v>
      </c>
      <c r="J208" s="8" t="n">
        <v>10</v>
      </c>
      <c r="K208" s="15" t="n">
        <v>0</v>
      </c>
      <c r="L208" s="27" t="n">
        <v>2</v>
      </c>
      <c r="M208" s="8" t="n">
        <v>2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43467</v>
      </c>
      <c r="B209" s="42" t="inlineStr">
        <is>
          <t>West Ham</t>
        </is>
      </c>
      <c r="C209" s="42" t="inlineStr">
        <is>
          <t>Brighton</t>
        </is>
      </c>
      <c r="D209" s="27" t="n">
        <v>494</v>
      </c>
      <c r="E209" s="27" t="n">
        <v>410</v>
      </c>
      <c r="F209" s="27" t="n">
        <v>388</v>
      </c>
      <c r="G209" s="27" t="n">
        <v>310</v>
      </c>
      <c r="H209" s="8" t="n">
        <v>6</v>
      </c>
      <c r="I209" s="8" t="n">
        <v>6</v>
      </c>
      <c r="J209" s="8" t="n">
        <v>12</v>
      </c>
      <c r="K209" s="15" t="n">
        <v>2</v>
      </c>
      <c r="L209" s="27" t="n">
        <v>2</v>
      </c>
      <c r="M209" s="8" t="n">
        <v>4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43467</v>
      </c>
      <c r="B210" s="42" t="inlineStr">
        <is>
          <t>Wolves</t>
        </is>
      </c>
      <c r="C210" s="42" t="inlineStr">
        <is>
          <t>Crystal Palace</t>
        </is>
      </c>
      <c r="D210" s="27" t="n">
        <v>527</v>
      </c>
      <c r="E210" s="27" t="n">
        <v>480</v>
      </c>
      <c r="F210" s="27" t="n">
        <v>431</v>
      </c>
      <c r="G210" s="27" t="n">
        <v>385</v>
      </c>
      <c r="H210" s="8" t="n">
        <v>1</v>
      </c>
      <c r="I210" s="8" t="n">
        <v>4</v>
      </c>
      <c r="J210" s="8" t="n">
        <v>5</v>
      </c>
      <c r="K210" s="15" t="n">
        <v>0</v>
      </c>
      <c r="L210" s="27" t="n">
        <v>2</v>
      </c>
      <c r="M210" s="8" t="n">
        <v>2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43468</v>
      </c>
      <c r="B211" s="42" t="inlineStr">
        <is>
          <t>Manchester City</t>
        </is>
      </c>
      <c r="C211" s="42" t="inlineStr">
        <is>
          <t>Liverpool</t>
        </is>
      </c>
      <c r="D211" s="27" t="n">
        <v>578</v>
      </c>
      <c r="E211" s="27" t="n">
        <v>583</v>
      </c>
      <c r="F211" s="27" t="n">
        <v>468</v>
      </c>
      <c r="G211" s="27" t="n">
        <v>461</v>
      </c>
      <c r="H211" s="8" t="n">
        <v>4</v>
      </c>
      <c r="I211" s="8" t="n">
        <v>5</v>
      </c>
      <c r="J211" s="8" t="n">
        <v>9</v>
      </c>
      <c r="K211" s="15" t="n">
        <v>2</v>
      </c>
      <c r="L211" s="27" t="n">
        <v>1</v>
      </c>
      <c r="M211" s="8" t="n">
        <v>3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43477</v>
      </c>
      <c r="B212" s="42" t="inlineStr">
        <is>
          <t>Brighton</t>
        </is>
      </c>
      <c r="C212" s="42" t="inlineStr">
        <is>
          <t>Liverpool</t>
        </is>
      </c>
      <c r="D212" s="27" t="n">
        <v>301</v>
      </c>
      <c r="E212" s="27" t="n">
        <v>755</v>
      </c>
      <c r="F212" s="27" t="n">
        <v>205</v>
      </c>
      <c r="G212" s="27" t="n">
        <v>642</v>
      </c>
      <c r="H212" s="8" t="n">
        <v>0</v>
      </c>
      <c r="I212" s="8" t="n">
        <v>3</v>
      </c>
      <c r="J212" s="8" t="n">
        <v>3</v>
      </c>
      <c r="K212" s="15" t="n">
        <v>0</v>
      </c>
      <c r="L212" s="27" t="n">
        <v>1</v>
      </c>
      <c r="M212" s="8" t="n">
        <v>1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43477</v>
      </c>
      <c r="B213" s="42" t="inlineStr">
        <is>
          <t>Burnley</t>
        </is>
      </c>
      <c r="C213" s="42" t="inlineStr">
        <is>
          <t>Fulham</t>
        </is>
      </c>
      <c r="D213" s="27" t="n">
        <v>419</v>
      </c>
      <c r="E213" s="27" t="n">
        <v>564</v>
      </c>
      <c r="F213" s="27" t="n">
        <v>282</v>
      </c>
      <c r="G213" s="27" t="n">
        <v>454</v>
      </c>
      <c r="H213" s="8" t="n">
        <v>0</v>
      </c>
      <c r="I213" s="8" t="n">
        <v>4</v>
      </c>
      <c r="J213" s="8" t="n">
        <v>4</v>
      </c>
      <c r="K213" s="15" t="n">
        <v>2</v>
      </c>
      <c r="L213" s="27" t="n">
        <v>1</v>
      </c>
      <c r="M213" s="8" t="n">
        <v>3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43477</v>
      </c>
      <c r="B214" s="42" t="inlineStr">
        <is>
          <t>Cardiff</t>
        </is>
      </c>
      <c r="C214" s="42" t="inlineStr">
        <is>
          <t>Huddersfield</t>
        </is>
      </c>
      <c r="D214" s="27" t="n">
        <v>270</v>
      </c>
      <c r="E214" s="27" t="n">
        <v>425</v>
      </c>
      <c r="F214" s="27" t="n">
        <v>155</v>
      </c>
      <c r="G214" s="27" t="n">
        <v>297</v>
      </c>
      <c r="H214" s="8" t="n">
        <v>0</v>
      </c>
      <c r="I214" s="8" t="n">
        <v>2</v>
      </c>
      <c r="J214" s="8" t="n">
        <v>2</v>
      </c>
      <c r="K214" s="15" t="n">
        <v>0</v>
      </c>
      <c r="L214" s="27" t="n">
        <v>0</v>
      </c>
      <c r="M214" s="8" t="n">
        <v>0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43477</v>
      </c>
      <c r="B215" s="42" t="inlineStr">
        <is>
          <t>Chelsea</t>
        </is>
      </c>
      <c r="C215" s="42" t="inlineStr">
        <is>
          <t>Newcastle</t>
        </is>
      </c>
      <c r="D215" s="27" t="n">
        <v>698</v>
      </c>
      <c r="E215" s="27" t="n">
        <v>351</v>
      </c>
      <c r="F215" s="27" t="n">
        <v>596</v>
      </c>
      <c r="G215" s="27" t="n">
        <v>261</v>
      </c>
      <c r="H215" s="8" t="n">
        <v>6</v>
      </c>
      <c r="I215" s="8" t="n">
        <v>2</v>
      </c>
      <c r="J215" s="8" t="n">
        <v>8</v>
      </c>
      <c r="K215" s="15" t="n">
        <v>2</v>
      </c>
      <c r="L215" s="27" t="n">
        <v>1</v>
      </c>
      <c r="M215" s="8" t="n">
        <v>3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43477</v>
      </c>
      <c r="B216" s="42" t="inlineStr">
        <is>
          <t>Crystal Palace</t>
        </is>
      </c>
      <c r="C216" s="42" t="inlineStr">
        <is>
          <t>Watford</t>
        </is>
      </c>
      <c r="D216" s="27" t="n">
        <v>408</v>
      </c>
      <c r="E216" s="27" t="n">
        <v>334</v>
      </c>
      <c r="F216" s="27" t="n">
        <v>310</v>
      </c>
      <c r="G216" s="27" t="n">
        <v>262</v>
      </c>
      <c r="H216" s="8" t="n">
        <v>6</v>
      </c>
      <c r="I216" s="8" t="n">
        <v>2</v>
      </c>
      <c r="J216" s="8" t="n">
        <v>8</v>
      </c>
      <c r="K216" s="15" t="n">
        <v>1</v>
      </c>
      <c r="L216" s="27" t="n">
        <v>2</v>
      </c>
      <c r="M216" s="8" t="n">
        <v>3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43477</v>
      </c>
      <c r="B217" s="42" t="inlineStr">
        <is>
          <t>Leicester</t>
        </is>
      </c>
      <c r="C217" s="42" t="inlineStr">
        <is>
          <t>Southampton</t>
        </is>
      </c>
      <c r="D217" s="27" t="n">
        <v>552</v>
      </c>
      <c r="E217" s="27" t="n">
        <v>227</v>
      </c>
      <c r="F217" s="27" t="n">
        <v>438</v>
      </c>
      <c r="G217" s="27" t="n">
        <v>127</v>
      </c>
      <c r="H217" s="8" t="n">
        <v>6</v>
      </c>
      <c r="I217" s="8" t="n">
        <v>3</v>
      </c>
      <c r="J217" s="8" t="n">
        <v>9</v>
      </c>
      <c r="K217" s="15" t="n">
        <v>1</v>
      </c>
      <c r="L217" s="27" t="n">
        <v>2</v>
      </c>
      <c r="M217" s="8" t="n">
        <v>3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43477</v>
      </c>
      <c r="B218" s="42" t="inlineStr">
        <is>
          <t>West Ham</t>
        </is>
      </c>
      <c r="C218" s="42" t="inlineStr">
        <is>
          <t>Arsenal</t>
        </is>
      </c>
      <c r="D218" s="27" t="n">
        <v>380</v>
      </c>
      <c r="E218" s="27" t="n">
        <v>555</v>
      </c>
      <c r="F218" s="27" t="n">
        <v>307</v>
      </c>
      <c r="G218" s="27" t="n">
        <v>479</v>
      </c>
      <c r="H218" s="8" t="n">
        <v>3</v>
      </c>
      <c r="I218" s="8" t="n">
        <v>2</v>
      </c>
      <c r="J218" s="8" t="n">
        <v>5</v>
      </c>
      <c r="K218" s="15" t="n">
        <v>1</v>
      </c>
      <c r="L218" s="27" t="n">
        <v>0</v>
      </c>
      <c r="M218" s="8" t="n">
        <v>1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43478</v>
      </c>
      <c r="B219" s="42" t="inlineStr">
        <is>
          <t>Everton</t>
        </is>
      </c>
      <c r="C219" s="42" t="inlineStr">
        <is>
          <t>Bournemouth</t>
        </is>
      </c>
      <c r="D219" s="27" t="n">
        <v>396</v>
      </c>
      <c r="E219" s="27" t="n">
        <v>378</v>
      </c>
      <c r="F219" s="27" t="n">
        <v>296</v>
      </c>
      <c r="G219" s="27" t="n">
        <v>261</v>
      </c>
      <c r="H219" s="8" t="n">
        <v>3</v>
      </c>
      <c r="I219" s="8" t="n">
        <v>7</v>
      </c>
      <c r="J219" s="8" t="n">
        <v>10</v>
      </c>
      <c r="K219" s="15" t="n">
        <v>2</v>
      </c>
      <c r="L219" s="27" t="n">
        <v>0</v>
      </c>
      <c r="M219" s="8" t="n">
        <v>2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43478</v>
      </c>
      <c r="B220" s="42" t="inlineStr">
        <is>
          <t>Tottenham</t>
        </is>
      </c>
      <c r="C220" s="42" t="inlineStr">
        <is>
          <t>Manchester Utd</t>
        </is>
      </c>
      <c r="D220" s="27" t="n">
        <v>567</v>
      </c>
      <c r="E220" s="27" t="n">
        <v>363</v>
      </c>
      <c r="F220" s="27" t="n">
        <v>475</v>
      </c>
      <c r="G220" s="27" t="n">
        <v>268</v>
      </c>
      <c r="H220" s="8" t="n">
        <v>11</v>
      </c>
      <c r="I220" s="8" t="n">
        <v>8</v>
      </c>
      <c r="J220" s="8" t="n">
        <v>19</v>
      </c>
      <c r="K220" s="15" t="n">
        <v>0</v>
      </c>
      <c r="L220" s="27" t="n">
        <v>1</v>
      </c>
      <c r="M220" s="8" t="n">
        <v>1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43479</v>
      </c>
      <c r="B221" s="42" t="inlineStr">
        <is>
          <t>Manchester City</t>
        </is>
      </c>
      <c r="C221" s="42" t="inlineStr">
        <is>
          <t>Wolves</t>
        </is>
      </c>
      <c r="D221" s="27" t="n">
        <v>869</v>
      </c>
      <c r="E221" s="27" t="n">
        <v>282</v>
      </c>
      <c r="F221" s="27" t="n">
        <v>801</v>
      </c>
      <c r="G221" s="27" t="n">
        <v>190</v>
      </c>
      <c r="H221" s="8" t="n">
        <v>9</v>
      </c>
      <c r="I221" s="8" t="n">
        <v>0</v>
      </c>
      <c r="J221" s="8" t="n">
        <v>9</v>
      </c>
      <c r="K221" s="15" t="n">
        <v>3</v>
      </c>
      <c r="L221" s="27" t="n">
        <v>0</v>
      </c>
      <c r="M221" s="8" t="n">
        <v>3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43484</v>
      </c>
      <c r="B222" s="42" t="inlineStr">
        <is>
          <t>Arsenal</t>
        </is>
      </c>
      <c r="C222" s="42" t="inlineStr">
        <is>
          <t>Chelsea</t>
        </is>
      </c>
      <c r="D222" s="27" t="n">
        <v>355</v>
      </c>
      <c r="E222" s="27" t="n">
        <v>647</v>
      </c>
      <c r="F222" s="27" t="n">
        <v>267</v>
      </c>
      <c r="G222" s="27" t="n">
        <v>565</v>
      </c>
      <c r="H222" s="8" t="n">
        <v>5</v>
      </c>
      <c r="I222" s="8" t="n">
        <v>1</v>
      </c>
      <c r="J222" s="8" t="n">
        <v>6</v>
      </c>
      <c r="K222" s="15" t="n">
        <v>2</v>
      </c>
      <c r="L222" s="27" t="n">
        <v>0</v>
      </c>
      <c r="M222" s="8" t="n">
        <v>2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43484</v>
      </c>
      <c r="B223" s="42" t="inlineStr">
        <is>
          <t>Bournemouth</t>
        </is>
      </c>
      <c r="C223" s="42" t="inlineStr">
        <is>
          <t>West Ham</t>
        </is>
      </c>
      <c r="D223" s="27" t="n">
        <v>359</v>
      </c>
      <c r="E223" s="27" t="n">
        <v>582</v>
      </c>
      <c r="F223" s="27" t="n">
        <v>274</v>
      </c>
      <c r="G223" s="27" t="n">
        <v>485</v>
      </c>
      <c r="H223" s="8" t="n">
        <v>4</v>
      </c>
      <c r="I223" s="8" t="n">
        <v>1</v>
      </c>
      <c r="J223" s="8" t="n">
        <v>5</v>
      </c>
      <c r="K223" s="15" t="n">
        <v>2</v>
      </c>
      <c r="L223" s="27" t="n">
        <v>0</v>
      </c>
      <c r="M223" s="8" t="n">
        <v>2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43484</v>
      </c>
      <c r="B224" s="42" t="inlineStr">
        <is>
          <t>Liverpool</t>
        </is>
      </c>
      <c r="C224" s="42" t="inlineStr">
        <is>
          <t>Crystal Palace</t>
        </is>
      </c>
      <c r="D224" s="27" t="n">
        <v>734</v>
      </c>
      <c r="E224" s="27" t="n">
        <v>304</v>
      </c>
      <c r="F224" s="27" t="n">
        <v>633</v>
      </c>
      <c r="G224" s="27" t="n">
        <v>212</v>
      </c>
      <c r="H224" s="8" t="n">
        <v>9</v>
      </c>
      <c r="I224" s="8" t="n">
        <v>3</v>
      </c>
      <c r="J224" s="8" t="n">
        <v>12</v>
      </c>
      <c r="K224" s="15" t="n">
        <v>4</v>
      </c>
      <c r="L224" s="27" t="n">
        <v>3</v>
      </c>
      <c r="M224" s="8" t="n">
        <v>7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43484</v>
      </c>
      <c r="B225" s="42" t="inlineStr">
        <is>
          <t>Manchester Utd</t>
        </is>
      </c>
      <c r="C225" s="42" t="inlineStr">
        <is>
          <t>Brighton</t>
        </is>
      </c>
      <c r="D225" s="27" t="n">
        <v>507</v>
      </c>
      <c r="E225" s="27" t="n">
        <v>391</v>
      </c>
      <c r="F225" s="27" t="n">
        <v>431</v>
      </c>
      <c r="G225" s="27" t="n">
        <v>310</v>
      </c>
      <c r="H225" s="8" t="n">
        <v>5</v>
      </c>
      <c r="I225" s="8" t="n">
        <v>3</v>
      </c>
      <c r="J225" s="8" t="n">
        <v>8</v>
      </c>
      <c r="K225" s="15" t="n">
        <v>2</v>
      </c>
      <c r="L225" s="27" t="n">
        <v>1</v>
      </c>
      <c r="M225" s="8" t="n">
        <v>3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43484</v>
      </c>
      <c r="B226" s="42" t="inlineStr">
        <is>
          <t>Newcastle</t>
        </is>
      </c>
      <c r="C226" s="42" t="inlineStr">
        <is>
          <t>Cardiff</t>
        </is>
      </c>
      <c r="D226" s="27" t="n">
        <v>375</v>
      </c>
      <c r="E226" s="27" t="n">
        <v>325</v>
      </c>
      <c r="F226" s="27" t="n">
        <v>284</v>
      </c>
      <c r="G226" s="27" t="n">
        <v>213</v>
      </c>
      <c r="H226" s="8" t="n">
        <v>6</v>
      </c>
      <c r="I226" s="8" t="n">
        <v>1</v>
      </c>
      <c r="J226" s="8" t="n">
        <v>7</v>
      </c>
      <c r="K226" s="15" t="n">
        <v>3</v>
      </c>
      <c r="L226" s="27" t="n">
        <v>0</v>
      </c>
      <c r="M226" s="8" t="n">
        <v>3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43484</v>
      </c>
      <c r="B227" s="42" t="inlineStr">
        <is>
          <t>Southampton</t>
        </is>
      </c>
      <c r="C227" s="42" t="inlineStr">
        <is>
          <t>Everton</t>
        </is>
      </c>
      <c r="D227" s="27" t="n">
        <v>302</v>
      </c>
      <c r="E227" s="27" t="n">
        <v>473</v>
      </c>
      <c r="F227" s="27" t="n">
        <v>206</v>
      </c>
      <c r="G227" s="27" t="n">
        <v>348</v>
      </c>
      <c r="H227" s="8" t="n">
        <v>4</v>
      </c>
      <c r="I227" s="8" t="n">
        <v>2</v>
      </c>
      <c r="J227" s="8" t="n">
        <v>6</v>
      </c>
      <c r="K227" s="15" t="n">
        <v>2</v>
      </c>
      <c r="L227" s="27" t="n">
        <v>1</v>
      </c>
      <c r="M227" s="8" t="n">
        <v>3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43484</v>
      </c>
      <c r="B228" s="42" t="inlineStr">
        <is>
          <t>Watford</t>
        </is>
      </c>
      <c r="C228" s="42" t="inlineStr">
        <is>
          <t>Burnley</t>
        </is>
      </c>
      <c r="D228" s="27" t="n">
        <v>412</v>
      </c>
      <c r="E228" s="27" t="n">
        <v>330</v>
      </c>
      <c r="F228" s="27" t="n">
        <v>309</v>
      </c>
      <c r="G228" s="27" t="n">
        <v>210</v>
      </c>
      <c r="H228" s="8" t="n">
        <v>4</v>
      </c>
      <c r="I228" s="8" t="n">
        <v>3</v>
      </c>
      <c r="J228" s="8" t="n">
        <v>7</v>
      </c>
      <c r="K228" s="15" t="n">
        <v>0</v>
      </c>
      <c r="L228" s="27" t="n">
        <v>0</v>
      </c>
      <c r="M228" s="8" t="n">
        <v>0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43484</v>
      </c>
      <c r="B229" s="42" t="inlineStr">
        <is>
          <t>Wolves</t>
        </is>
      </c>
      <c r="C229" s="42" t="inlineStr">
        <is>
          <t>Leicester</t>
        </is>
      </c>
      <c r="D229" s="27" t="n">
        <v>381</v>
      </c>
      <c r="E229" s="27" t="n">
        <v>447</v>
      </c>
      <c r="F229" s="27" t="n">
        <v>269</v>
      </c>
      <c r="G229" s="27" t="n">
        <v>327</v>
      </c>
      <c r="H229" s="8" t="n">
        <v>7</v>
      </c>
      <c r="I229" s="8" t="n">
        <v>6</v>
      </c>
      <c r="J229" s="8" t="n">
        <v>13</v>
      </c>
      <c r="K229" s="15" t="n">
        <v>4</v>
      </c>
      <c r="L229" s="27" t="n">
        <v>3</v>
      </c>
      <c r="M229" s="8" t="n">
        <v>7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43485</v>
      </c>
      <c r="B230" s="42" t="inlineStr">
        <is>
          <t>Fulham</t>
        </is>
      </c>
      <c r="C230" s="42" t="inlineStr">
        <is>
          <t>Tottenham</t>
        </is>
      </c>
      <c r="D230" s="27" t="n">
        <v>246</v>
      </c>
      <c r="E230" s="27" t="n">
        <v>679</v>
      </c>
      <c r="F230" s="27" t="n">
        <v>168</v>
      </c>
      <c r="G230" s="27" t="n">
        <v>573</v>
      </c>
      <c r="H230" s="8" t="n">
        <v>4</v>
      </c>
      <c r="I230" s="8" t="n">
        <v>5</v>
      </c>
      <c r="J230" s="8" t="n">
        <v>9</v>
      </c>
      <c r="K230" s="15" t="n">
        <v>1</v>
      </c>
      <c r="L230" s="27" t="n">
        <v>2</v>
      </c>
      <c r="M230" s="8" t="n">
        <v>3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43485</v>
      </c>
      <c r="B231" s="42" t="inlineStr">
        <is>
          <t>Huddersfield</t>
        </is>
      </c>
      <c r="C231" s="42" t="inlineStr">
        <is>
          <t>Manchester City</t>
        </is>
      </c>
      <c r="D231" s="27" t="n">
        <v>345</v>
      </c>
      <c r="E231" s="27" t="n">
        <v>734</v>
      </c>
      <c r="F231" s="27" t="n">
        <v>249</v>
      </c>
      <c r="G231" s="27" t="n">
        <v>641</v>
      </c>
      <c r="H231" s="8" t="n">
        <v>2</v>
      </c>
      <c r="I231" s="8" t="n">
        <v>4</v>
      </c>
      <c r="J231" s="8" t="n">
        <v>6</v>
      </c>
      <c r="K231" s="15" t="n">
        <v>0</v>
      </c>
      <c r="L231" s="27" t="n">
        <v>3</v>
      </c>
      <c r="M231" s="8" t="n">
        <v>3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43494</v>
      </c>
      <c r="B232" s="42" t="inlineStr">
        <is>
          <t>Arsenal</t>
        </is>
      </c>
      <c r="C232" s="42" t="inlineStr">
        <is>
          <t>Cardiff</t>
        </is>
      </c>
      <c r="D232" s="27" t="n">
        <v>590</v>
      </c>
      <c r="E232" s="27" t="n">
        <v>232</v>
      </c>
      <c r="F232" s="27" t="n">
        <v>507</v>
      </c>
      <c r="G232" s="27" t="n">
        <v>160</v>
      </c>
      <c r="H232" s="8" t="n">
        <v>4</v>
      </c>
      <c r="I232" s="8" t="n">
        <v>2</v>
      </c>
      <c r="J232" s="8" t="n">
        <v>6</v>
      </c>
      <c r="K232" s="15" t="n">
        <v>2</v>
      </c>
      <c r="L232" s="27" t="n">
        <v>1</v>
      </c>
      <c r="M232" s="8" t="n">
        <v>3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43494</v>
      </c>
      <c r="B233" s="42" t="inlineStr">
        <is>
          <t>Fulham</t>
        </is>
      </c>
      <c r="C233" s="42" t="inlineStr">
        <is>
          <t>Brighton</t>
        </is>
      </c>
      <c r="D233" s="27" t="n">
        <v>623</v>
      </c>
      <c r="E233" s="27" t="n">
        <v>382</v>
      </c>
      <c r="F233" s="27" t="n">
        <v>529</v>
      </c>
      <c r="G233" s="27" t="n">
        <v>287</v>
      </c>
      <c r="H233" s="8" t="n">
        <v>8</v>
      </c>
      <c r="I233" s="8" t="n">
        <v>6</v>
      </c>
      <c r="J233" s="8" t="n">
        <v>14</v>
      </c>
      <c r="K233" s="15" t="n">
        <v>4</v>
      </c>
      <c r="L233" s="27" t="n">
        <v>2</v>
      </c>
      <c r="M233" s="8" t="n">
        <v>6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43494</v>
      </c>
      <c r="B234" s="42" t="inlineStr">
        <is>
          <t>Huddersfield</t>
        </is>
      </c>
      <c r="C234" s="42" t="inlineStr">
        <is>
          <t>Everton</t>
        </is>
      </c>
      <c r="D234" s="27" t="n">
        <v>548</v>
      </c>
      <c r="E234" s="27" t="n">
        <v>400</v>
      </c>
      <c r="F234" s="27" t="n">
        <v>434</v>
      </c>
      <c r="G234" s="27" t="n">
        <v>284</v>
      </c>
      <c r="H234" s="8" t="n">
        <v>2</v>
      </c>
      <c r="I234" s="8" t="n">
        <v>5</v>
      </c>
      <c r="J234" s="8" t="n">
        <v>7</v>
      </c>
      <c r="K234" s="15" t="n">
        <v>0</v>
      </c>
      <c r="L234" s="27" t="n">
        <v>1</v>
      </c>
      <c r="M234" s="8" t="n">
        <v>1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43494</v>
      </c>
      <c r="B235" s="42" t="inlineStr">
        <is>
          <t>Manchester Utd</t>
        </is>
      </c>
      <c r="C235" s="42" t="inlineStr">
        <is>
          <t>Burnley</t>
        </is>
      </c>
      <c r="D235" s="27" t="n">
        <v>650</v>
      </c>
      <c r="E235" s="27" t="n">
        <v>228</v>
      </c>
      <c r="F235" s="27" t="n">
        <v>568</v>
      </c>
      <c r="G235" s="27" t="n">
        <v>140</v>
      </c>
      <c r="H235" s="8" t="n">
        <v>9</v>
      </c>
      <c r="I235" s="8" t="n">
        <v>4</v>
      </c>
      <c r="J235" s="8" t="n">
        <v>13</v>
      </c>
      <c r="K235" s="15" t="n">
        <v>2</v>
      </c>
      <c r="L235" s="27" t="n">
        <v>2</v>
      </c>
      <c r="M235" s="8" t="n">
        <v>4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43494</v>
      </c>
      <c r="B236" s="42" t="inlineStr">
        <is>
          <t>Newcastle</t>
        </is>
      </c>
      <c r="C236" s="42" t="inlineStr">
        <is>
          <t>Manchester City</t>
        </is>
      </c>
      <c r="D236" s="27" t="n">
        <v>239</v>
      </c>
      <c r="E236" s="27" t="n">
        <v>767</v>
      </c>
      <c r="F236" s="27" t="n">
        <v>151</v>
      </c>
      <c r="G236" s="27" t="n">
        <v>682</v>
      </c>
      <c r="H236" s="8" t="n">
        <v>2</v>
      </c>
      <c r="I236" s="8" t="n">
        <v>4</v>
      </c>
      <c r="J236" s="8" t="n">
        <v>6</v>
      </c>
      <c r="K236" s="15" t="n">
        <v>2</v>
      </c>
      <c r="L236" s="27" t="n">
        <v>1</v>
      </c>
      <c r="M236" s="8" t="n">
        <v>3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43494</v>
      </c>
      <c r="B237" s="42" t="inlineStr">
        <is>
          <t>Wolves</t>
        </is>
      </c>
      <c r="C237" s="42" t="inlineStr">
        <is>
          <t>West Ham</t>
        </is>
      </c>
      <c r="D237" s="27" t="n">
        <v>477</v>
      </c>
      <c r="E237" s="27" t="n">
        <v>400</v>
      </c>
      <c r="F237" s="27" t="n">
        <v>381</v>
      </c>
      <c r="G237" s="27" t="n">
        <v>298</v>
      </c>
      <c r="H237" s="8" t="n">
        <v>9</v>
      </c>
      <c r="I237" s="8" t="n">
        <v>0</v>
      </c>
      <c r="J237" s="8" t="n">
        <v>9</v>
      </c>
      <c r="K237" s="15" t="n">
        <v>3</v>
      </c>
      <c r="L237" s="27" t="n">
        <v>0</v>
      </c>
      <c r="M237" s="8" t="n">
        <v>3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43495</v>
      </c>
      <c r="B238" s="42" t="inlineStr">
        <is>
          <t>Bournemouth</t>
        </is>
      </c>
      <c r="C238" s="42" t="inlineStr">
        <is>
          <t>Chelsea</t>
        </is>
      </c>
      <c r="D238" s="27" t="n">
        <v>338</v>
      </c>
      <c r="E238" s="27" t="n">
        <v>716</v>
      </c>
      <c r="F238" s="27" t="n">
        <v>258</v>
      </c>
      <c r="G238" s="27" t="n">
        <v>644</v>
      </c>
      <c r="H238" s="8" t="n">
        <v>7</v>
      </c>
      <c r="I238" s="8" t="n">
        <v>7</v>
      </c>
      <c r="J238" s="8" t="n">
        <v>14</v>
      </c>
      <c r="K238" s="15" t="n">
        <v>4</v>
      </c>
      <c r="L238" s="27" t="n">
        <v>0</v>
      </c>
      <c r="M238" s="8" t="n">
        <v>4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43495</v>
      </c>
      <c r="B239" s="42" t="inlineStr">
        <is>
          <t>Liverpool</t>
        </is>
      </c>
      <c r="C239" s="42" t="inlineStr">
        <is>
          <t>Leicester</t>
        </is>
      </c>
      <c r="D239" s="27" t="n">
        <v>779</v>
      </c>
      <c r="E239" s="27" t="n">
        <v>301</v>
      </c>
      <c r="F239" s="27" t="n">
        <v>677</v>
      </c>
      <c r="G239" s="27" t="n">
        <v>196</v>
      </c>
      <c r="H239" s="8" t="n">
        <v>3</v>
      </c>
      <c r="I239" s="8" t="n">
        <v>2</v>
      </c>
      <c r="J239" s="8" t="n">
        <v>5</v>
      </c>
      <c r="K239" s="15" t="n">
        <v>1</v>
      </c>
      <c r="L239" s="27" t="n">
        <v>1</v>
      </c>
      <c r="M239" s="8" t="n">
        <v>2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43495</v>
      </c>
      <c r="B240" s="42" t="inlineStr">
        <is>
          <t>Southampton</t>
        </is>
      </c>
      <c r="C240" s="42" t="inlineStr">
        <is>
          <t>Crystal Palace</t>
        </is>
      </c>
      <c r="D240" s="27" t="n">
        <v>532</v>
      </c>
      <c r="E240" s="27" t="n">
        <v>371</v>
      </c>
      <c r="F240" s="27" t="n">
        <v>436</v>
      </c>
      <c r="G240" s="27" t="n">
        <v>268</v>
      </c>
      <c r="H240" s="8" t="n">
        <v>4</v>
      </c>
      <c r="I240" s="8" t="n">
        <v>3</v>
      </c>
      <c r="J240" s="8" t="n">
        <v>7</v>
      </c>
      <c r="K240" s="15" t="n">
        <v>1</v>
      </c>
      <c r="L240" s="27" t="n">
        <v>1</v>
      </c>
      <c r="M240" s="8" t="n">
        <v>2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43495</v>
      </c>
      <c r="B241" s="42" t="inlineStr">
        <is>
          <t>Tottenham</t>
        </is>
      </c>
      <c r="C241" s="42" t="inlineStr">
        <is>
          <t>Watford</t>
        </is>
      </c>
      <c r="D241" s="27" t="n">
        <v>588</v>
      </c>
      <c r="E241" s="27" t="n">
        <v>274</v>
      </c>
      <c r="F241" s="27" t="n">
        <v>503</v>
      </c>
      <c r="G241" s="27" t="n">
        <v>183</v>
      </c>
      <c r="H241" s="8" t="n">
        <v>3</v>
      </c>
      <c r="I241" s="8" t="n">
        <v>1</v>
      </c>
      <c r="J241" s="8" t="n">
        <v>4</v>
      </c>
      <c r="K241" s="15" t="n">
        <v>2</v>
      </c>
      <c r="L241" s="27" t="n">
        <v>1</v>
      </c>
      <c r="M241" s="8" t="n">
        <v>3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43498</v>
      </c>
      <c r="B242" s="42" t="inlineStr">
        <is>
          <t>Brighton</t>
        </is>
      </c>
      <c r="C242" s="42" t="inlineStr">
        <is>
          <t>Watford</t>
        </is>
      </c>
      <c r="D242" s="27" t="n">
        <v>456</v>
      </c>
      <c r="E242" s="27" t="n">
        <v>383</v>
      </c>
      <c r="F242" s="27" t="n">
        <v>350</v>
      </c>
      <c r="G242" s="27" t="n">
        <v>269</v>
      </c>
      <c r="H242" s="8" t="n">
        <v>4</v>
      </c>
      <c r="I242" s="8" t="n">
        <v>0</v>
      </c>
      <c r="J242" s="8" t="n">
        <v>4</v>
      </c>
      <c r="K242" s="15" t="n">
        <v>0</v>
      </c>
      <c r="L242" s="27" t="n">
        <v>0</v>
      </c>
      <c r="M242" s="8" t="n">
        <v>0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43498</v>
      </c>
      <c r="B243" s="42" t="inlineStr">
        <is>
          <t>Burnley</t>
        </is>
      </c>
      <c r="C243" s="42" t="inlineStr">
        <is>
          <t>Southampton</t>
        </is>
      </c>
      <c r="D243" s="27" t="n">
        <v>457</v>
      </c>
      <c r="E243" s="27" t="n">
        <v>404</v>
      </c>
      <c r="F243" s="27" t="n">
        <v>315</v>
      </c>
      <c r="G243" s="27" t="n">
        <v>268</v>
      </c>
      <c r="H243" s="8" t="n">
        <v>6</v>
      </c>
      <c r="I243" s="8" t="n">
        <v>4</v>
      </c>
      <c r="J243" s="8" t="n">
        <v>10</v>
      </c>
      <c r="K243" s="15" t="n">
        <v>1</v>
      </c>
      <c r="L243" s="27" t="n">
        <v>1</v>
      </c>
      <c r="M243" s="8" t="n">
        <v>2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43498</v>
      </c>
      <c r="B244" s="42" t="inlineStr">
        <is>
          <t>Cardiff</t>
        </is>
      </c>
      <c r="C244" s="42" t="inlineStr">
        <is>
          <t>Bournemouth</t>
        </is>
      </c>
      <c r="D244" s="27" t="n">
        <v>218</v>
      </c>
      <c r="E244" s="27" t="n">
        <v>615</v>
      </c>
      <c r="F244" s="27" t="n">
        <v>134</v>
      </c>
      <c r="G244" s="27" t="n">
        <v>511</v>
      </c>
      <c r="H244" s="8" t="n">
        <v>5</v>
      </c>
      <c r="I244" s="8" t="n">
        <v>2</v>
      </c>
      <c r="J244" s="8" t="n">
        <v>7</v>
      </c>
      <c r="K244" s="15" t="n">
        <v>2</v>
      </c>
      <c r="L244" s="27" t="n">
        <v>0</v>
      </c>
      <c r="M244" s="8" t="n">
        <v>2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43498</v>
      </c>
      <c r="B245" s="42" t="inlineStr">
        <is>
          <t>Chelsea</t>
        </is>
      </c>
      <c r="C245" s="42" t="inlineStr">
        <is>
          <t>Huddersfield</t>
        </is>
      </c>
      <c r="D245" s="27" t="n">
        <v>739</v>
      </c>
      <c r="E245" s="27" t="n">
        <v>397</v>
      </c>
      <c r="F245" s="27" t="n">
        <v>653</v>
      </c>
      <c r="G245" s="27" t="n">
        <v>320</v>
      </c>
      <c r="H245" s="8" t="n">
        <v>7</v>
      </c>
      <c r="I245" s="8" t="n">
        <v>2</v>
      </c>
      <c r="J245" s="8" t="n">
        <v>9</v>
      </c>
      <c r="K245" s="15" t="n">
        <v>5</v>
      </c>
      <c r="L245" s="27" t="n">
        <v>0</v>
      </c>
      <c r="M245" s="8" t="n">
        <v>5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43498</v>
      </c>
      <c r="B246" s="42" t="inlineStr">
        <is>
          <t>Crystal Palace</t>
        </is>
      </c>
      <c r="C246" s="42" t="inlineStr">
        <is>
          <t>Fulham</t>
        </is>
      </c>
      <c r="D246" s="27" t="n">
        <v>346</v>
      </c>
      <c r="E246" s="27" t="n">
        <v>608</v>
      </c>
      <c r="F246" s="27" t="n">
        <v>263</v>
      </c>
      <c r="G246" s="27" t="n">
        <v>521</v>
      </c>
      <c r="H246" s="8" t="n">
        <v>6</v>
      </c>
      <c r="I246" s="8" t="n">
        <v>0</v>
      </c>
      <c r="J246" s="8" t="n">
        <v>6</v>
      </c>
      <c r="K246" s="15" t="n">
        <v>2</v>
      </c>
      <c r="L246" s="27" t="n">
        <v>0</v>
      </c>
      <c r="M246" s="8" t="n">
        <v>2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43498</v>
      </c>
      <c r="B247" s="42" t="inlineStr">
        <is>
          <t>Everton</t>
        </is>
      </c>
      <c r="C247" s="42" t="inlineStr">
        <is>
          <t>Wolves</t>
        </is>
      </c>
      <c r="D247" s="27" t="n">
        <v>534</v>
      </c>
      <c r="E247" s="27" t="n">
        <v>306</v>
      </c>
      <c r="F247" s="27" t="n">
        <v>430</v>
      </c>
      <c r="G247" s="27" t="n">
        <v>205</v>
      </c>
      <c r="H247" s="8" t="n">
        <v>4</v>
      </c>
      <c r="I247" s="8" t="n">
        <v>4</v>
      </c>
      <c r="J247" s="8" t="n">
        <v>8</v>
      </c>
      <c r="K247" s="15" t="n">
        <v>1</v>
      </c>
      <c r="L247" s="27" t="n">
        <v>3</v>
      </c>
      <c r="M247" s="8" t="n">
        <v>4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43498</v>
      </c>
      <c r="B248" s="42" t="inlineStr">
        <is>
          <t>Tottenham</t>
        </is>
      </c>
      <c r="C248" s="42" t="inlineStr">
        <is>
          <t>Newcastle</t>
        </is>
      </c>
      <c r="D248" s="27" t="n">
        <v>744</v>
      </c>
      <c r="E248" s="27" t="n">
        <v>295</v>
      </c>
      <c r="F248" s="27" t="n">
        <v>649</v>
      </c>
      <c r="G248" s="27" t="n">
        <v>198</v>
      </c>
      <c r="H248" s="8" t="n">
        <v>4</v>
      </c>
      <c r="I248" s="8" t="n">
        <v>2</v>
      </c>
      <c r="J248" s="8" t="n">
        <v>6</v>
      </c>
      <c r="K248" s="15" t="n">
        <v>1</v>
      </c>
      <c r="L248" s="27" t="n">
        <v>0</v>
      </c>
      <c r="M248" s="8" t="n">
        <v>1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43499</v>
      </c>
      <c r="B249" s="42" t="inlineStr">
        <is>
          <t>Leicester</t>
        </is>
      </c>
      <c r="C249" s="42" t="inlineStr">
        <is>
          <t>Manchester Utd</t>
        </is>
      </c>
      <c r="D249" s="27" t="n">
        <v>418</v>
      </c>
      <c r="E249" s="27" t="n">
        <v>532</v>
      </c>
      <c r="F249" s="27" t="n">
        <v>327</v>
      </c>
      <c r="G249" s="27" t="n">
        <v>432</v>
      </c>
      <c r="H249" s="8" t="n">
        <v>6</v>
      </c>
      <c r="I249" s="8" t="n">
        <v>6</v>
      </c>
      <c r="J249" s="8" t="n">
        <v>12</v>
      </c>
      <c r="K249" s="15" t="n">
        <v>0</v>
      </c>
      <c r="L249" s="27" t="n">
        <v>1</v>
      </c>
      <c r="M249" s="8" t="n">
        <v>1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43499</v>
      </c>
      <c r="B250" s="42" t="inlineStr">
        <is>
          <t>Manchester City</t>
        </is>
      </c>
      <c r="C250" s="42" t="inlineStr">
        <is>
          <t>Arsenal</t>
        </is>
      </c>
      <c r="D250" s="27" t="n">
        <v>613</v>
      </c>
      <c r="E250" s="27" t="n">
        <v>432</v>
      </c>
      <c r="F250" s="27" t="n">
        <v>537</v>
      </c>
      <c r="G250" s="27" t="n">
        <v>339</v>
      </c>
      <c r="H250" s="8" t="n">
        <v>12</v>
      </c>
      <c r="I250" s="8" t="n">
        <v>2</v>
      </c>
      <c r="J250" s="8" t="n">
        <v>14</v>
      </c>
      <c r="K250" s="15" t="n">
        <v>3</v>
      </c>
      <c r="L250" s="27" t="n">
        <v>1</v>
      </c>
      <c r="M250" s="8" t="n">
        <v>4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43500</v>
      </c>
      <c r="B251" s="42" t="inlineStr">
        <is>
          <t>West Ham</t>
        </is>
      </c>
      <c r="C251" s="42" t="inlineStr">
        <is>
          <t>Liverpool</t>
        </is>
      </c>
      <c r="D251" s="27" t="n">
        <v>245</v>
      </c>
      <c r="E251" s="27" t="n">
        <v>690</v>
      </c>
      <c r="F251" s="27" t="n">
        <v>159</v>
      </c>
      <c r="G251" s="27" t="n">
        <v>583</v>
      </c>
      <c r="H251" s="8" t="n">
        <v>2</v>
      </c>
      <c r="I251" s="8" t="n">
        <v>6</v>
      </c>
      <c r="J251" s="8" t="n">
        <v>8</v>
      </c>
      <c r="K251" s="15" t="n">
        <v>1</v>
      </c>
      <c r="L251" s="27" t="n">
        <v>1</v>
      </c>
      <c r="M251" s="8" t="n">
        <v>2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43502</v>
      </c>
      <c r="B252" s="42" t="inlineStr">
        <is>
          <t>Everton</t>
        </is>
      </c>
      <c r="C252" s="42" t="inlineStr">
        <is>
          <t>Manchester City</t>
        </is>
      </c>
      <c r="D252" s="27" t="n">
        <v>336</v>
      </c>
      <c r="E252" s="27" t="n">
        <v>547</v>
      </c>
      <c r="F252" s="27" t="n">
        <v>251</v>
      </c>
      <c r="G252" s="27" t="n">
        <v>468</v>
      </c>
      <c r="H252" s="8" t="n">
        <v>1</v>
      </c>
      <c r="I252" s="8" t="n">
        <v>4</v>
      </c>
      <c r="J252" s="8" t="n">
        <v>5</v>
      </c>
      <c r="K252" s="15" t="n">
        <v>0</v>
      </c>
      <c r="L252" s="27" t="n">
        <v>2</v>
      </c>
      <c r="M252" s="8" t="n">
        <v>2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43505</v>
      </c>
      <c r="B253" s="42" t="inlineStr">
        <is>
          <t>Brighton</t>
        </is>
      </c>
      <c r="C253" s="42" t="inlineStr">
        <is>
          <t>Burnley</t>
        </is>
      </c>
      <c r="D253" s="27" t="n">
        <v>519</v>
      </c>
      <c r="E253" s="27" t="n">
        <v>253</v>
      </c>
      <c r="F253" s="27" t="n">
        <v>410</v>
      </c>
      <c r="G253" s="27" t="n">
        <v>149</v>
      </c>
      <c r="H253" s="8" t="n">
        <v>6</v>
      </c>
      <c r="I253" s="8" t="n">
        <v>5</v>
      </c>
      <c r="J253" s="8" t="n">
        <v>11</v>
      </c>
      <c r="K253" s="15" t="n">
        <v>1</v>
      </c>
      <c r="L253" s="27" t="n">
        <v>3</v>
      </c>
      <c r="M253" s="8" t="n">
        <v>4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43505</v>
      </c>
      <c r="B254" s="42" t="inlineStr">
        <is>
          <t>Crystal Palace</t>
        </is>
      </c>
      <c r="C254" s="42" t="inlineStr">
        <is>
          <t>West Ham</t>
        </is>
      </c>
      <c r="D254" s="27" t="n">
        <v>482</v>
      </c>
      <c r="E254" s="27" t="n">
        <v>371</v>
      </c>
      <c r="F254" s="27" t="n">
        <v>396</v>
      </c>
      <c r="G254" s="27" t="n">
        <v>276</v>
      </c>
      <c r="H254" s="8" t="n">
        <v>5</v>
      </c>
      <c r="I254" s="8" t="n">
        <v>4</v>
      </c>
      <c r="J254" s="8" t="n">
        <v>9</v>
      </c>
      <c r="K254" s="15" t="n">
        <v>1</v>
      </c>
      <c r="L254" s="27" t="n">
        <v>1</v>
      </c>
      <c r="M254" s="8" t="n">
        <v>2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43505</v>
      </c>
      <c r="B255" s="42" t="inlineStr">
        <is>
          <t>Fulham</t>
        </is>
      </c>
      <c r="C255" s="42" t="inlineStr">
        <is>
          <t>Manchester Utd</t>
        </is>
      </c>
      <c r="D255" s="27" t="n">
        <v>503</v>
      </c>
      <c r="E255" s="27" t="n">
        <v>483</v>
      </c>
      <c r="F255" s="27" t="n">
        <v>392</v>
      </c>
      <c r="G255" s="27" t="n">
        <v>378</v>
      </c>
      <c r="H255" s="8" t="n">
        <v>3</v>
      </c>
      <c r="I255" s="8" t="n">
        <v>7</v>
      </c>
      <c r="J255" s="8" t="n">
        <v>10</v>
      </c>
      <c r="K255" s="15" t="n">
        <v>0</v>
      </c>
      <c r="L255" s="27" t="n">
        <v>3</v>
      </c>
      <c r="M255" s="8" t="n">
        <v>3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43505</v>
      </c>
      <c r="B256" s="42" t="inlineStr">
        <is>
          <t>Huddersfield</t>
        </is>
      </c>
      <c r="C256" s="42" t="inlineStr">
        <is>
          <t>Arsenal</t>
        </is>
      </c>
      <c r="D256" s="27" t="n">
        <v>482</v>
      </c>
      <c r="E256" s="27" t="n">
        <v>410</v>
      </c>
      <c r="F256" s="27" t="n">
        <v>382</v>
      </c>
      <c r="G256" s="27" t="n">
        <v>295</v>
      </c>
      <c r="H256" s="8" t="n">
        <v>6</v>
      </c>
      <c r="I256" s="8" t="n">
        <v>4</v>
      </c>
      <c r="J256" s="8" t="n">
        <v>10</v>
      </c>
      <c r="K256" s="15" t="n">
        <v>1</v>
      </c>
      <c r="L256" s="27" t="n">
        <v>2</v>
      </c>
      <c r="M256" s="8" t="n">
        <v>3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43505</v>
      </c>
      <c r="B257" s="42" t="inlineStr">
        <is>
          <t>Liverpool</t>
        </is>
      </c>
      <c r="C257" s="42" t="inlineStr">
        <is>
          <t>Bournemouth</t>
        </is>
      </c>
      <c r="D257" s="27" t="n">
        <v>707</v>
      </c>
      <c r="E257" s="27" t="n">
        <v>362</v>
      </c>
      <c r="F257" s="27" t="n">
        <v>629</v>
      </c>
      <c r="G257" s="27" t="n">
        <v>278</v>
      </c>
      <c r="H257" s="8" t="n">
        <v>9</v>
      </c>
      <c r="I257" s="8" t="n">
        <v>2</v>
      </c>
      <c r="J257" s="8" t="n">
        <v>11</v>
      </c>
      <c r="K257" s="15" t="n">
        <v>3</v>
      </c>
      <c r="L257" s="27" t="n">
        <v>0</v>
      </c>
      <c r="M257" s="8" t="n">
        <v>3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43505</v>
      </c>
      <c r="B258" s="42" t="inlineStr">
        <is>
          <t>Southampton</t>
        </is>
      </c>
      <c r="C258" s="42" t="inlineStr">
        <is>
          <t>Cardiff</t>
        </is>
      </c>
      <c r="D258" s="27" t="n">
        <v>539</v>
      </c>
      <c r="E258" s="27" t="n">
        <v>267</v>
      </c>
      <c r="F258" s="27" t="n">
        <v>428</v>
      </c>
      <c r="G258" s="27" t="n">
        <v>156</v>
      </c>
      <c r="H258" s="8" t="n">
        <v>7</v>
      </c>
      <c r="I258" s="8" t="n">
        <v>3</v>
      </c>
      <c r="J258" s="8" t="n">
        <v>10</v>
      </c>
      <c r="K258" s="15" t="n">
        <v>1</v>
      </c>
      <c r="L258" s="27" t="n">
        <v>2</v>
      </c>
      <c r="M258" s="8" t="n">
        <v>3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43505</v>
      </c>
      <c r="B259" s="42" t="inlineStr">
        <is>
          <t>Watford</t>
        </is>
      </c>
      <c r="C259" s="42" t="inlineStr">
        <is>
          <t>Everton</t>
        </is>
      </c>
      <c r="D259" s="27" t="n">
        <v>327</v>
      </c>
      <c r="E259" s="27" t="n">
        <v>425</v>
      </c>
      <c r="F259" s="27" t="n">
        <v>220</v>
      </c>
      <c r="G259" s="27" t="n">
        <v>317</v>
      </c>
      <c r="H259" s="8" t="n">
        <v>2</v>
      </c>
      <c r="I259" s="8" t="n">
        <v>4</v>
      </c>
      <c r="J259" s="8" t="n">
        <v>6</v>
      </c>
      <c r="K259" s="15" t="n">
        <v>1</v>
      </c>
      <c r="L259" s="27" t="n">
        <v>0</v>
      </c>
      <c r="M259" s="8" t="n">
        <v>1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43506</v>
      </c>
      <c r="B260" s="42" t="inlineStr">
        <is>
          <t>Manchester City</t>
        </is>
      </c>
      <c r="C260" s="42" t="inlineStr">
        <is>
          <t>Chelsea</t>
        </is>
      </c>
      <c r="D260" s="27" t="n">
        <v>681</v>
      </c>
      <c r="E260" s="27" t="n">
        <v>535</v>
      </c>
      <c r="F260" s="27" t="n">
        <v>631</v>
      </c>
      <c r="G260" s="27" t="n">
        <v>473</v>
      </c>
      <c r="H260" s="8" t="n">
        <v>9</v>
      </c>
      <c r="I260" s="8" t="n">
        <v>4</v>
      </c>
      <c r="J260" s="8" t="n">
        <v>13</v>
      </c>
      <c r="K260" s="15" t="n">
        <v>6</v>
      </c>
      <c r="L260" s="27" t="n">
        <v>0</v>
      </c>
      <c r="M260" s="8" t="n">
        <v>6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43506</v>
      </c>
      <c r="B261" s="42" t="inlineStr">
        <is>
          <t>Tottenham</t>
        </is>
      </c>
      <c r="C261" s="42" t="inlineStr">
        <is>
          <t>Leicester</t>
        </is>
      </c>
      <c r="D261" s="27" t="n">
        <v>499</v>
      </c>
      <c r="E261" s="27" t="n">
        <v>437</v>
      </c>
      <c r="F261" s="27" t="n">
        <v>420</v>
      </c>
      <c r="G261" s="27" t="n">
        <v>352</v>
      </c>
      <c r="H261" s="8" t="n">
        <v>5</v>
      </c>
      <c r="I261" s="8" t="n">
        <v>9</v>
      </c>
      <c r="J261" s="8" t="n">
        <v>14</v>
      </c>
      <c r="K261" s="15" t="n">
        <v>3</v>
      </c>
      <c r="L261" s="27" t="n">
        <v>1</v>
      </c>
      <c r="M261" s="8" t="n">
        <v>4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43507</v>
      </c>
      <c r="B262" s="42" t="inlineStr">
        <is>
          <t>Wolves</t>
        </is>
      </c>
      <c r="C262" s="42" t="inlineStr">
        <is>
          <t>Newcastle</t>
        </is>
      </c>
      <c r="D262" s="27" t="n">
        <v>623</v>
      </c>
      <c r="E262" s="27" t="n">
        <v>434</v>
      </c>
      <c r="F262" s="27" t="n">
        <v>502</v>
      </c>
      <c r="G262" s="27" t="n">
        <v>322</v>
      </c>
      <c r="H262" s="8" t="n">
        <v>6</v>
      </c>
      <c r="I262" s="8" t="n">
        <v>3</v>
      </c>
      <c r="J262" s="8" t="n">
        <v>9</v>
      </c>
      <c r="K262" s="15" t="n">
        <v>1</v>
      </c>
      <c r="L262" s="27" t="n">
        <v>1</v>
      </c>
      <c r="M262" s="8" t="n">
        <v>2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43518</v>
      </c>
      <c r="B263" s="42" t="inlineStr">
        <is>
          <t>Cardiff</t>
        </is>
      </c>
      <c r="C263" s="42" t="inlineStr">
        <is>
          <t>Watford</t>
        </is>
      </c>
      <c r="D263" s="27" t="n">
        <v>313</v>
      </c>
      <c r="E263" s="27" t="n">
        <v>579</v>
      </c>
      <c r="F263" s="27" t="n">
        <v>207</v>
      </c>
      <c r="G263" s="27" t="n">
        <v>474</v>
      </c>
      <c r="H263" s="8" t="n">
        <v>6</v>
      </c>
      <c r="I263" s="8" t="n">
        <v>7</v>
      </c>
      <c r="J263" s="8" t="n">
        <v>13</v>
      </c>
      <c r="K263" s="15" t="n">
        <v>1</v>
      </c>
      <c r="L263" s="27" t="n">
        <v>5</v>
      </c>
      <c r="M263" s="8" t="n">
        <v>6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43518</v>
      </c>
      <c r="B264" s="42" t="inlineStr">
        <is>
          <t>West Ham</t>
        </is>
      </c>
      <c r="C264" s="42" t="inlineStr">
        <is>
          <t>Fulham</t>
        </is>
      </c>
      <c r="D264" s="27" t="n">
        <v>553</v>
      </c>
      <c r="E264" s="27" t="n">
        <v>473</v>
      </c>
      <c r="F264" s="27" t="n">
        <v>455</v>
      </c>
      <c r="G264" s="27" t="n">
        <v>391</v>
      </c>
      <c r="H264" s="8" t="n">
        <v>7</v>
      </c>
      <c r="I264" s="8" t="n">
        <v>5</v>
      </c>
      <c r="J264" s="8" t="n">
        <v>12</v>
      </c>
      <c r="K264" s="15" t="n">
        <v>3</v>
      </c>
      <c r="L264" s="27" t="n">
        <v>1</v>
      </c>
      <c r="M264" s="8" t="n">
        <v>4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43519</v>
      </c>
      <c r="B265" s="42" t="inlineStr">
        <is>
          <t>Bournemouth</t>
        </is>
      </c>
      <c r="C265" s="42" t="inlineStr">
        <is>
          <t>Wolves</t>
        </is>
      </c>
      <c r="D265" s="27" t="n">
        <v>370</v>
      </c>
      <c r="E265" s="27" t="n">
        <v>468</v>
      </c>
      <c r="F265" s="27" t="n">
        <v>271</v>
      </c>
      <c r="G265" s="27" t="n">
        <v>352</v>
      </c>
      <c r="H265" s="8" t="n">
        <v>3</v>
      </c>
      <c r="I265" s="8" t="n">
        <v>2</v>
      </c>
      <c r="J265" s="8" t="n">
        <v>5</v>
      </c>
      <c r="K265" s="15" t="n">
        <v>1</v>
      </c>
      <c r="L265" s="27" t="n">
        <v>1</v>
      </c>
      <c r="M265" s="8" t="n">
        <v>2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43519</v>
      </c>
      <c r="B266" s="42" t="inlineStr">
        <is>
          <t>Burnley</t>
        </is>
      </c>
      <c r="C266" s="42" t="inlineStr">
        <is>
          <t>Tottenham</t>
        </is>
      </c>
      <c r="D266" s="27" t="n">
        <v>214</v>
      </c>
      <c r="E266" s="27" t="n">
        <v>504</v>
      </c>
      <c r="F266" s="27" t="n">
        <v>133</v>
      </c>
      <c r="G266" s="27" t="n">
        <v>400</v>
      </c>
      <c r="H266" s="8" t="n">
        <v>4</v>
      </c>
      <c r="I266" s="8" t="n">
        <v>6</v>
      </c>
      <c r="J266" s="8" t="n">
        <v>10</v>
      </c>
      <c r="K266" s="15" t="n">
        <v>2</v>
      </c>
      <c r="L266" s="27" t="n">
        <v>1</v>
      </c>
      <c r="M266" s="8" t="n">
        <v>3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43519</v>
      </c>
      <c r="B267" s="42" t="inlineStr">
        <is>
          <t>Leicester</t>
        </is>
      </c>
      <c r="C267" s="42" t="inlineStr">
        <is>
          <t>Crystal Palace</t>
        </is>
      </c>
      <c r="D267" s="27" t="n">
        <v>541</v>
      </c>
      <c r="E267" s="27" t="n">
        <v>289</v>
      </c>
      <c r="F267" s="27" t="n">
        <v>459</v>
      </c>
      <c r="G267" s="27" t="n">
        <v>210</v>
      </c>
      <c r="H267" s="8" t="n">
        <v>5</v>
      </c>
      <c r="I267" s="8" t="n">
        <v>5</v>
      </c>
      <c r="J267" s="8" t="n">
        <v>10</v>
      </c>
      <c r="K267" s="15" t="n">
        <v>1</v>
      </c>
      <c r="L267" s="27" t="n">
        <v>4</v>
      </c>
      <c r="M267" s="8" t="n">
        <v>5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43519</v>
      </c>
      <c r="B268" s="42" t="inlineStr">
        <is>
          <t>Newcastle</t>
        </is>
      </c>
      <c r="C268" s="42" t="inlineStr">
        <is>
          <t>Huddersfield</t>
        </is>
      </c>
      <c r="D268" s="27" t="n">
        <v>549</v>
      </c>
      <c r="E268" s="27" t="n">
        <v>480</v>
      </c>
      <c r="F268" s="27" t="n">
        <v>455</v>
      </c>
      <c r="G268" s="27" t="n">
        <v>378</v>
      </c>
      <c r="H268" s="8" t="n">
        <v>12</v>
      </c>
      <c r="I268" s="8" t="n">
        <v>0</v>
      </c>
      <c r="J268" s="8" t="n">
        <v>12</v>
      </c>
      <c r="K268" s="15" t="n">
        <v>2</v>
      </c>
      <c r="L268" s="27" t="n">
        <v>0</v>
      </c>
      <c r="M268" s="8" t="n">
        <v>2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43520</v>
      </c>
      <c r="B269" s="42" t="inlineStr">
        <is>
          <t>Arsenal</t>
        </is>
      </c>
      <c r="C269" s="42" t="inlineStr">
        <is>
          <t>Southampton</t>
        </is>
      </c>
      <c r="D269" s="27" t="n">
        <v>581</v>
      </c>
      <c r="E269" s="27" t="n">
        <v>343</v>
      </c>
      <c r="F269" s="27" t="n">
        <v>477</v>
      </c>
      <c r="G269" s="27" t="n">
        <v>245</v>
      </c>
      <c r="H269" s="8" t="n">
        <v>4</v>
      </c>
      <c r="I269" s="8" t="n">
        <v>4</v>
      </c>
      <c r="J269" s="8" t="n">
        <v>8</v>
      </c>
      <c r="K269" s="15" t="n">
        <v>2</v>
      </c>
      <c r="L269" s="27" t="n">
        <v>0</v>
      </c>
      <c r="M269" s="8" t="n">
        <v>2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43520</v>
      </c>
      <c r="B270" s="42" t="inlineStr">
        <is>
          <t>Manchester Utd</t>
        </is>
      </c>
      <c r="C270" s="42" t="inlineStr">
        <is>
          <t>Liverpool</t>
        </is>
      </c>
      <c r="D270" s="27" t="n">
        <v>317</v>
      </c>
      <c r="E270" s="27" t="n">
        <v>565</v>
      </c>
      <c r="F270" s="27" t="n">
        <v>233</v>
      </c>
      <c r="G270" s="27" t="n">
        <v>478</v>
      </c>
      <c r="H270" s="8" t="n">
        <v>3</v>
      </c>
      <c r="I270" s="8" t="n">
        <v>1</v>
      </c>
      <c r="J270" s="8" t="n">
        <v>4</v>
      </c>
      <c r="K270" s="15" t="n">
        <v>0</v>
      </c>
      <c r="L270" s="27" t="n">
        <v>0</v>
      </c>
      <c r="M270" s="8" t="n">
        <v>0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43522</v>
      </c>
      <c r="B271" s="42" t="inlineStr">
        <is>
          <t>Cardiff</t>
        </is>
      </c>
      <c r="C271" s="42" t="inlineStr">
        <is>
          <t>Everton</t>
        </is>
      </c>
      <c r="D271" s="27" t="n">
        <v>257</v>
      </c>
      <c r="E271" s="27" t="n">
        <v>534</v>
      </c>
      <c r="F271" s="27" t="n">
        <v>145</v>
      </c>
      <c r="G271" s="27" t="n">
        <v>425</v>
      </c>
      <c r="H271" s="8" t="n">
        <v>0</v>
      </c>
      <c r="I271" s="8" t="n">
        <v>4</v>
      </c>
      <c r="J271" s="8" t="n">
        <v>4</v>
      </c>
      <c r="K271" s="15" t="n">
        <v>0</v>
      </c>
      <c r="L271" s="27" t="n">
        <v>3</v>
      </c>
      <c r="M271" s="8" t="n">
        <v>3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43522</v>
      </c>
      <c r="B272" s="42" t="inlineStr">
        <is>
          <t>Huddersfield</t>
        </is>
      </c>
      <c r="C272" s="42" t="inlineStr">
        <is>
          <t>Wolves</t>
        </is>
      </c>
      <c r="D272" s="27" t="n">
        <v>445</v>
      </c>
      <c r="E272" s="27" t="n">
        <v>461</v>
      </c>
      <c r="F272" s="27" t="n">
        <v>344</v>
      </c>
      <c r="G272" s="27" t="n">
        <v>355</v>
      </c>
      <c r="H272" s="8" t="n">
        <v>3</v>
      </c>
      <c r="I272" s="8" t="n">
        <v>0</v>
      </c>
      <c r="J272" s="8" t="n">
        <v>3</v>
      </c>
      <c r="K272" s="15" t="n">
        <v>1</v>
      </c>
      <c r="L272" s="27" t="n">
        <v>0</v>
      </c>
      <c r="M272" s="8" t="n">
        <v>1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43522</v>
      </c>
      <c r="B273" s="42" t="inlineStr">
        <is>
          <t>Leicester</t>
        </is>
      </c>
      <c r="C273" s="42" t="inlineStr">
        <is>
          <t>Brighton</t>
        </is>
      </c>
      <c r="D273" s="27" t="n">
        <v>446</v>
      </c>
      <c r="E273" s="27" t="n">
        <v>444</v>
      </c>
      <c r="F273" s="27" t="n">
        <v>369</v>
      </c>
      <c r="G273" s="27" t="n">
        <v>361</v>
      </c>
      <c r="H273" s="8" t="n">
        <v>3</v>
      </c>
      <c r="I273" s="8" t="n">
        <v>3</v>
      </c>
      <c r="J273" s="8" t="n">
        <v>6</v>
      </c>
      <c r="K273" s="15" t="n">
        <v>2</v>
      </c>
      <c r="L273" s="27" t="n">
        <v>1</v>
      </c>
      <c r="M273" s="8" t="n">
        <v>3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43522</v>
      </c>
      <c r="B274" s="42" t="inlineStr">
        <is>
          <t>Newcastle</t>
        </is>
      </c>
      <c r="C274" s="42" t="inlineStr">
        <is>
          <t>Burnley</t>
        </is>
      </c>
      <c r="D274" s="27" t="n">
        <v>445</v>
      </c>
      <c r="E274" s="27" t="n">
        <v>367</v>
      </c>
      <c r="F274" s="27" t="n">
        <v>331</v>
      </c>
      <c r="G274" s="27" t="n">
        <v>244</v>
      </c>
      <c r="H274" s="8" t="n">
        <v>3</v>
      </c>
      <c r="I274" s="8" t="n">
        <v>2</v>
      </c>
      <c r="J274" s="8" t="n">
        <v>5</v>
      </c>
      <c r="K274" s="15" t="n">
        <v>2</v>
      </c>
      <c r="L274" s="27" t="n">
        <v>0</v>
      </c>
      <c r="M274" s="8" t="n">
        <v>2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43523</v>
      </c>
      <c r="B275" s="42" t="inlineStr">
        <is>
          <t>Arsenal</t>
        </is>
      </c>
      <c r="C275" s="42" t="inlineStr">
        <is>
          <t>Bournemouth</t>
        </is>
      </c>
      <c r="D275" s="27" t="n">
        <v>648</v>
      </c>
      <c r="E275" s="27" t="n">
        <v>346</v>
      </c>
      <c r="F275" s="27" t="n">
        <v>577</v>
      </c>
      <c r="G275" s="27" t="n">
        <v>278</v>
      </c>
      <c r="H275" s="8" t="n">
        <v>6</v>
      </c>
      <c r="I275" s="8" t="n">
        <v>5</v>
      </c>
      <c r="J275" s="8" t="n">
        <v>11</v>
      </c>
      <c r="K275" s="15" t="n">
        <v>5</v>
      </c>
      <c r="L275" s="27" t="n">
        <v>1</v>
      </c>
      <c r="M275" s="8" t="n">
        <v>6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43523</v>
      </c>
      <c r="B276" s="42" t="inlineStr">
        <is>
          <t>Chelsea</t>
        </is>
      </c>
      <c r="C276" s="42" t="inlineStr">
        <is>
          <t>Tottenham</t>
        </is>
      </c>
      <c r="D276" s="27" t="n">
        <v>481</v>
      </c>
      <c r="E276" s="27" t="n">
        <v>547</v>
      </c>
      <c r="F276" s="27" t="n">
        <v>393</v>
      </c>
      <c r="G276" s="27" t="n">
        <v>474</v>
      </c>
      <c r="H276" s="8" t="n">
        <v>1</v>
      </c>
      <c r="I276" s="8" t="n">
        <v>0</v>
      </c>
      <c r="J276" s="8" t="n">
        <v>1</v>
      </c>
      <c r="K276" s="15" t="n">
        <v>2</v>
      </c>
      <c r="L276" s="27" t="n">
        <v>0</v>
      </c>
      <c r="M276" s="8" t="n">
        <v>2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43523</v>
      </c>
      <c r="B277" s="42" t="inlineStr">
        <is>
          <t>Crystal Palace</t>
        </is>
      </c>
      <c r="C277" s="42" t="inlineStr">
        <is>
          <t>Manchester Utd</t>
        </is>
      </c>
      <c r="D277" s="27" t="n">
        <v>372</v>
      </c>
      <c r="E277" s="27" t="n">
        <v>470</v>
      </c>
      <c r="F277" s="27" t="n">
        <v>298</v>
      </c>
      <c r="G277" s="27" t="n">
        <v>378</v>
      </c>
      <c r="H277" s="8" t="n">
        <v>2</v>
      </c>
      <c r="I277" s="8" t="n">
        <v>4</v>
      </c>
      <c r="J277" s="8" t="n">
        <v>6</v>
      </c>
      <c r="K277" s="15" t="n">
        <v>1</v>
      </c>
      <c r="L277" s="27" t="n">
        <v>3</v>
      </c>
      <c r="M277" s="8" t="n">
        <v>4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43523</v>
      </c>
      <c r="B278" s="42" t="inlineStr">
        <is>
          <t>Liverpool</t>
        </is>
      </c>
      <c r="C278" s="42" t="inlineStr">
        <is>
          <t>Watford</t>
        </is>
      </c>
      <c r="D278" s="27" t="n">
        <v>627</v>
      </c>
      <c r="E278" s="27" t="n">
        <v>390</v>
      </c>
      <c r="F278" s="27" t="n">
        <v>534</v>
      </c>
      <c r="G278" s="27" t="n">
        <v>300</v>
      </c>
      <c r="H278" s="8" t="n">
        <v>10</v>
      </c>
      <c r="I278" s="8" t="n">
        <v>3</v>
      </c>
      <c r="J278" s="8" t="n">
        <v>13</v>
      </c>
      <c r="K278" s="15" t="n">
        <v>5</v>
      </c>
      <c r="L278" s="27" t="n">
        <v>0</v>
      </c>
      <c r="M278" s="8" t="n">
        <v>5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43523</v>
      </c>
      <c r="B279" s="42" t="inlineStr">
        <is>
          <t>Manchester City</t>
        </is>
      </c>
      <c r="C279" s="42" t="inlineStr">
        <is>
          <t>West Ham</t>
        </is>
      </c>
      <c r="D279" s="27" t="n">
        <v>776</v>
      </c>
      <c r="E279" s="27" t="n">
        <v>256</v>
      </c>
      <c r="F279" s="27" t="n">
        <v>682</v>
      </c>
      <c r="G279" s="27" t="n">
        <v>178</v>
      </c>
      <c r="H279" s="8" t="n">
        <v>7</v>
      </c>
      <c r="I279" s="8" t="n">
        <v>1</v>
      </c>
      <c r="J279" s="8" t="n">
        <v>8</v>
      </c>
      <c r="K279" s="15" t="n">
        <v>1</v>
      </c>
      <c r="L279" s="27" t="n">
        <v>0</v>
      </c>
      <c r="M279" s="8" t="n">
        <v>1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43523</v>
      </c>
      <c r="B280" s="42" t="inlineStr">
        <is>
          <t>Southampton</t>
        </is>
      </c>
      <c r="C280" s="42" t="inlineStr">
        <is>
          <t>Fulham</t>
        </is>
      </c>
      <c r="D280" s="27" t="n">
        <v>383</v>
      </c>
      <c r="E280" s="27" t="n">
        <v>568</v>
      </c>
      <c r="F280" s="27" t="n">
        <v>295</v>
      </c>
      <c r="G280" s="27" t="n">
        <v>450</v>
      </c>
      <c r="H280" s="8" t="n">
        <v>4</v>
      </c>
      <c r="I280" s="8" t="n">
        <v>4</v>
      </c>
      <c r="J280" s="8" t="n">
        <v>8</v>
      </c>
      <c r="K280" s="15" t="n">
        <v>2</v>
      </c>
      <c r="L280" s="27" t="n">
        <v>0</v>
      </c>
      <c r="M280" s="8" t="n">
        <v>2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43526</v>
      </c>
      <c r="B281" s="42" t="inlineStr">
        <is>
          <t>Bournemouth</t>
        </is>
      </c>
      <c r="C281" s="42" t="inlineStr">
        <is>
          <t>Manchester City</t>
        </is>
      </c>
      <c r="D281" s="27" t="n">
        <v>176</v>
      </c>
      <c r="E281" s="27" t="n">
        <v>809</v>
      </c>
      <c r="F281" s="27" t="n">
        <v>101</v>
      </c>
      <c r="G281" s="27" t="n">
        <v>733</v>
      </c>
      <c r="H281" s="8" t="n">
        <v>0</v>
      </c>
      <c r="I281" s="8" t="n">
        <v>7</v>
      </c>
      <c r="J281" s="8" t="n">
        <v>7</v>
      </c>
      <c r="K281" s="15" t="n">
        <v>0</v>
      </c>
      <c r="L281" s="27" t="n">
        <v>1</v>
      </c>
      <c r="M281" s="8" t="n">
        <v>1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43526</v>
      </c>
      <c r="B282" s="42" t="inlineStr">
        <is>
          <t>Brighton</t>
        </is>
      </c>
      <c r="C282" s="42" t="inlineStr">
        <is>
          <t>Huddersfield</t>
        </is>
      </c>
      <c r="D282" s="27" t="n">
        <v>456</v>
      </c>
      <c r="E282" s="27" t="n">
        <v>413</v>
      </c>
      <c r="F282" s="27" t="n">
        <v>366</v>
      </c>
      <c r="G282" s="27" t="n">
        <v>318</v>
      </c>
      <c r="H282" s="8" t="n">
        <v>4</v>
      </c>
      <c r="I282" s="8" t="n">
        <v>4</v>
      </c>
      <c r="J282" s="8" t="n">
        <v>8</v>
      </c>
      <c r="K282" s="15" t="n">
        <v>1</v>
      </c>
      <c r="L282" s="27" t="n">
        <v>0</v>
      </c>
      <c r="M282" s="8" t="n">
        <v>1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43526</v>
      </c>
      <c r="B283" s="42" t="inlineStr">
        <is>
          <t>Burnley</t>
        </is>
      </c>
      <c r="C283" s="42" t="inlineStr">
        <is>
          <t>Crystal Palace</t>
        </is>
      </c>
      <c r="D283" s="27" t="n">
        <v>422</v>
      </c>
      <c r="E283" s="27" t="n">
        <v>348</v>
      </c>
      <c r="F283" s="27" t="n">
        <v>318</v>
      </c>
      <c r="G283" s="27" t="n">
        <v>230</v>
      </c>
      <c r="H283" s="8" t="n">
        <v>4</v>
      </c>
      <c r="I283" s="8" t="n">
        <v>4</v>
      </c>
      <c r="J283" s="8" t="n">
        <v>8</v>
      </c>
      <c r="K283" s="15" t="n">
        <v>1</v>
      </c>
      <c r="L283" s="27" t="n">
        <v>3</v>
      </c>
      <c r="M283" s="8" t="n">
        <v>4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43526</v>
      </c>
      <c r="B284" s="42" t="inlineStr">
        <is>
          <t>Manchester Utd</t>
        </is>
      </c>
      <c r="C284" s="42" t="inlineStr">
        <is>
          <t>Southampton</t>
        </is>
      </c>
      <c r="D284" s="27" t="n">
        <v>511</v>
      </c>
      <c r="E284" s="27" t="n">
        <v>282</v>
      </c>
      <c r="F284" s="27" t="n">
        <v>409</v>
      </c>
      <c r="G284" s="27" t="n">
        <v>184</v>
      </c>
      <c r="H284" s="8" t="n">
        <v>6</v>
      </c>
      <c r="I284" s="8" t="n">
        <v>3</v>
      </c>
      <c r="J284" s="8" t="n">
        <v>9</v>
      </c>
      <c r="K284" s="15" t="n">
        <v>3</v>
      </c>
      <c r="L284" s="27" t="n">
        <v>2</v>
      </c>
      <c r="M284" s="8" t="n">
        <v>5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43526</v>
      </c>
      <c r="B285" s="42" t="inlineStr">
        <is>
          <t>Tottenham</t>
        </is>
      </c>
      <c r="C285" s="42" t="inlineStr">
        <is>
          <t>Arsenal</t>
        </is>
      </c>
      <c r="D285" s="27" t="n">
        <v>508</v>
      </c>
      <c r="E285" s="27" t="n">
        <v>334</v>
      </c>
      <c r="F285" s="27" t="n">
        <v>394</v>
      </c>
      <c r="G285" s="27" t="n">
        <v>212</v>
      </c>
      <c r="H285" s="8" t="n">
        <v>3</v>
      </c>
      <c r="I285" s="8" t="n">
        <v>4</v>
      </c>
      <c r="J285" s="8" t="n">
        <v>7</v>
      </c>
      <c r="K285" s="15" t="n">
        <v>1</v>
      </c>
      <c r="L285" s="27" t="n">
        <v>1</v>
      </c>
      <c r="M285" s="8" t="n">
        <v>2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43526</v>
      </c>
      <c r="B286" s="42" t="inlineStr">
        <is>
          <t>West Ham</t>
        </is>
      </c>
      <c r="C286" s="42" t="inlineStr">
        <is>
          <t>Newcastle</t>
        </is>
      </c>
      <c r="D286" s="27" t="n">
        <v>538</v>
      </c>
      <c r="E286" s="27" t="n">
        <v>422</v>
      </c>
      <c r="F286" s="27" t="n">
        <v>447</v>
      </c>
      <c r="G286" s="27" t="n">
        <v>335</v>
      </c>
      <c r="H286" s="8" t="n">
        <v>4</v>
      </c>
      <c r="I286" s="8" t="n">
        <v>2</v>
      </c>
      <c r="J286" s="8" t="n">
        <v>6</v>
      </c>
      <c r="K286" s="15" t="n">
        <v>2</v>
      </c>
      <c r="L286" s="27" t="n">
        <v>0</v>
      </c>
      <c r="M286" s="8" t="n">
        <v>2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43526</v>
      </c>
      <c r="B287" s="42" t="inlineStr">
        <is>
          <t>Wolves</t>
        </is>
      </c>
      <c r="C287" s="42" t="inlineStr">
        <is>
          <t>Cardiff</t>
        </is>
      </c>
      <c r="D287" s="27" t="n">
        <v>473</v>
      </c>
      <c r="E287" s="27" t="n">
        <v>354</v>
      </c>
      <c r="F287" s="27" t="n">
        <v>378</v>
      </c>
      <c r="G287" s="27" t="n">
        <v>242</v>
      </c>
      <c r="H287" s="8" t="n">
        <v>6</v>
      </c>
      <c r="I287" s="8" t="n">
        <v>4</v>
      </c>
      <c r="J287" s="8" t="n">
        <v>10</v>
      </c>
      <c r="K287" s="15" t="n">
        <v>2</v>
      </c>
      <c r="L287" s="27" t="n">
        <v>0</v>
      </c>
      <c r="M287" s="8" t="n">
        <v>2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43527</v>
      </c>
      <c r="B288" s="42" t="inlineStr">
        <is>
          <t>Everton</t>
        </is>
      </c>
      <c r="C288" s="42" t="inlineStr">
        <is>
          <t>Liverpool</t>
        </is>
      </c>
      <c r="D288" s="27" t="n">
        <v>343</v>
      </c>
      <c r="E288" s="27" t="n">
        <v>474</v>
      </c>
      <c r="F288" s="27" t="n">
        <v>216</v>
      </c>
      <c r="G288" s="27" t="n">
        <v>358</v>
      </c>
      <c r="H288" s="8" t="n">
        <v>3</v>
      </c>
      <c r="I288" s="8" t="n">
        <v>3</v>
      </c>
      <c r="J288" s="8" t="n">
        <v>6</v>
      </c>
      <c r="K288" s="15" t="n">
        <v>0</v>
      </c>
      <c r="L288" s="27" t="n">
        <v>0</v>
      </c>
      <c r="M288" s="8" t="n">
        <v>0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43527</v>
      </c>
      <c r="B289" s="42" t="inlineStr">
        <is>
          <t>Fulham</t>
        </is>
      </c>
      <c r="C289" s="42" t="inlineStr">
        <is>
          <t>Chelsea</t>
        </is>
      </c>
      <c r="D289" s="27" t="n">
        <v>384</v>
      </c>
      <c r="E289" s="27" t="n">
        <v>694</v>
      </c>
      <c r="F289" s="27" t="n">
        <v>309</v>
      </c>
      <c r="G289" s="27" t="n">
        <v>628</v>
      </c>
      <c r="H289" s="8" t="n">
        <v>5</v>
      </c>
      <c r="I289" s="8" t="n">
        <v>7</v>
      </c>
      <c r="J289" s="8" t="n">
        <v>12</v>
      </c>
      <c r="K289" s="15" t="n">
        <v>1</v>
      </c>
      <c r="L289" s="27" t="n">
        <v>2</v>
      </c>
      <c r="M289" s="8" t="n">
        <v>3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43527</v>
      </c>
      <c r="B290" s="42" t="inlineStr">
        <is>
          <t>Watford</t>
        </is>
      </c>
      <c r="C290" s="42" t="inlineStr">
        <is>
          <t>Leicester</t>
        </is>
      </c>
      <c r="D290" s="27" t="n">
        <v>371</v>
      </c>
      <c r="E290" s="27" t="n">
        <v>576</v>
      </c>
      <c r="F290" s="27" t="n">
        <v>289</v>
      </c>
      <c r="G290" s="27" t="n">
        <v>481</v>
      </c>
      <c r="H290" s="8" t="n">
        <v>5</v>
      </c>
      <c r="I290" s="8" t="n">
        <v>2</v>
      </c>
      <c r="J290" s="8" t="n">
        <v>7</v>
      </c>
      <c r="K290" s="15" t="n">
        <v>2</v>
      </c>
      <c r="L290" s="27" t="n">
        <v>1</v>
      </c>
      <c r="M290" s="8" t="n">
        <v>3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43533</v>
      </c>
      <c r="B291" s="42" t="inlineStr">
        <is>
          <t>Cardiff</t>
        </is>
      </c>
      <c r="C291" s="42" t="inlineStr">
        <is>
          <t>West Ham</t>
        </is>
      </c>
      <c r="D291" s="27" t="n">
        <v>226</v>
      </c>
      <c r="E291" s="27" t="n">
        <v>565</v>
      </c>
      <c r="F291" s="27" t="n">
        <v>146</v>
      </c>
      <c r="G291" s="27" t="n">
        <v>456</v>
      </c>
      <c r="H291" s="8" t="n">
        <v>7</v>
      </c>
      <c r="I291" s="8" t="n">
        <v>2</v>
      </c>
      <c r="J291" s="8" t="n">
        <v>9</v>
      </c>
      <c r="K291" s="15" t="n">
        <v>2</v>
      </c>
      <c r="L291" s="27" t="n">
        <v>0</v>
      </c>
      <c r="M291" s="8" t="n">
        <v>2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43533</v>
      </c>
      <c r="B292" s="42" t="inlineStr">
        <is>
          <t>Crystal Palace</t>
        </is>
      </c>
      <c r="C292" s="42" t="inlineStr">
        <is>
          <t>Brighton</t>
        </is>
      </c>
      <c r="D292" s="27" t="n">
        <v>579</v>
      </c>
      <c r="E292" s="27" t="n">
        <v>358</v>
      </c>
      <c r="F292" s="27" t="n">
        <v>474</v>
      </c>
      <c r="G292" s="27" t="n">
        <v>258</v>
      </c>
      <c r="H292" s="8" t="n">
        <v>3</v>
      </c>
      <c r="I292" s="8" t="n">
        <v>3</v>
      </c>
      <c r="J292" s="8" t="n">
        <v>6</v>
      </c>
      <c r="K292" s="15" t="n">
        <v>1</v>
      </c>
      <c r="L292" s="27" t="n">
        <v>2</v>
      </c>
      <c r="M292" s="8" t="n">
        <v>3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43533</v>
      </c>
      <c r="B293" s="42" t="inlineStr">
        <is>
          <t>Huddersfield</t>
        </is>
      </c>
      <c r="C293" s="42" t="inlineStr">
        <is>
          <t>Bournemouth</t>
        </is>
      </c>
      <c r="D293" s="27" t="n">
        <v>462</v>
      </c>
      <c r="E293" s="27" t="n">
        <v>372</v>
      </c>
      <c r="F293" s="27" t="n">
        <v>363</v>
      </c>
      <c r="G293" s="27" t="n">
        <v>259</v>
      </c>
      <c r="H293" s="8" t="n">
        <v>1</v>
      </c>
      <c r="I293" s="8" t="n">
        <v>5</v>
      </c>
      <c r="J293" s="8" t="n">
        <v>6</v>
      </c>
      <c r="K293" s="15" t="n">
        <v>0</v>
      </c>
      <c r="L293" s="27" t="n">
        <v>2</v>
      </c>
      <c r="M293" s="8" t="n">
        <v>2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43533</v>
      </c>
      <c r="B294" s="42" t="inlineStr">
        <is>
          <t>Leicester</t>
        </is>
      </c>
      <c r="C294" s="42" t="inlineStr">
        <is>
          <t>Fulham</t>
        </is>
      </c>
      <c r="D294" s="27" t="n">
        <v>521</v>
      </c>
      <c r="E294" s="27" t="n">
        <v>464</v>
      </c>
      <c r="F294" s="27" t="n">
        <v>444</v>
      </c>
      <c r="G294" s="27" t="n">
        <v>378</v>
      </c>
      <c r="H294" s="8" t="n">
        <v>8</v>
      </c>
      <c r="I294" s="8" t="n">
        <v>3</v>
      </c>
      <c r="J294" s="8" t="n">
        <v>11</v>
      </c>
      <c r="K294" s="15" t="n">
        <v>3</v>
      </c>
      <c r="L294" s="27" t="n">
        <v>1</v>
      </c>
      <c r="M294" s="8" t="n">
        <v>4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43533</v>
      </c>
      <c r="B295" s="42" t="inlineStr">
        <is>
          <t>Manchester City</t>
        </is>
      </c>
      <c r="C295" s="42" t="inlineStr">
        <is>
          <t>Watford</t>
        </is>
      </c>
      <c r="D295" s="27" t="n">
        <v>727</v>
      </c>
      <c r="E295" s="27" t="n">
        <v>298</v>
      </c>
      <c r="F295" s="27" t="n">
        <v>662</v>
      </c>
      <c r="G295" s="27" t="n">
        <v>210</v>
      </c>
      <c r="H295" s="8" t="n">
        <v>9</v>
      </c>
      <c r="I295" s="8" t="n">
        <v>1</v>
      </c>
      <c r="J295" s="8" t="n">
        <v>10</v>
      </c>
      <c r="K295" s="15" t="n">
        <v>3</v>
      </c>
      <c r="L295" s="27" t="n">
        <v>1</v>
      </c>
      <c r="M295" s="8" t="n">
        <v>4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43533</v>
      </c>
      <c r="B296" s="42" t="inlineStr">
        <is>
          <t>Newcastle</t>
        </is>
      </c>
      <c r="C296" s="42" t="inlineStr">
        <is>
          <t>Everton</t>
        </is>
      </c>
      <c r="D296" s="27" t="n">
        <v>361</v>
      </c>
      <c r="E296" s="27" t="n">
        <v>443</v>
      </c>
      <c r="F296" s="27" t="n">
        <v>252</v>
      </c>
      <c r="G296" s="27" t="n">
        <v>332</v>
      </c>
      <c r="H296" s="8" t="n">
        <v>7</v>
      </c>
      <c r="I296" s="8" t="n">
        <v>3</v>
      </c>
      <c r="J296" s="8" t="n">
        <v>10</v>
      </c>
      <c r="K296" s="15" t="n">
        <v>3</v>
      </c>
      <c r="L296" s="27" t="n">
        <v>2</v>
      </c>
      <c r="M296" s="8" t="n">
        <v>5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43533</v>
      </c>
      <c r="B297" s="42" t="inlineStr">
        <is>
          <t>Southampton</t>
        </is>
      </c>
      <c r="C297" s="42" t="inlineStr">
        <is>
          <t>Tottenham</t>
        </is>
      </c>
      <c r="D297" s="27" t="n">
        <v>291</v>
      </c>
      <c r="E297" s="27" t="n">
        <v>511</v>
      </c>
      <c r="F297" s="27" t="n">
        <v>204</v>
      </c>
      <c r="G297" s="27" t="n">
        <v>390</v>
      </c>
      <c r="H297" s="8" t="n">
        <v>4</v>
      </c>
      <c r="I297" s="8" t="n">
        <v>5</v>
      </c>
      <c r="J297" s="8" t="n">
        <v>9</v>
      </c>
      <c r="K297" s="15" t="n">
        <v>2</v>
      </c>
      <c r="L297" s="27" t="n">
        <v>1</v>
      </c>
      <c r="M297" s="8" t="n">
        <v>3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43534</v>
      </c>
      <c r="B298" s="42" t="inlineStr">
        <is>
          <t>Arsenal</t>
        </is>
      </c>
      <c r="C298" s="42" t="inlineStr">
        <is>
          <t>Manchester Utd</t>
        </is>
      </c>
      <c r="D298" s="27" t="n">
        <v>395</v>
      </c>
      <c r="E298" s="27" t="n">
        <v>465</v>
      </c>
      <c r="F298" s="27" t="n">
        <v>299</v>
      </c>
      <c r="G298" s="27" t="n">
        <v>377</v>
      </c>
      <c r="H298" s="8" t="n">
        <v>3</v>
      </c>
      <c r="I298" s="8" t="n">
        <v>4</v>
      </c>
      <c r="J298" s="8" t="n">
        <v>7</v>
      </c>
      <c r="K298" s="15" t="n">
        <v>2</v>
      </c>
      <c r="L298" s="27" t="n">
        <v>0</v>
      </c>
      <c r="M298" s="8" t="n">
        <v>2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43534</v>
      </c>
      <c r="B299" s="42" t="inlineStr">
        <is>
          <t>Chelsea</t>
        </is>
      </c>
      <c r="C299" s="42" t="inlineStr">
        <is>
          <t>Wolves</t>
        </is>
      </c>
      <c r="D299" s="27" t="n">
        <v>820</v>
      </c>
      <c r="E299" s="27" t="n">
        <v>277</v>
      </c>
      <c r="F299" s="27" t="n">
        <v>741</v>
      </c>
      <c r="G299" s="27" t="n">
        <v>196</v>
      </c>
      <c r="H299" s="8" t="n">
        <v>6</v>
      </c>
      <c r="I299" s="8" t="n">
        <v>1</v>
      </c>
      <c r="J299" s="8" t="n">
        <v>7</v>
      </c>
      <c r="K299" s="15" t="n">
        <v>1</v>
      </c>
      <c r="L299" s="27" t="n">
        <v>1</v>
      </c>
      <c r="M299" s="8" t="n">
        <v>2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43534</v>
      </c>
      <c r="B300" s="42" t="inlineStr">
        <is>
          <t>Liverpool</t>
        </is>
      </c>
      <c r="C300" s="42" t="inlineStr">
        <is>
          <t>Burnley</t>
        </is>
      </c>
      <c r="D300" s="27" t="n">
        <v>647</v>
      </c>
      <c r="E300" s="27" t="n">
        <v>290</v>
      </c>
      <c r="F300" s="27" t="n">
        <v>524</v>
      </c>
      <c r="G300" s="27" t="n">
        <v>179</v>
      </c>
      <c r="H300" s="8" t="n">
        <v>5</v>
      </c>
      <c r="I300" s="8" t="n">
        <v>2</v>
      </c>
      <c r="J300" s="8" t="n">
        <v>7</v>
      </c>
      <c r="K300" s="15" t="n">
        <v>4</v>
      </c>
      <c r="L300" s="27" t="n">
        <v>2</v>
      </c>
      <c r="M300" s="8" t="n">
        <v>6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43540</v>
      </c>
      <c r="B301" s="42" t="inlineStr">
        <is>
          <t>Bournemouth</t>
        </is>
      </c>
      <c r="C301" s="42" t="inlineStr">
        <is>
          <t>Newcastle</t>
        </is>
      </c>
      <c r="D301" s="27" t="n">
        <v>403</v>
      </c>
      <c r="E301" s="27" t="n">
        <v>423</v>
      </c>
      <c r="F301" s="27" t="n">
        <v>296</v>
      </c>
      <c r="G301" s="27" t="n">
        <v>325</v>
      </c>
      <c r="H301" s="8" t="n">
        <v>3</v>
      </c>
      <c r="I301" s="8" t="n">
        <v>4</v>
      </c>
      <c r="J301" s="8" t="n">
        <v>7</v>
      </c>
      <c r="K301" s="15" t="n">
        <v>2</v>
      </c>
      <c r="L301" s="27" t="n">
        <v>2</v>
      </c>
      <c r="M301" s="8" t="n">
        <v>4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43540</v>
      </c>
      <c r="B302" s="42" t="inlineStr">
        <is>
          <t>Burnley</t>
        </is>
      </c>
      <c r="C302" s="42" t="inlineStr">
        <is>
          <t>Leicester</t>
        </is>
      </c>
      <c r="D302" s="27" t="n">
        <v>472</v>
      </c>
      <c r="E302" s="27" t="n">
        <v>294</v>
      </c>
      <c r="F302" s="27" t="n">
        <v>379</v>
      </c>
      <c r="G302" s="27" t="n">
        <v>194</v>
      </c>
      <c r="H302" s="8" t="n">
        <v>2</v>
      </c>
      <c r="I302" s="8" t="n">
        <v>4</v>
      </c>
      <c r="J302" s="8" t="n">
        <v>6</v>
      </c>
      <c r="K302" s="15" t="n">
        <v>1</v>
      </c>
      <c r="L302" s="27" t="n">
        <v>2</v>
      </c>
      <c r="M302" s="8" t="n">
        <v>3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43540</v>
      </c>
      <c r="B303" s="42" t="inlineStr">
        <is>
          <t>West Ham</t>
        </is>
      </c>
      <c r="C303" s="42" t="inlineStr">
        <is>
          <t>Huddersfield</t>
        </is>
      </c>
      <c r="D303" s="27" t="n">
        <v>605</v>
      </c>
      <c r="E303" s="27" t="n">
        <v>327</v>
      </c>
      <c r="F303" s="27" t="n">
        <v>512</v>
      </c>
      <c r="G303" s="27" t="n">
        <v>233</v>
      </c>
      <c r="H303" s="8" t="n">
        <v>5</v>
      </c>
      <c r="I303" s="8" t="n">
        <v>5</v>
      </c>
      <c r="J303" s="8" t="n">
        <v>10</v>
      </c>
      <c r="K303" s="15" t="n">
        <v>4</v>
      </c>
      <c r="L303" s="27" t="n">
        <v>3</v>
      </c>
      <c r="M303" s="8" t="n">
        <v>7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43541</v>
      </c>
      <c r="B304" s="42" t="inlineStr">
        <is>
          <t>Everton</t>
        </is>
      </c>
      <c r="C304" s="42" t="inlineStr">
        <is>
          <t>Chelsea</t>
        </is>
      </c>
      <c r="D304" s="27" t="n">
        <v>314</v>
      </c>
      <c r="E304" s="27" t="n">
        <v>666</v>
      </c>
      <c r="F304" s="27" t="n">
        <v>228</v>
      </c>
      <c r="G304" s="27" t="n">
        <v>558</v>
      </c>
      <c r="H304" s="8" t="n">
        <v>8</v>
      </c>
      <c r="I304" s="8" t="n">
        <v>5</v>
      </c>
      <c r="J304" s="8" t="n">
        <v>13</v>
      </c>
      <c r="K304" s="15" t="n">
        <v>2</v>
      </c>
      <c r="L304" s="27" t="n">
        <v>0</v>
      </c>
      <c r="M304" s="8" t="n">
        <v>2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43541</v>
      </c>
      <c r="B305" s="42" t="inlineStr">
        <is>
          <t>Fulham</t>
        </is>
      </c>
      <c r="C305" s="42" t="inlineStr">
        <is>
          <t>Liverpool</t>
        </is>
      </c>
      <c r="D305" s="27" t="n">
        <v>365</v>
      </c>
      <c r="E305" s="27" t="n">
        <v>595</v>
      </c>
      <c r="F305" s="27" t="n">
        <v>274</v>
      </c>
      <c r="G305" s="27" t="n">
        <v>501</v>
      </c>
      <c r="H305" s="8" t="n">
        <v>2</v>
      </c>
      <c r="I305" s="8" t="n">
        <v>6</v>
      </c>
      <c r="J305" s="8" t="n">
        <v>8</v>
      </c>
      <c r="K305" s="15" t="n">
        <v>1</v>
      </c>
      <c r="L305" s="27" t="n">
        <v>2</v>
      </c>
      <c r="M305" s="8" t="n">
        <v>3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43554</v>
      </c>
      <c r="B306" s="42" t="inlineStr">
        <is>
          <t>Brighton</t>
        </is>
      </c>
      <c r="C306" s="42" t="inlineStr">
        <is>
          <t>Southampton</t>
        </is>
      </c>
      <c r="D306" s="27" t="n">
        <v>525</v>
      </c>
      <c r="E306" s="27" t="n">
        <v>346</v>
      </c>
      <c r="F306" s="27" t="n">
        <v>388</v>
      </c>
      <c r="G306" s="27" t="n">
        <v>217</v>
      </c>
      <c r="H306" s="8" t="n">
        <v>1</v>
      </c>
      <c r="I306" s="8" t="n">
        <v>2</v>
      </c>
      <c r="J306" s="8" t="n">
        <v>3</v>
      </c>
      <c r="K306" s="15" t="n">
        <v>0</v>
      </c>
      <c r="L306" s="27" t="n">
        <v>1</v>
      </c>
      <c r="M306" s="8" t="n">
        <v>1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43554</v>
      </c>
      <c r="B307" s="42" t="inlineStr">
        <is>
          <t>Burnley</t>
        </is>
      </c>
      <c r="C307" s="42" t="inlineStr">
        <is>
          <t>Wolves</t>
        </is>
      </c>
      <c r="D307" s="27" t="n">
        <v>322</v>
      </c>
      <c r="E307" s="27" t="n">
        <v>534</v>
      </c>
      <c r="F307" s="27" t="n">
        <v>206</v>
      </c>
      <c r="G307" s="27" t="n">
        <v>413</v>
      </c>
      <c r="H307" s="8" t="n">
        <v>1</v>
      </c>
      <c r="I307" s="8" t="n">
        <v>1</v>
      </c>
      <c r="J307" s="8" t="n">
        <v>2</v>
      </c>
      <c r="K307" s="15" t="n">
        <v>2</v>
      </c>
      <c r="L307" s="27" t="n">
        <v>0</v>
      </c>
      <c r="M307" s="8" t="n">
        <v>2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A308" s="52" t="n">
        <v>43554</v>
      </c>
      <c r="B308" s="42" t="inlineStr">
        <is>
          <t>Crystal Palace</t>
        </is>
      </c>
      <c r="C308" s="42" t="inlineStr">
        <is>
          <t>Huddersfield</t>
        </is>
      </c>
      <c r="D308" s="27" t="n">
        <v>423</v>
      </c>
      <c r="E308" s="27" t="n">
        <v>449</v>
      </c>
      <c r="F308" s="27" t="n">
        <v>325</v>
      </c>
      <c r="G308" s="27" t="n">
        <v>339</v>
      </c>
      <c r="H308" s="8" t="n">
        <v>5</v>
      </c>
      <c r="I308" s="8" t="n">
        <v>5</v>
      </c>
      <c r="J308" s="8" t="n">
        <v>10</v>
      </c>
      <c r="K308" s="15" t="n">
        <v>2</v>
      </c>
      <c r="L308" s="27" t="n">
        <v>0</v>
      </c>
      <c r="M308" s="8" t="n">
        <v>2</v>
      </c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A309" s="52" t="n">
        <v>43554</v>
      </c>
      <c r="B309" s="42" t="inlineStr">
        <is>
          <t>Fulham</t>
        </is>
      </c>
      <c r="C309" s="42" t="inlineStr">
        <is>
          <t>Manchester City</t>
        </is>
      </c>
      <c r="D309" s="27" t="n">
        <v>359</v>
      </c>
      <c r="E309" s="27" t="n">
        <v>679</v>
      </c>
      <c r="F309" s="27" t="n">
        <v>283</v>
      </c>
      <c r="G309" s="27" t="n">
        <v>613</v>
      </c>
      <c r="H309" s="8" t="n">
        <v>0</v>
      </c>
      <c r="I309" s="8" t="n">
        <v>7</v>
      </c>
      <c r="J309" s="8" t="n">
        <v>7</v>
      </c>
      <c r="K309" s="15" t="n">
        <v>0</v>
      </c>
      <c r="L309" s="27" t="n">
        <v>2</v>
      </c>
      <c r="M309" s="8" t="n">
        <v>2</v>
      </c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A310" s="52" t="n">
        <v>43554</v>
      </c>
      <c r="B310" s="42" t="inlineStr">
        <is>
          <t>Leicester</t>
        </is>
      </c>
      <c r="C310" s="42" t="inlineStr">
        <is>
          <t>Bournemouth</t>
        </is>
      </c>
      <c r="D310" s="27" t="n">
        <v>605</v>
      </c>
      <c r="E310" s="27" t="n">
        <v>423</v>
      </c>
      <c r="F310" s="27" t="n">
        <v>510</v>
      </c>
      <c r="G310" s="27" t="n">
        <v>333</v>
      </c>
      <c r="H310" s="8" t="n">
        <v>4</v>
      </c>
      <c r="I310" s="8" t="n">
        <v>2</v>
      </c>
      <c r="J310" s="8" t="n">
        <v>6</v>
      </c>
      <c r="K310" s="15" t="n">
        <v>2</v>
      </c>
      <c r="L310" s="27" t="n">
        <v>0</v>
      </c>
      <c r="M310" s="8" t="n">
        <v>2</v>
      </c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A311" s="52" t="n">
        <v>43554</v>
      </c>
      <c r="B311" s="42" t="inlineStr">
        <is>
          <t>Manchester Utd</t>
        </is>
      </c>
      <c r="C311" s="42" t="inlineStr">
        <is>
          <t>Watford</t>
        </is>
      </c>
      <c r="D311" s="27" t="n">
        <v>431</v>
      </c>
      <c r="E311" s="27" t="n">
        <v>399</v>
      </c>
      <c r="F311" s="27" t="n">
        <v>340</v>
      </c>
      <c r="G311" s="27" t="n">
        <v>323</v>
      </c>
      <c r="H311" s="8" t="n">
        <v>5</v>
      </c>
      <c r="I311" s="8" t="n">
        <v>8</v>
      </c>
      <c r="J311" s="8" t="n">
        <v>13</v>
      </c>
      <c r="K311" s="15" t="n">
        <v>2</v>
      </c>
      <c r="L311" s="27" t="n">
        <v>1</v>
      </c>
      <c r="M311" s="8" t="n">
        <v>3</v>
      </c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A312" s="52" t="n">
        <v>43554</v>
      </c>
      <c r="B312" s="42" t="inlineStr">
        <is>
          <t>West Ham</t>
        </is>
      </c>
      <c r="C312" s="42" t="inlineStr">
        <is>
          <t>Everton</t>
        </is>
      </c>
      <c r="D312" s="27" t="n">
        <v>420</v>
      </c>
      <c r="E312" s="27" t="n">
        <v>431</v>
      </c>
      <c r="F312" s="27" t="n">
        <v>329</v>
      </c>
      <c r="G312" s="27" t="n">
        <v>340</v>
      </c>
      <c r="H312" s="8" t="n">
        <v>1</v>
      </c>
      <c r="I312" s="8" t="n">
        <v>9</v>
      </c>
      <c r="J312" s="8" t="n">
        <v>10</v>
      </c>
      <c r="K312" s="15" t="n">
        <v>0</v>
      </c>
      <c r="L312" s="27" t="n">
        <v>2</v>
      </c>
      <c r="M312" s="8" t="n">
        <v>2</v>
      </c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A313" s="52" t="n">
        <v>43555</v>
      </c>
      <c r="B313" s="42" t="inlineStr">
        <is>
          <t>Cardiff</t>
        </is>
      </c>
      <c r="C313" s="42" t="inlineStr">
        <is>
          <t>Chelsea</t>
        </is>
      </c>
      <c r="D313" s="27" t="n">
        <v>239</v>
      </c>
      <c r="E313" s="27" t="n">
        <v>592</v>
      </c>
      <c r="F313" s="27" t="n">
        <v>132</v>
      </c>
      <c r="G313" s="27" t="n">
        <v>493</v>
      </c>
      <c r="H313" s="8" t="n">
        <v>3</v>
      </c>
      <c r="I313" s="8" t="n">
        <v>3</v>
      </c>
      <c r="J313" s="8" t="n">
        <v>6</v>
      </c>
      <c r="K313" s="15" t="n">
        <v>1</v>
      </c>
      <c r="L313" s="27" t="n">
        <v>2</v>
      </c>
      <c r="M313" s="8" t="n">
        <v>3</v>
      </c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A314" s="52" t="n">
        <v>43555</v>
      </c>
      <c r="B314" s="42" t="inlineStr">
        <is>
          <t>Liverpool</t>
        </is>
      </c>
      <c r="C314" s="42" t="inlineStr">
        <is>
          <t>Tottenham</t>
        </is>
      </c>
      <c r="D314" s="27" t="n">
        <v>445</v>
      </c>
      <c r="E314" s="27" t="n">
        <v>485</v>
      </c>
      <c r="F314" s="27" t="n">
        <v>358</v>
      </c>
      <c r="G314" s="27" t="n">
        <v>392</v>
      </c>
      <c r="H314" s="8" t="n">
        <v>3</v>
      </c>
      <c r="I314" s="8" t="n">
        <v>2</v>
      </c>
      <c r="J314" s="8" t="n">
        <v>5</v>
      </c>
      <c r="K314" s="15" t="n">
        <v>2</v>
      </c>
      <c r="L314" s="27" t="n">
        <v>1</v>
      </c>
      <c r="M314" s="8" t="n">
        <v>3</v>
      </c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A315" s="52" t="n">
        <v>43556</v>
      </c>
      <c r="B315" s="42" t="inlineStr">
        <is>
          <t>Arsenal</t>
        </is>
      </c>
      <c r="C315" s="42" t="inlineStr">
        <is>
          <t>Newcastle</t>
        </is>
      </c>
      <c r="D315" s="27" t="n">
        <v>700</v>
      </c>
      <c r="E315" s="27" t="n">
        <v>286</v>
      </c>
      <c r="F315" s="27" t="n">
        <v>600</v>
      </c>
      <c r="G315" s="27" t="n">
        <v>185</v>
      </c>
      <c r="H315" s="8" t="n">
        <v>4</v>
      </c>
      <c r="I315" s="8" t="n">
        <v>1</v>
      </c>
      <c r="J315" s="8" t="n">
        <v>5</v>
      </c>
      <c r="K315" s="15" t="n">
        <v>2</v>
      </c>
      <c r="L315" s="27" t="n">
        <v>0</v>
      </c>
      <c r="M315" s="8" t="n">
        <v>2</v>
      </c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A316" s="52" t="n">
        <v>43557</v>
      </c>
      <c r="B316" s="42" t="inlineStr">
        <is>
          <t>Watford</t>
        </is>
      </c>
      <c r="C316" s="42" t="inlineStr">
        <is>
          <t>Fulham</t>
        </is>
      </c>
      <c r="D316" s="27" t="n">
        <v>462</v>
      </c>
      <c r="E316" s="27" t="n">
        <v>531</v>
      </c>
      <c r="F316" s="27" t="n">
        <v>376</v>
      </c>
      <c r="G316" s="27" t="n">
        <v>460</v>
      </c>
      <c r="H316" s="8" t="n">
        <v>7</v>
      </c>
      <c r="I316" s="8" t="n">
        <v>7</v>
      </c>
      <c r="J316" s="8" t="n">
        <v>14</v>
      </c>
      <c r="K316" s="15" t="n">
        <v>4</v>
      </c>
      <c r="L316" s="27" t="n">
        <v>1</v>
      </c>
      <c r="M316" s="8" t="n">
        <v>5</v>
      </c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A317" s="52" t="n">
        <v>43557</v>
      </c>
      <c r="B317" s="42" t="inlineStr">
        <is>
          <t>Wolves</t>
        </is>
      </c>
      <c r="C317" s="42" t="inlineStr">
        <is>
          <t>Manchester Utd</t>
        </is>
      </c>
      <c r="D317" s="27" t="n">
        <v>510</v>
      </c>
      <c r="E317" s="27" t="n">
        <v>515</v>
      </c>
      <c r="F317" s="27" t="n">
        <v>417</v>
      </c>
      <c r="G317" s="27" t="n">
        <v>417</v>
      </c>
      <c r="H317" s="8" t="n">
        <v>2</v>
      </c>
      <c r="I317" s="8" t="n">
        <v>4</v>
      </c>
      <c r="J317" s="8" t="n">
        <v>6</v>
      </c>
      <c r="K317" s="15" t="n">
        <v>2</v>
      </c>
      <c r="L317" s="27" t="n">
        <v>1</v>
      </c>
      <c r="M317" s="8" t="n">
        <v>3</v>
      </c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A318" s="52" t="n">
        <v>43558</v>
      </c>
      <c r="B318" s="42" t="inlineStr">
        <is>
          <t>Chelsea</t>
        </is>
      </c>
      <c r="C318" s="42" t="inlineStr">
        <is>
          <t>Brighton</t>
        </is>
      </c>
      <c r="D318" s="27" t="n">
        <v>751</v>
      </c>
      <c r="E318" s="27" t="n">
        <v>349</v>
      </c>
      <c r="F318" s="27" t="n">
        <v>685</v>
      </c>
      <c r="G318" s="27" t="n">
        <v>277</v>
      </c>
      <c r="H318" s="8" t="n">
        <v>4</v>
      </c>
      <c r="I318" s="8" t="n">
        <v>1</v>
      </c>
      <c r="J318" s="8" t="n">
        <v>5</v>
      </c>
      <c r="K318" s="15" t="n">
        <v>3</v>
      </c>
      <c r="L318" s="27" t="n">
        <v>0</v>
      </c>
      <c r="M318" s="8" t="n">
        <v>3</v>
      </c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A319" s="52" t="n">
        <v>43558</v>
      </c>
      <c r="B319" s="42" t="inlineStr">
        <is>
          <t>Manchester City</t>
        </is>
      </c>
      <c r="C319" s="42" t="inlineStr">
        <is>
          <t>Cardiff</t>
        </is>
      </c>
      <c r="D319" s="27" t="n">
        <v>676</v>
      </c>
      <c r="E319" s="27" t="n">
        <v>187</v>
      </c>
      <c r="F319" s="27" t="n">
        <v>618</v>
      </c>
      <c r="G319" s="27" t="n">
        <v>123</v>
      </c>
      <c r="H319" s="8" t="n">
        <v>11</v>
      </c>
      <c r="I319" s="8" t="n">
        <v>1</v>
      </c>
      <c r="J319" s="8" t="n">
        <v>12</v>
      </c>
      <c r="K319" s="15" t="n">
        <v>2</v>
      </c>
      <c r="L319" s="27" t="n">
        <v>0</v>
      </c>
      <c r="M319" s="8" t="n">
        <v>2</v>
      </c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A320" s="52" t="n">
        <v>43558</v>
      </c>
      <c r="B320" s="42" t="inlineStr">
        <is>
          <t>Tottenham</t>
        </is>
      </c>
      <c r="C320" s="42" t="inlineStr">
        <is>
          <t>Crystal Palace</t>
        </is>
      </c>
      <c r="D320" s="27" t="n">
        <v>685</v>
      </c>
      <c r="E320" s="27" t="n">
        <v>362</v>
      </c>
      <c r="F320" s="27" t="n">
        <v>594</v>
      </c>
      <c r="G320" s="27" t="n">
        <v>278</v>
      </c>
      <c r="H320" s="8" t="n">
        <v>10</v>
      </c>
      <c r="I320" s="8" t="n">
        <v>1</v>
      </c>
      <c r="J320" s="8" t="n">
        <v>11</v>
      </c>
      <c r="K320" s="15" t="n">
        <v>2</v>
      </c>
      <c r="L320" s="27" t="n">
        <v>0</v>
      </c>
      <c r="M320" s="8" t="n">
        <v>2</v>
      </c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A321" s="52" t="n">
        <v>43560</v>
      </c>
      <c r="B321" s="42" t="inlineStr">
        <is>
          <t>Southampton</t>
        </is>
      </c>
      <c r="C321" s="42" t="inlineStr">
        <is>
          <t>Liverpool</t>
        </is>
      </c>
      <c r="D321" s="27" t="n">
        <v>272</v>
      </c>
      <c r="E321" s="27" t="n">
        <v>565</v>
      </c>
      <c r="F321" s="27" t="n">
        <v>175</v>
      </c>
      <c r="G321" s="27" t="n">
        <v>465</v>
      </c>
      <c r="H321" s="8" t="n">
        <v>1</v>
      </c>
      <c r="I321" s="8" t="n">
        <v>5</v>
      </c>
      <c r="J321" s="8" t="n">
        <v>6</v>
      </c>
      <c r="K321" s="15" t="n">
        <v>1</v>
      </c>
      <c r="L321" s="27" t="n">
        <v>3</v>
      </c>
      <c r="M321" s="8" t="n">
        <v>4</v>
      </c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A322" s="52" t="n">
        <v>43561</v>
      </c>
      <c r="B322" s="42" t="inlineStr">
        <is>
          <t>Bournemouth</t>
        </is>
      </c>
      <c r="C322" s="42" t="inlineStr">
        <is>
          <t>Burnley</t>
        </is>
      </c>
      <c r="D322" s="27" t="n">
        <v>441</v>
      </c>
      <c r="E322" s="27" t="n">
        <v>284</v>
      </c>
      <c r="F322" s="27" t="n">
        <v>343</v>
      </c>
      <c r="G322" s="27" t="n">
        <v>195</v>
      </c>
      <c r="H322" s="8" t="n">
        <v>2</v>
      </c>
      <c r="I322" s="8" t="n">
        <v>3</v>
      </c>
      <c r="J322" s="8" t="n">
        <v>5</v>
      </c>
      <c r="K322" s="15" t="n">
        <v>1</v>
      </c>
      <c r="L322" s="27" t="n">
        <v>3</v>
      </c>
      <c r="M322" s="8" t="n">
        <v>4</v>
      </c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A323" s="52" t="n">
        <v>43561</v>
      </c>
      <c r="B323" s="42" t="inlineStr">
        <is>
          <t>Huddersfield</t>
        </is>
      </c>
      <c r="C323" s="42" t="inlineStr">
        <is>
          <t>Leicester</t>
        </is>
      </c>
      <c r="D323" s="27" t="n">
        <v>369</v>
      </c>
      <c r="E323" s="27" t="n">
        <v>467</v>
      </c>
      <c r="F323" s="27" t="n">
        <v>279</v>
      </c>
      <c r="G323" s="27" t="n">
        <v>383</v>
      </c>
      <c r="H323" s="8" t="n">
        <v>4</v>
      </c>
      <c r="I323" s="8" t="n">
        <v>9</v>
      </c>
      <c r="J323" s="8" t="n">
        <v>13</v>
      </c>
      <c r="K323" s="15" t="n">
        <v>1</v>
      </c>
      <c r="L323" s="27" t="n">
        <v>4</v>
      </c>
      <c r="M323" s="8" t="n">
        <v>5</v>
      </c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A324" s="52" t="n">
        <v>43561</v>
      </c>
      <c r="B324" s="42" t="inlineStr">
        <is>
          <t>Newcastle</t>
        </is>
      </c>
      <c r="C324" s="42" t="inlineStr">
        <is>
          <t>Crystal Palace</t>
        </is>
      </c>
      <c r="D324" s="27" t="n">
        <v>436</v>
      </c>
      <c r="E324" s="27" t="n">
        <v>392</v>
      </c>
      <c r="F324" s="27" t="n">
        <v>362</v>
      </c>
      <c r="G324" s="27" t="n">
        <v>297</v>
      </c>
      <c r="H324" s="8" t="n">
        <v>5</v>
      </c>
      <c r="I324" s="8" t="n">
        <v>1</v>
      </c>
      <c r="J324" s="8" t="n">
        <v>6</v>
      </c>
      <c r="K324" s="15" t="n">
        <v>0</v>
      </c>
      <c r="L324" s="27" t="n">
        <v>1</v>
      </c>
      <c r="M324" s="8" t="n">
        <v>1</v>
      </c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A325" s="52" t="n">
        <v>43562</v>
      </c>
      <c r="B325" s="42" t="inlineStr">
        <is>
          <t>Everton</t>
        </is>
      </c>
      <c r="C325" s="42" t="inlineStr">
        <is>
          <t>Arsenal</t>
        </is>
      </c>
      <c r="D325" s="27" t="n">
        <v>381</v>
      </c>
      <c r="E325" s="27" t="n">
        <v>513</v>
      </c>
      <c r="F325" s="27" t="n">
        <v>299</v>
      </c>
      <c r="G325" s="27" t="n">
        <v>411</v>
      </c>
      <c r="H325" s="8" t="n">
        <v>6</v>
      </c>
      <c r="I325" s="8" t="n">
        <v>2</v>
      </c>
      <c r="J325" s="8" t="n">
        <v>8</v>
      </c>
      <c r="K325" s="15" t="n">
        <v>1</v>
      </c>
      <c r="L325" s="27" t="n">
        <v>0</v>
      </c>
      <c r="M325" s="8" t="n">
        <v>1</v>
      </c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A326" s="52" t="n">
        <v>43563</v>
      </c>
      <c r="B326" s="42" t="inlineStr">
        <is>
          <t>Chelsea</t>
        </is>
      </c>
      <c r="C326" s="42" t="inlineStr">
        <is>
          <t>West Ham</t>
        </is>
      </c>
      <c r="D326" s="27" t="n">
        <v>485</v>
      </c>
      <c r="E326" s="27" t="n">
        <v>406</v>
      </c>
      <c r="F326" s="27" t="n">
        <v>411</v>
      </c>
      <c r="G326" s="27" t="n">
        <v>311</v>
      </c>
      <c r="H326" s="8" t="n">
        <v>7</v>
      </c>
      <c r="I326" s="8" t="n">
        <v>2</v>
      </c>
      <c r="J326" s="8" t="n">
        <v>9</v>
      </c>
      <c r="K326" s="15" t="n">
        <v>2</v>
      </c>
      <c r="L326" s="27" t="n">
        <v>0</v>
      </c>
      <c r="M326" s="8" t="n">
        <v>2</v>
      </c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A327" s="52" t="n">
        <v>43567</v>
      </c>
      <c r="B327" s="42" t="inlineStr">
        <is>
          <t>Leicester</t>
        </is>
      </c>
      <c r="C327" s="42" t="inlineStr">
        <is>
          <t>Newcastle</t>
        </is>
      </c>
      <c r="D327" s="27" t="n">
        <v>773</v>
      </c>
      <c r="E327" s="27" t="n">
        <v>303</v>
      </c>
      <c r="F327" s="27" t="n">
        <v>650</v>
      </c>
      <c r="G327" s="27" t="n">
        <v>193</v>
      </c>
      <c r="H327" s="8" t="n">
        <v>5</v>
      </c>
      <c r="I327" s="8" t="n">
        <v>5</v>
      </c>
      <c r="J327" s="8" t="n">
        <v>10</v>
      </c>
      <c r="K327" s="15" t="n">
        <v>0</v>
      </c>
      <c r="L327" s="27" t="n">
        <v>1</v>
      </c>
      <c r="M327" s="8" t="n">
        <v>1</v>
      </c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A328" s="52" t="n">
        <v>43568</v>
      </c>
      <c r="B328" s="42" t="inlineStr">
        <is>
          <t>Brighton</t>
        </is>
      </c>
      <c r="C328" s="42" t="inlineStr">
        <is>
          <t>Bournemouth</t>
        </is>
      </c>
      <c r="D328" s="27" t="n">
        <v>470</v>
      </c>
      <c r="E328" s="27" t="n">
        <v>480</v>
      </c>
      <c r="F328" s="27" t="n">
        <v>369</v>
      </c>
      <c r="G328" s="27" t="n">
        <v>382</v>
      </c>
      <c r="H328" s="8" t="n">
        <v>1</v>
      </c>
      <c r="I328" s="8" t="n">
        <v>7</v>
      </c>
      <c r="J328" s="8" t="n">
        <v>8</v>
      </c>
      <c r="K328" s="15" t="n">
        <v>0</v>
      </c>
      <c r="L328" s="27" t="n">
        <v>5</v>
      </c>
      <c r="M328" s="8" t="n">
        <v>5</v>
      </c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A329" s="52" t="n">
        <v>43568</v>
      </c>
      <c r="B329" s="42" t="inlineStr">
        <is>
          <t>Burnley</t>
        </is>
      </c>
      <c r="C329" s="42" t="inlineStr">
        <is>
          <t>Cardiff</t>
        </is>
      </c>
      <c r="D329" s="27" t="n">
        <v>280</v>
      </c>
      <c r="E329" s="27" t="n">
        <v>349</v>
      </c>
      <c r="F329" s="27" t="n">
        <v>173</v>
      </c>
      <c r="G329" s="27" t="n">
        <v>232</v>
      </c>
      <c r="H329" s="8" t="n">
        <v>7</v>
      </c>
      <c r="I329" s="8" t="n">
        <v>2</v>
      </c>
      <c r="J329" s="8" t="n">
        <v>9</v>
      </c>
      <c r="K329" s="15" t="n">
        <v>2</v>
      </c>
      <c r="L329" s="27" t="n">
        <v>0</v>
      </c>
      <c r="M329" s="8" t="n">
        <v>2</v>
      </c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A330" s="52" t="n">
        <v>43568</v>
      </c>
      <c r="B330" s="42" t="inlineStr">
        <is>
          <t>Fulham</t>
        </is>
      </c>
      <c r="C330" s="42" t="inlineStr">
        <is>
          <t>Everton</t>
        </is>
      </c>
      <c r="D330" s="27" t="n">
        <v>343</v>
      </c>
      <c r="E330" s="27" t="n">
        <v>496</v>
      </c>
      <c r="F330" s="27" t="n">
        <v>250</v>
      </c>
      <c r="G330" s="27" t="n">
        <v>376</v>
      </c>
      <c r="H330" s="8" t="n">
        <v>5</v>
      </c>
      <c r="I330" s="8" t="n">
        <v>1</v>
      </c>
      <c r="J330" s="8" t="n">
        <v>6</v>
      </c>
      <c r="K330" s="15" t="n">
        <v>2</v>
      </c>
      <c r="L330" s="27" t="n">
        <v>0</v>
      </c>
      <c r="M330" s="8" t="n">
        <v>2</v>
      </c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A331" s="52" t="n">
        <v>43568</v>
      </c>
      <c r="B331" s="42" t="inlineStr">
        <is>
          <t>Manchester Utd</t>
        </is>
      </c>
      <c r="C331" s="42" t="inlineStr">
        <is>
          <t>West Ham</t>
        </is>
      </c>
      <c r="D331" s="27" t="n">
        <v>373</v>
      </c>
      <c r="E331" s="27" t="n">
        <v>519</v>
      </c>
      <c r="F331" s="27" t="n">
        <v>288</v>
      </c>
      <c r="G331" s="27" t="n">
        <v>416</v>
      </c>
      <c r="H331" s="8" t="n">
        <v>4</v>
      </c>
      <c r="I331" s="8" t="n">
        <v>4</v>
      </c>
      <c r="J331" s="8" t="n">
        <v>8</v>
      </c>
      <c r="K331" s="15" t="n">
        <v>2</v>
      </c>
      <c r="L331" s="27" t="n">
        <v>1</v>
      </c>
      <c r="M331" s="8" t="n">
        <v>3</v>
      </c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A332" s="52" t="n">
        <v>43568</v>
      </c>
      <c r="B332" s="42" t="inlineStr">
        <is>
          <t>Southampton</t>
        </is>
      </c>
      <c r="C332" s="42" t="inlineStr">
        <is>
          <t>Wolves</t>
        </is>
      </c>
      <c r="D332" s="27" t="n">
        <v>281</v>
      </c>
      <c r="E332" s="27" t="n">
        <v>625</v>
      </c>
      <c r="F332" s="27" t="n">
        <v>180</v>
      </c>
      <c r="G332" s="27" t="n">
        <v>505</v>
      </c>
      <c r="H332" s="8" t="n">
        <v>6</v>
      </c>
      <c r="I332" s="8" t="n">
        <v>2</v>
      </c>
      <c r="J332" s="8" t="n">
        <v>8</v>
      </c>
      <c r="K332" s="15" t="n">
        <v>3</v>
      </c>
      <c r="L332" s="27" t="n">
        <v>1</v>
      </c>
      <c r="M332" s="8" t="n">
        <v>4</v>
      </c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A333" s="52" t="n">
        <v>43568</v>
      </c>
      <c r="B333" s="42" t="inlineStr">
        <is>
          <t>Tottenham</t>
        </is>
      </c>
      <c r="C333" s="42" t="inlineStr">
        <is>
          <t>Huddersfield</t>
        </is>
      </c>
      <c r="D333" s="27" t="n">
        <v>738</v>
      </c>
      <c r="E333" s="27" t="n">
        <v>305</v>
      </c>
      <c r="F333" s="27" t="n">
        <v>643</v>
      </c>
      <c r="G333" s="27" t="n">
        <v>222</v>
      </c>
      <c r="H333" s="8" t="n">
        <v>5</v>
      </c>
      <c r="I333" s="8" t="n">
        <v>1</v>
      </c>
      <c r="J333" s="8" t="n">
        <v>6</v>
      </c>
      <c r="K333" s="15" t="n">
        <v>4</v>
      </c>
      <c r="L333" s="27" t="n">
        <v>0</v>
      </c>
      <c r="M333" s="8" t="n">
        <v>4</v>
      </c>
      <c r="N333" s="12">
        <f>IF(K333="","",LOOKUP(K333-L333,{-9E+307,0,1},{2,"x",1}))</f>
        <v/>
      </c>
      <c r="O333" s="7">
        <f>IF(K333="","",K333&amp;"-"&amp;L333)</f>
        <v/>
      </c>
      <c r="P333" s="1" t="n"/>
      <c r="DJ333" s="42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A334" s="52" t="n">
        <v>43569</v>
      </c>
      <c r="B334" s="42" t="inlineStr">
        <is>
          <t>Crystal Palace</t>
        </is>
      </c>
      <c r="C334" s="42" t="inlineStr">
        <is>
          <t>Manchester City</t>
        </is>
      </c>
      <c r="D334" s="27" t="n">
        <v>274</v>
      </c>
      <c r="E334" s="27" t="n">
        <v>721</v>
      </c>
      <c r="F334" s="27" t="n">
        <v>195</v>
      </c>
      <c r="G334" s="27" t="n">
        <v>650</v>
      </c>
      <c r="H334" s="8" t="n">
        <v>3</v>
      </c>
      <c r="I334" s="8" t="n">
        <v>6</v>
      </c>
      <c r="J334" s="8" t="n">
        <v>9</v>
      </c>
      <c r="K334" s="15" t="n">
        <v>1</v>
      </c>
      <c r="L334" s="27" t="n">
        <v>3</v>
      </c>
      <c r="M334" s="8" t="n">
        <v>4</v>
      </c>
      <c r="N334" s="12">
        <f>IF(K334="","",LOOKUP(K334-L334,{-9E+307,0,1},{2,"x",1}))</f>
        <v/>
      </c>
      <c r="O334" s="7">
        <f>IF(K334="","",K334&amp;"-"&amp;L334)</f>
        <v/>
      </c>
      <c r="P334" s="1" t="n"/>
      <c r="DJ334" s="42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A335" s="52" t="n">
        <v>43569</v>
      </c>
      <c r="B335" s="42" t="inlineStr">
        <is>
          <t>Liverpool</t>
        </is>
      </c>
      <c r="C335" s="42" t="inlineStr">
        <is>
          <t>Chelsea</t>
        </is>
      </c>
      <c r="D335" s="27" t="n">
        <v>646</v>
      </c>
      <c r="E335" s="27" t="n">
        <v>401</v>
      </c>
      <c r="F335" s="27" t="n">
        <v>557</v>
      </c>
      <c r="G335" s="27" t="n">
        <v>322</v>
      </c>
      <c r="H335" s="8" t="n">
        <v>7</v>
      </c>
      <c r="I335" s="8" t="n">
        <v>3</v>
      </c>
      <c r="J335" s="8" t="n">
        <v>10</v>
      </c>
      <c r="K335" s="15" t="n">
        <v>2</v>
      </c>
      <c r="L335" s="27" t="n">
        <v>0</v>
      </c>
      <c r="M335" s="8" t="n">
        <v>2</v>
      </c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A336" s="52" t="n">
        <v>43570</v>
      </c>
      <c r="B336" s="42" t="inlineStr">
        <is>
          <t>Watford</t>
        </is>
      </c>
      <c r="C336" s="42" t="inlineStr">
        <is>
          <t>Arsenal</t>
        </is>
      </c>
      <c r="D336" s="27" t="n">
        <v>328</v>
      </c>
      <c r="E336" s="27" t="n">
        <v>662</v>
      </c>
      <c r="F336" s="27" t="n">
        <v>234</v>
      </c>
      <c r="G336" s="27" t="n">
        <v>575</v>
      </c>
      <c r="H336" s="8" t="n">
        <v>3</v>
      </c>
      <c r="I336" s="8" t="n">
        <v>6</v>
      </c>
      <c r="J336" s="8" t="n">
        <v>9</v>
      </c>
      <c r="K336" s="15" t="n">
        <v>0</v>
      </c>
      <c r="L336" s="27" t="n">
        <v>1</v>
      </c>
      <c r="M336" s="8" t="n">
        <v>1</v>
      </c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A337" s="52" t="n">
        <v>43571</v>
      </c>
      <c r="B337" s="42" t="inlineStr">
        <is>
          <t>Brighton</t>
        </is>
      </c>
      <c r="C337" s="42" t="inlineStr">
        <is>
          <t>Cardiff</t>
        </is>
      </c>
      <c r="D337" s="27" t="n">
        <v>524</v>
      </c>
      <c r="E337" s="27" t="n">
        <v>303</v>
      </c>
      <c r="F337" s="27" t="n">
        <v>404</v>
      </c>
      <c r="G337" s="27" t="n">
        <v>184</v>
      </c>
      <c r="H337" s="8" t="n">
        <v>2</v>
      </c>
      <c r="I337" s="8" t="n">
        <v>3</v>
      </c>
      <c r="J337" s="8" t="n">
        <v>5</v>
      </c>
      <c r="K337" s="15" t="n">
        <v>0</v>
      </c>
      <c r="L337" s="27" t="n">
        <v>2</v>
      </c>
      <c r="M337" s="8" t="n">
        <v>2</v>
      </c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A338" s="52" t="n">
        <v>43575</v>
      </c>
      <c r="B338" s="42" t="inlineStr">
        <is>
          <t>Bournemouth</t>
        </is>
      </c>
      <c r="C338" s="42" t="inlineStr">
        <is>
          <t>Fulham</t>
        </is>
      </c>
      <c r="D338" s="27" t="n">
        <v>445</v>
      </c>
      <c r="E338" s="27" t="n">
        <v>457</v>
      </c>
      <c r="F338" s="27" t="n">
        <v>370</v>
      </c>
      <c r="G338" s="27" t="n">
        <v>378</v>
      </c>
      <c r="H338" s="8" t="n">
        <v>5</v>
      </c>
      <c r="I338" s="8" t="n">
        <v>5</v>
      </c>
      <c r="J338" s="8" t="n">
        <v>10</v>
      </c>
      <c r="K338" s="15" t="n">
        <v>0</v>
      </c>
      <c r="L338" s="27" t="n">
        <v>1</v>
      </c>
      <c r="M338" s="8" t="n">
        <v>1</v>
      </c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A339" s="52" t="n">
        <v>43575</v>
      </c>
      <c r="B339" s="42" t="inlineStr">
        <is>
          <t>Huddersfield</t>
        </is>
      </c>
      <c r="C339" s="42" t="inlineStr">
        <is>
          <t>Watford</t>
        </is>
      </c>
      <c r="D339" s="27" t="n">
        <v>378</v>
      </c>
      <c r="E339" s="27" t="n">
        <v>459</v>
      </c>
      <c r="F339" s="27" t="n">
        <v>306</v>
      </c>
      <c r="G339" s="27" t="n">
        <v>381</v>
      </c>
      <c r="H339" s="8" t="n">
        <v>3</v>
      </c>
      <c r="I339" s="8" t="n">
        <v>6</v>
      </c>
      <c r="J339" s="8" t="n">
        <v>9</v>
      </c>
      <c r="K339" s="15" t="n">
        <v>1</v>
      </c>
      <c r="L339" s="27" t="n">
        <v>2</v>
      </c>
      <c r="M339" s="8" t="n">
        <v>3</v>
      </c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A340" s="52" t="n">
        <v>43575</v>
      </c>
      <c r="B340" s="42" t="inlineStr">
        <is>
          <t>Manchester City</t>
        </is>
      </c>
      <c r="C340" s="42" t="inlineStr">
        <is>
          <t>Tottenham</t>
        </is>
      </c>
      <c r="D340" s="27" t="n">
        <v>582</v>
      </c>
      <c r="E340" s="27" t="n">
        <v>379</v>
      </c>
      <c r="F340" s="27" t="n">
        <v>509</v>
      </c>
      <c r="G340" s="27" t="n">
        <v>284</v>
      </c>
      <c r="H340" s="8" t="n">
        <v>4</v>
      </c>
      <c r="I340" s="8" t="n">
        <v>4</v>
      </c>
      <c r="J340" s="8" t="n">
        <v>8</v>
      </c>
      <c r="K340" s="15" t="n">
        <v>1</v>
      </c>
      <c r="L340" s="27" t="n">
        <v>0</v>
      </c>
      <c r="M340" s="8" t="n">
        <v>1</v>
      </c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A341" s="52" t="n">
        <v>43575</v>
      </c>
      <c r="B341" s="42" t="inlineStr">
        <is>
          <t>Newcastle</t>
        </is>
      </c>
      <c r="C341" s="42" t="inlineStr">
        <is>
          <t>Southampton</t>
        </is>
      </c>
      <c r="D341" s="27" t="n">
        <v>320</v>
      </c>
      <c r="E341" s="27" t="n">
        <v>417</v>
      </c>
      <c r="F341" s="27" t="n">
        <v>200</v>
      </c>
      <c r="G341" s="27" t="n">
        <v>317</v>
      </c>
      <c r="H341" s="8" t="n">
        <v>6</v>
      </c>
      <c r="I341" s="8" t="n">
        <v>3</v>
      </c>
      <c r="J341" s="8" t="n">
        <v>9</v>
      </c>
      <c r="K341" s="15" t="n">
        <v>3</v>
      </c>
      <c r="L341" s="27" t="n">
        <v>1</v>
      </c>
      <c r="M341" s="8" t="n">
        <v>4</v>
      </c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A342" s="52" t="n">
        <v>43575</v>
      </c>
      <c r="B342" s="42" t="inlineStr">
        <is>
          <t>West Ham</t>
        </is>
      </c>
      <c r="C342" s="42" t="inlineStr">
        <is>
          <t>Leicester</t>
        </is>
      </c>
      <c r="D342" s="27" t="n">
        <v>410</v>
      </c>
      <c r="E342" s="27" t="n">
        <v>425</v>
      </c>
      <c r="F342" s="27" t="n">
        <v>328</v>
      </c>
      <c r="G342" s="27" t="n">
        <v>348</v>
      </c>
      <c r="H342" s="8" t="n">
        <v>3</v>
      </c>
      <c r="I342" s="8" t="n">
        <v>5</v>
      </c>
      <c r="J342" s="8" t="n">
        <v>8</v>
      </c>
      <c r="K342" s="15" t="n">
        <v>2</v>
      </c>
      <c r="L342" s="27" t="n">
        <v>2</v>
      </c>
      <c r="M342" s="8" t="n">
        <v>4</v>
      </c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A343" s="52" t="n">
        <v>43575</v>
      </c>
      <c r="B343" s="42" t="inlineStr">
        <is>
          <t>Wolves</t>
        </is>
      </c>
      <c r="C343" s="42" t="inlineStr">
        <is>
          <t>Brighton</t>
        </is>
      </c>
      <c r="D343" s="27" t="n">
        <v>615</v>
      </c>
      <c r="E343" s="27" t="n">
        <v>297</v>
      </c>
      <c r="F343" s="27" t="n">
        <v>546</v>
      </c>
      <c r="G343" s="27" t="n">
        <v>216</v>
      </c>
      <c r="H343" s="8" t="n">
        <v>5</v>
      </c>
      <c r="I343" s="8" t="n">
        <v>0</v>
      </c>
      <c r="J343" s="8" t="n">
        <v>5</v>
      </c>
      <c r="K343" s="15" t="n">
        <v>0</v>
      </c>
      <c r="L343" s="27" t="n">
        <v>0</v>
      </c>
      <c r="M343" s="8" t="n">
        <v>0</v>
      </c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A344" s="52" t="n">
        <v>43576</v>
      </c>
      <c r="B344" s="42" t="inlineStr">
        <is>
          <t>Arsenal</t>
        </is>
      </c>
      <c r="C344" s="42" t="inlineStr">
        <is>
          <t>Crystal Palace</t>
        </is>
      </c>
      <c r="D344" s="27" t="n">
        <v>656</v>
      </c>
      <c r="E344" s="27" t="n">
        <v>249</v>
      </c>
      <c r="F344" s="27" t="n">
        <v>583</v>
      </c>
      <c r="G344" s="27" t="n">
        <v>169</v>
      </c>
      <c r="H344" s="8" t="n">
        <v>5</v>
      </c>
      <c r="I344" s="8" t="n">
        <v>7</v>
      </c>
      <c r="J344" s="8" t="n">
        <v>12</v>
      </c>
      <c r="K344" s="15" t="n">
        <v>2</v>
      </c>
      <c r="L344" s="27" t="n">
        <v>3</v>
      </c>
      <c r="M344" s="8" t="n">
        <v>5</v>
      </c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A345" s="52" t="n">
        <v>43576</v>
      </c>
      <c r="B345" s="42" t="inlineStr">
        <is>
          <t>Cardiff</t>
        </is>
      </c>
      <c r="C345" s="42" t="inlineStr">
        <is>
          <t>Liverpool</t>
        </is>
      </c>
      <c r="D345" s="27" t="n">
        <v>193</v>
      </c>
      <c r="E345" s="27" t="n">
        <v>619</v>
      </c>
      <c r="F345" s="27" t="n">
        <v>106</v>
      </c>
      <c r="G345" s="27" t="n">
        <v>535</v>
      </c>
      <c r="H345" s="8" t="n">
        <v>2</v>
      </c>
      <c r="I345" s="8" t="n">
        <v>6</v>
      </c>
      <c r="J345" s="8" t="n">
        <v>8</v>
      </c>
      <c r="K345" s="15" t="n">
        <v>0</v>
      </c>
      <c r="L345" s="27" t="n">
        <v>2</v>
      </c>
      <c r="M345" s="8" t="n">
        <v>2</v>
      </c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A346" s="52" t="n">
        <v>43576</v>
      </c>
      <c r="B346" s="42" t="inlineStr">
        <is>
          <t>Everton</t>
        </is>
      </c>
      <c r="C346" s="42" t="inlineStr">
        <is>
          <t>Manchester Utd</t>
        </is>
      </c>
      <c r="D346" s="27" t="n">
        <v>383</v>
      </c>
      <c r="E346" s="27" t="n">
        <v>417</v>
      </c>
      <c r="F346" s="27" t="n">
        <v>304</v>
      </c>
      <c r="G346" s="27" t="n">
        <v>329</v>
      </c>
      <c r="H346" s="8" t="n">
        <v>8</v>
      </c>
      <c r="I346" s="8" t="n">
        <v>1</v>
      </c>
      <c r="J346" s="8" t="n">
        <v>9</v>
      </c>
      <c r="K346" s="15" t="n">
        <v>4</v>
      </c>
      <c r="L346" s="27" t="n">
        <v>0</v>
      </c>
      <c r="M346" s="8" t="n">
        <v>4</v>
      </c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A347" s="52" t="n">
        <v>43577</v>
      </c>
      <c r="B347" s="42" t="inlineStr">
        <is>
          <t>Chelsea</t>
        </is>
      </c>
      <c r="C347" s="42" t="inlineStr">
        <is>
          <t>Burnley</t>
        </is>
      </c>
      <c r="D347" s="27" t="n">
        <v>683</v>
      </c>
      <c r="E347" s="27" t="n">
        <v>221</v>
      </c>
      <c r="F347" s="27" t="n">
        <v>596</v>
      </c>
      <c r="G347" s="27" t="n">
        <v>132</v>
      </c>
      <c r="H347" s="8" t="n">
        <v>9</v>
      </c>
      <c r="I347" s="8" t="n">
        <v>3</v>
      </c>
      <c r="J347" s="8" t="n">
        <v>12</v>
      </c>
      <c r="K347" s="15" t="n">
        <v>2</v>
      </c>
      <c r="L347" s="27" t="n">
        <v>2</v>
      </c>
      <c r="M347" s="8" t="n">
        <v>4</v>
      </c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A348" s="52" t="n">
        <v>43578</v>
      </c>
      <c r="B348" s="42" t="inlineStr">
        <is>
          <t>Tottenham</t>
        </is>
      </c>
      <c r="C348" s="42" t="inlineStr">
        <is>
          <t>Brighton</t>
        </is>
      </c>
      <c r="D348" s="27" t="n">
        <v>713</v>
      </c>
      <c r="E348" s="27" t="n">
        <v>194</v>
      </c>
      <c r="F348" s="27" t="n">
        <v>624</v>
      </c>
      <c r="G348" s="27" t="n">
        <v>101</v>
      </c>
      <c r="H348" s="8" t="n">
        <v>5</v>
      </c>
      <c r="I348" s="8" t="n">
        <v>1</v>
      </c>
      <c r="J348" s="8" t="n">
        <v>6</v>
      </c>
      <c r="K348" s="15" t="n">
        <v>1</v>
      </c>
      <c r="L348" s="27" t="n">
        <v>0</v>
      </c>
      <c r="M348" s="8" t="n">
        <v>1</v>
      </c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A349" s="52" t="n">
        <v>43578</v>
      </c>
      <c r="B349" s="42" t="inlineStr">
        <is>
          <t>Watford</t>
        </is>
      </c>
      <c r="C349" s="42" t="inlineStr">
        <is>
          <t>Southampton</t>
        </is>
      </c>
      <c r="D349" s="27" t="n">
        <v>599</v>
      </c>
      <c r="E349" s="27" t="n">
        <v>359</v>
      </c>
      <c r="F349" s="27" t="n">
        <v>475</v>
      </c>
      <c r="G349" s="27" t="n">
        <v>243</v>
      </c>
      <c r="H349" s="8" t="n">
        <v>4</v>
      </c>
      <c r="I349" s="8" t="n">
        <v>4</v>
      </c>
      <c r="J349" s="8" t="n">
        <v>8</v>
      </c>
      <c r="K349" s="15" t="n">
        <v>1</v>
      </c>
      <c r="L349" s="27" t="n">
        <v>1</v>
      </c>
      <c r="M349" s="8" t="n">
        <v>2</v>
      </c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A350" s="52" t="n">
        <v>43579</v>
      </c>
      <c r="B350" s="42" t="inlineStr">
        <is>
          <t>Manchester Utd</t>
        </is>
      </c>
      <c r="C350" s="42" t="inlineStr">
        <is>
          <t>Manchester City</t>
        </is>
      </c>
      <c r="D350" s="27" t="n">
        <v>406</v>
      </c>
      <c r="E350" s="27" t="n">
        <v>702</v>
      </c>
      <c r="F350" s="27" t="n">
        <v>318</v>
      </c>
      <c r="G350" s="27" t="n">
        <v>609</v>
      </c>
      <c r="H350" s="8" t="n">
        <v>1</v>
      </c>
      <c r="I350" s="8" t="n">
        <v>5</v>
      </c>
      <c r="J350" s="8" t="n">
        <v>6</v>
      </c>
      <c r="K350" s="15" t="n">
        <v>0</v>
      </c>
      <c r="L350" s="27" t="n">
        <v>2</v>
      </c>
      <c r="M350" s="8" t="n">
        <v>2</v>
      </c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A351" s="52" t="n">
        <v>43579</v>
      </c>
      <c r="B351" s="42" t="inlineStr">
        <is>
          <t>Wolves</t>
        </is>
      </c>
      <c r="C351" s="42" t="inlineStr">
        <is>
          <t>Arsenal</t>
        </is>
      </c>
      <c r="D351" s="27" t="n">
        <v>285</v>
      </c>
      <c r="E351" s="27" t="n">
        <v>690</v>
      </c>
      <c r="F351" s="27" t="n">
        <v>212</v>
      </c>
      <c r="G351" s="27" t="n">
        <v>612</v>
      </c>
      <c r="H351" s="8" t="n">
        <v>3</v>
      </c>
      <c r="I351" s="8" t="n">
        <v>1</v>
      </c>
      <c r="J351" s="8" t="n">
        <v>4</v>
      </c>
      <c r="K351" s="15" t="n">
        <v>3</v>
      </c>
      <c r="L351" s="27" t="n">
        <v>1</v>
      </c>
      <c r="M351" s="8" t="n">
        <v>4</v>
      </c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A352" s="52" t="n">
        <v>43581</v>
      </c>
      <c r="B352" s="42" t="inlineStr">
        <is>
          <t>Liverpool</t>
        </is>
      </c>
      <c r="C352" s="42" t="inlineStr">
        <is>
          <t>Huddersfield</t>
        </is>
      </c>
      <c r="D352" s="27" t="n">
        <v>726</v>
      </c>
      <c r="E352" s="27" t="n">
        <v>308</v>
      </c>
      <c r="F352" s="27" t="n">
        <v>639</v>
      </c>
      <c r="G352" s="27" t="n">
        <v>213</v>
      </c>
      <c r="H352" s="8" t="n">
        <v>7</v>
      </c>
      <c r="I352" s="8" t="n">
        <v>1</v>
      </c>
      <c r="J352" s="8" t="n">
        <v>8</v>
      </c>
      <c r="K352" s="15" t="n">
        <v>5</v>
      </c>
      <c r="L352" s="27" t="n">
        <v>0</v>
      </c>
      <c r="M352" s="8" t="n">
        <v>5</v>
      </c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A353" s="52" t="n">
        <v>43582</v>
      </c>
      <c r="B353" s="42" t="inlineStr">
        <is>
          <t>Brighton</t>
        </is>
      </c>
      <c r="C353" s="42" t="inlineStr">
        <is>
          <t>Newcastle</t>
        </is>
      </c>
      <c r="D353" s="27" t="n">
        <v>461</v>
      </c>
      <c r="E353" s="27" t="n">
        <v>488</v>
      </c>
      <c r="F353" s="27" t="n">
        <v>375</v>
      </c>
      <c r="G353" s="27" t="n">
        <v>396</v>
      </c>
      <c r="H353" s="8" t="n">
        <v>2</v>
      </c>
      <c r="I353" s="8" t="n">
        <v>1</v>
      </c>
      <c r="J353" s="8" t="n">
        <v>3</v>
      </c>
      <c r="K353" s="15" t="n">
        <v>1</v>
      </c>
      <c r="L353" s="27" t="n">
        <v>1</v>
      </c>
      <c r="M353" s="8" t="n">
        <v>2</v>
      </c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A354" s="52" t="n">
        <v>43582</v>
      </c>
      <c r="B354" s="42" t="inlineStr">
        <is>
          <t>Crystal Palace</t>
        </is>
      </c>
      <c r="C354" s="42" t="inlineStr">
        <is>
          <t>Everton</t>
        </is>
      </c>
      <c r="D354" s="27" t="n">
        <v>313</v>
      </c>
      <c r="E354" s="27" t="n">
        <v>543</v>
      </c>
      <c r="F354" s="27" t="n">
        <v>199</v>
      </c>
      <c r="G354" s="27" t="n">
        <v>432</v>
      </c>
      <c r="H354" s="8" t="n">
        <v>0</v>
      </c>
      <c r="I354" s="8" t="n">
        <v>3</v>
      </c>
      <c r="J354" s="8" t="n">
        <v>3</v>
      </c>
      <c r="K354" s="15" t="n">
        <v>0</v>
      </c>
      <c r="L354" s="27" t="n">
        <v>0</v>
      </c>
      <c r="M354" s="8" t="n">
        <v>0</v>
      </c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A355" s="52" t="n">
        <v>43582</v>
      </c>
      <c r="B355" s="42" t="inlineStr">
        <is>
          <t>Fulham</t>
        </is>
      </c>
      <c r="C355" s="42" t="inlineStr">
        <is>
          <t>Cardiff</t>
        </is>
      </c>
      <c r="D355" s="27" t="n">
        <v>623</v>
      </c>
      <c r="E355" s="27" t="n">
        <v>220</v>
      </c>
      <c r="F355" s="27" t="n">
        <v>543</v>
      </c>
      <c r="G355" s="27" t="n">
        <v>144</v>
      </c>
      <c r="H355" s="8" t="n">
        <v>2</v>
      </c>
      <c r="I355" s="8" t="n">
        <v>8</v>
      </c>
      <c r="J355" s="8" t="n">
        <v>10</v>
      </c>
      <c r="K355" s="15" t="n">
        <v>1</v>
      </c>
      <c r="L355" s="27" t="n">
        <v>0</v>
      </c>
      <c r="M355" s="8" t="n">
        <v>1</v>
      </c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A356" s="52" t="n">
        <v>43582</v>
      </c>
      <c r="B356" s="42" t="inlineStr">
        <is>
          <t>Southampton</t>
        </is>
      </c>
      <c r="C356" s="42" t="inlineStr">
        <is>
          <t>Bournemouth</t>
        </is>
      </c>
      <c r="D356" s="27" t="n">
        <v>351</v>
      </c>
      <c r="E356" s="27" t="n">
        <v>459</v>
      </c>
      <c r="F356" s="27" t="n">
        <v>258</v>
      </c>
      <c r="G356" s="27" t="n">
        <v>352</v>
      </c>
      <c r="H356" s="8" t="n">
        <v>7</v>
      </c>
      <c r="I356" s="8" t="n">
        <v>5</v>
      </c>
      <c r="J356" s="8" t="n">
        <v>12</v>
      </c>
      <c r="K356" s="15" t="n">
        <v>3</v>
      </c>
      <c r="L356" s="27" t="n">
        <v>3</v>
      </c>
      <c r="M356" s="8" t="n">
        <v>6</v>
      </c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A357" s="52" t="n">
        <v>43582</v>
      </c>
      <c r="B357" s="42" t="inlineStr">
        <is>
          <t>Tottenham</t>
        </is>
      </c>
      <c r="C357" s="42" t="inlineStr">
        <is>
          <t>West Ham</t>
        </is>
      </c>
      <c r="D357" s="27" t="n">
        <v>614</v>
      </c>
      <c r="E357" s="27" t="n">
        <v>351</v>
      </c>
      <c r="F357" s="27" t="n">
        <v>502</v>
      </c>
      <c r="G357" s="27" t="n">
        <v>254</v>
      </c>
      <c r="H357" s="8" t="n">
        <v>4</v>
      </c>
      <c r="I357" s="8" t="n">
        <v>7</v>
      </c>
      <c r="J357" s="8" t="n">
        <v>11</v>
      </c>
      <c r="K357" s="15" t="n">
        <v>0</v>
      </c>
      <c r="L357" s="27" t="n">
        <v>1</v>
      </c>
      <c r="M357" s="8" t="n">
        <v>1</v>
      </c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A358" s="52" t="n">
        <v>43582</v>
      </c>
      <c r="B358" s="42" t="inlineStr">
        <is>
          <t>Watford</t>
        </is>
      </c>
      <c r="C358" s="42" t="inlineStr">
        <is>
          <t>Wolves</t>
        </is>
      </c>
      <c r="D358" s="27" t="n">
        <v>495</v>
      </c>
      <c r="E358" s="27" t="n">
        <v>386</v>
      </c>
      <c r="F358" s="27" t="n">
        <v>410</v>
      </c>
      <c r="G358" s="27" t="n">
        <v>290</v>
      </c>
      <c r="H358" s="8" t="n">
        <v>1</v>
      </c>
      <c r="I358" s="8" t="n">
        <v>4</v>
      </c>
      <c r="J358" s="8" t="n">
        <v>5</v>
      </c>
      <c r="K358" s="15" t="n">
        <v>1</v>
      </c>
      <c r="L358" s="27" t="n">
        <v>2</v>
      </c>
      <c r="M358" s="8" t="n">
        <v>3</v>
      </c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A359" s="52" t="n">
        <v>43583</v>
      </c>
      <c r="B359" s="42" t="inlineStr">
        <is>
          <t>Burnley</t>
        </is>
      </c>
      <c r="C359" s="42" t="inlineStr">
        <is>
          <t>Manchester City</t>
        </is>
      </c>
      <c r="D359" s="27" t="n">
        <v>263</v>
      </c>
      <c r="E359" s="27" t="n">
        <v>608</v>
      </c>
      <c r="F359" s="27" t="n">
        <v>158</v>
      </c>
      <c r="G359" s="27" t="n">
        <v>524</v>
      </c>
      <c r="H359" s="8" t="n">
        <v>0</v>
      </c>
      <c r="I359" s="8" t="n">
        <v>7</v>
      </c>
      <c r="J359" s="8" t="n">
        <v>7</v>
      </c>
      <c r="K359" s="15" t="n">
        <v>0</v>
      </c>
      <c r="L359" s="27" t="n">
        <v>1</v>
      </c>
      <c r="M359" s="8" t="n">
        <v>1</v>
      </c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A360" s="52" t="n">
        <v>43583</v>
      </c>
      <c r="B360" s="42" t="inlineStr">
        <is>
          <t>Leicester</t>
        </is>
      </c>
      <c r="C360" s="42" t="inlineStr">
        <is>
          <t>Arsenal</t>
        </is>
      </c>
      <c r="D360" s="27" t="n">
        <v>610</v>
      </c>
      <c r="E360" s="27" t="n">
        <v>293</v>
      </c>
      <c r="F360" s="27" t="n">
        <v>515</v>
      </c>
      <c r="G360" s="27" t="n">
        <v>188</v>
      </c>
      <c r="H360" s="8" t="n">
        <v>12</v>
      </c>
      <c r="I360" s="8" t="n">
        <v>1</v>
      </c>
      <c r="J360" s="8" t="n">
        <v>13</v>
      </c>
      <c r="K360" s="15" t="n">
        <v>3</v>
      </c>
      <c r="L360" s="27" t="n">
        <v>0</v>
      </c>
      <c r="M360" s="8" t="n">
        <v>3</v>
      </c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A361" s="52" t="n">
        <v>43583</v>
      </c>
      <c r="B361" s="42" t="inlineStr">
        <is>
          <t>Manchester Utd</t>
        </is>
      </c>
      <c r="C361" s="42" t="inlineStr">
        <is>
          <t>Chelsea</t>
        </is>
      </c>
      <c r="D361" s="27" t="n">
        <v>467</v>
      </c>
      <c r="E361" s="27" t="n">
        <v>422</v>
      </c>
      <c r="F361" s="27" t="n">
        <v>390</v>
      </c>
      <c r="G361" s="27" t="n">
        <v>362</v>
      </c>
      <c r="H361" s="8" t="n">
        <v>5</v>
      </c>
      <c r="I361" s="8" t="n">
        <v>3</v>
      </c>
      <c r="J361" s="8" t="n">
        <v>8</v>
      </c>
      <c r="K361" s="15" t="n">
        <v>1</v>
      </c>
      <c r="L361" s="27" t="n">
        <v>1</v>
      </c>
      <c r="M361" s="8" t="n">
        <v>2</v>
      </c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A362" s="52" t="n">
        <v>43588</v>
      </c>
      <c r="B362" s="42" t="inlineStr">
        <is>
          <t>Everton</t>
        </is>
      </c>
      <c r="C362" s="42" t="inlineStr">
        <is>
          <t>Burnley</t>
        </is>
      </c>
      <c r="D362" s="27" t="n">
        <v>555</v>
      </c>
      <c r="E362" s="27" t="n">
        <v>369</v>
      </c>
      <c r="F362" s="27" t="n">
        <v>464</v>
      </c>
      <c r="G362" s="27" t="n">
        <v>269</v>
      </c>
      <c r="H362" s="8" t="n">
        <v>6</v>
      </c>
      <c r="I362" s="8" t="n">
        <v>1</v>
      </c>
      <c r="J362" s="8" t="n">
        <v>7</v>
      </c>
      <c r="K362" s="15" t="n">
        <v>2</v>
      </c>
      <c r="L362" s="27" t="n">
        <v>0</v>
      </c>
      <c r="M362" s="8" t="n">
        <v>2</v>
      </c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A363" s="52" t="n">
        <v>43589</v>
      </c>
      <c r="B363" s="42" t="inlineStr">
        <is>
          <t>Bournemouth</t>
        </is>
      </c>
      <c r="C363" s="42" t="inlineStr">
        <is>
          <t>Tottenham</t>
        </is>
      </c>
      <c r="D363" s="27" t="n">
        <v>439</v>
      </c>
      <c r="E363" s="27" t="n">
        <v>404</v>
      </c>
      <c r="F363" s="27" t="n">
        <v>365</v>
      </c>
      <c r="G363" s="27" t="n">
        <v>320</v>
      </c>
      <c r="H363" s="8" t="n">
        <v>6</v>
      </c>
      <c r="I363" s="8" t="n">
        <v>5</v>
      </c>
      <c r="J363" s="8" t="n">
        <v>11</v>
      </c>
      <c r="K363" s="15" t="n">
        <v>1</v>
      </c>
      <c r="L363" s="27" t="n">
        <v>0</v>
      </c>
      <c r="M363" s="8" t="n">
        <v>1</v>
      </c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A364" s="52" t="n">
        <v>43589</v>
      </c>
      <c r="B364" s="42" t="inlineStr">
        <is>
          <t>Cardiff</t>
        </is>
      </c>
      <c r="C364" s="42" t="inlineStr">
        <is>
          <t>Crystal Palace</t>
        </is>
      </c>
      <c r="D364" s="27" t="n">
        <v>276</v>
      </c>
      <c r="E364" s="27" t="n">
        <v>446</v>
      </c>
      <c r="F364" s="27" t="n">
        <v>173</v>
      </c>
      <c r="G364" s="27" t="n">
        <v>336</v>
      </c>
      <c r="H364" s="8" t="n">
        <v>8</v>
      </c>
      <c r="I364" s="8" t="n">
        <v>7</v>
      </c>
      <c r="J364" s="8" t="n">
        <v>15</v>
      </c>
      <c r="K364" s="15" t="n">
        <v>2</v>
      </c>
      <c r="L364" s="27" t="n">
        <v>3</v>
      </c>
      <c r="M364" s="8" t="n">
        <v>5</v>
      </c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A365" s="52" t="n">
        <v>43589</v>
      </c>
      <c r="B365" s="42" t="inlineStr">
        <is>
          <t>Newcastle</t>
        </is>
      </c>
      <c r="C365" s="42" t="inlineStr">
        <is>
          <t>Liverpool</t>
        </is>
      </c>
      <c r="D365" s="27" t="n">
        <v>294</v>
      </c>
      <c r="E365" s="27" t="n">
        <v>677</v>
      </c>
      <c r="F365" s="27" t="n">
        <v>204</v>
      </c>
      <c r="G365" s="27" t="n">
        <v>567</v>
      </c>
      <c r="H365" s="8" t="n">
        <v>7</v>
      </c>
      <c r="I365" s="8" t="n">
        <v>4</v>
      </c>
      <c r="J365" s="8" t="n">
        <v>11</v>
      </c>
      <c r="K365" s="15" t="n">
        <v>2</v>
      </c>
      <c r="L365" s="27" t="n">
        <v>3</v>
      </c>
      <c r="M365" s="8" t="n">
        <v>5</v>
      </c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A366" s="52" t="n">
        <v>43589</v>
      </c>
      <c r="B366" s="42" t="inlineStr">
        <is>
          <t>West Ham</t>
        </is>
      </c>
      <c r="C366" s="42" t="inlineStr">
        <is>
          <t>Southampton</t>
        </is>
      </c>
      <c r="D366" s="27" t="n">
        <v>520</v>
      </c>
      <c r="E366" s="27" t="n">
        <v>384</v>
      </c>
      <c r="F366" s="27" t="n">
        <v>421</v>
      </c>
      <c r="G366" s="27" t="n">
        <v>293</v>
      </c>
      <c r="H366" s="8" t="n">
        <v>6</v>
      </c>
      <c r="I366" s="8" t="n">
        <v>1</v>
      </c>
      <c r="J366" s="8" t="n">
        <v>7</v>
      </c>
      <c r="K366" s="15" t="n">
        <v>3</v>
      </c>
      <c r="L366" s="27" t="n">
        <v>0</v>
      </c>
      <c r="M366" s="8" t="n">
        <v>3</v>
      </c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A367" s="52" t="n">
        <v>43589</v>
      </c>
      <c r="B367" s="42" t="inlineStr">
        <is>
          <t>Wolves</t>
        </is>
      </c>
      <c r="C367" s="42" t="inlineStr">
        <is>
          <t>Fulham</t>
        </is>
      </c>
      <c r="D367" s="27" t="n">
        <v>376</v>
      </c>
      <c r="E367" s="27" t="n">
        <v>601</v>
      </c>
      <c r="F367" s="27" t="n">
        <v>285</v>
      </c>
      <c r="G367" s="27" t="n">
        <v>518</v>
      </c>
      <c r="H367" s="8" t="n">
        <v>6</v>
      </c>
      <c r="I367" s="8" t="n">
        <v>2</v>
      </c>
      <c r="J367" s="8" t="n">
        <v>8</v>
      </c>
      <c r="K367" s="15" t="n">
        <v>1</v>
      </c>
      <c r="L367" s="27" t="n">
        <v>0</v>
      </c>
      <c r="M367" s="8" t="n">
        <v>1</v>
      </c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A368" s="52" t="n">
        <v>43590</v>
      </c>
      <c r="B368" s="42" t="inlineStr">
        <is>
          <t>Arsenal</t>
        </is>
      </c>
      <c r="C368" s="42" t="inlineStr">
        <is>
          <t>Brighton</t>
        </is>
      </c>
      <c r="D368" s="27" t="n">
        <v>564</v>
      </c>
      <c r="E368" s="27" t="n">
        <v>235</v>
      </c>
      <c r="F368" s="27" t="n">
        <v>488</v>
      </c>
      <c r="G368" s="27" t="n">
        <v>171</v>
      </c>
      <c r="H368" s="8" t="n">
        <v>8</v>
      </c>
      <c r="I368" s="8" t="n">
        <v>5</v>
      </c>
      <c r="J368" s="8" t="n">
        <v>13</v>
      </c>
      <c r="K368" s="15" t="n">
        <v>1</v>
      </c>
      <c r="L368" s="27" t="n">
        <v>1</v>
      </c>
      <c r="M368" s="8" t="n">
        <v>2</v>
      </c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A369" s="52" t="n">
        <v>43590</v>
      </c>
      <c r="B369" s="42" t="inlineStr">
        <is>
          <t>Chelsea</t>
        </is>
      </c>
      <c r="C369" s="42" t="inlineStr">
        <is>
          <t>Watford</t>
        </is>
      </c>
      <c r="D369" s="27" t="n">
        <v>537</v>
      </c>
      <c r="E369" s="27" t="n">
        <v>382</v>
      </c>
      <c r="F369" s="27" t="n">
        <v>454</v>
      </c>
      <c r="G369" s="27" t="n">
        <v>286</v>
      </c>
      <c r="H369" s="8" t="n">
        <v>9</v>
      </c>
      <c r="I369" s="8" t="n">
        <v>3</v>
      </c>
      <c r="J369" s="8" t="n">
        <v>12</v>
      </c>
      <c r="K369" s="15" t="n">
        <v>3</v>
      </c>
      <c r="L369" s="27" t="n">
        <v>0</v>
      </c>
      <c r="M369" s="8" t="n">
        <v>3</v>
      </c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A370" s="52" t="n">
        <v>43590</v>
      </c>
      <c r="B370" s="42" t="inlineStr">
        <is>
          <t>Huddersfield</t>
        </is>
      </c>
      <c r="C370" s="42" t="inlineStr">
        <is>
          <t>Manchester Utd</t>
        </is>
      </c>
      <c r="D370" s="27" t="n">
        <v>332</v>
      </c>
      <c r="E370" s="27" t="n">
        <v>600</v>
      </c>
      <c r="F370" s="27" t="n">
        <v>234</v>
      </c>
      <c r="G370" s="27" t="n">
        <v>510</v>
      </c>
      <c r="H370" s="8" t="n">
        <v>3</v>
      </c>
      <c r="I370" s="8" t="n">
        <v>7</v>
      </c>
      <c r="J370" s="8" t="n">
        <v>10</v>
      </c>
      <c r="K370" s="15" t="n">
        <v>1</v>
      </c>
      <c r="L370" s="27" t="n">
        <v>1</v>
      </c>
      <c r="M370" s="8" t="n">
        <v>2</v>
      </c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A371" s="52" t="n">
        <v>43591</v>
      </c>
      <c r="B371" s="42" t="inlineStr">
        <is>
          <t>Manchester City</t>
        </is>
      </c>
      <c r="C371" s="42" t="inlineStr">
        <is>
          <t>Leicester</t>
        </is>
      </c>
      <c r="D371" s="27" t="n">
        <v>636</v>
      </c>
      <c r="E371" s="27" t="n">
        <v>416</v>
      </c>
      <c r="F371" s="27" t="n">
        <v>552</v>
      </c>
      <c r="G371" s="27" t="n">
        <v>336</v>
      </c>
      <c r="H371" s="8" t="n">
        <v>5</v>
      </c>
      <c r="I371" s="8" t="n">
        <v>2</v>
      </c>
      <c r="J371" s="8" t="n">
        <v>7</v>
      </c>
      <c r="K371" s="15" t="n">
        <v>1</v>
      </c>
      <c r="L371" s="27" t="n">
        <v>0</v>
      </c>
      <c r="M371" s="8" t="n">
        <v>1</v>
      </c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A372" s="52" t="n">
        <v>43597</v>
      </c>
      <c r="B372" s="42" t="inlineStr">
        <is>
          <t>Brighton</t>
        </is>
      </c>
      <c r="C372" s="42" t="inlineStr">
        <is>
          <t>Manchester City</t>
        </is>
      </c>
      <c r="D372" s="27" t="n">
        <v>245</v>
      </c>
      <c r="E372" s="27" t="n">
        <v>796</v>
      </c>
      <c r="F372" s="27" t="n">
        <v>176</v>
      </c>
      <c r="G372" s="27" t="n">
        <v>737</v>
      </c>
      <c r="H372" s="8" t="n">
        <v>2</v>
      </c>
      <c r="I372" s="8" t="n">
        <v>9</v>
      </c>
      <c r="J372" s="8" t="n">
        <v>11</v>
      </c>
      <c r="K372" s="15" t="n">
        <v>1</v>
      </c>
      <c r="L372" s="27" t="n">
        <v>4</v>
      </c>
      <c r="M372" s="8" t="n">
        <v>5</v>
      </c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A373" s="52" t="n">
        <v>43597</v>
      </c>
      <c r="B373" s="42" t="inlineStr">
        <is>
          <t>Burnley</t>
        </is>
      </c>
      <c r="C373" s="42" t="inlineStr">
        <is>
          <t>Arsenal</t>
        </is>
      </c>
      <c r="D373" s="27" t="n">
        <v>341</v>
      </c>
      <c r="E373" s="27" t="n">
        <v>533</v>
      </c>
      <c r="F373" s="27" t="n">
        <v>264</v>
      </c>
      <c r="G373" s="27" t="n">
        <v>459</v>
      </c>
      <c r="H373" s="8" t="n">
        <v>5</v>
      </c>
      <c r="I373" s="8" t="n">
        <v>6</v>
      </c>
      <c r="J373" s="8" t="n">
        <v>11</v>
      </c>
      <c r="K373" s="15" t="n">
        <v>1</v>
      </c>
      <c r="L373" s="27" t="n">
        <v>3</v>
      </c>
      <c r="M373" s="8" t="n">
        <v>4</v>
      </c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A374" s="52" t="n">
        <v>43597</v>
      </c>
      <c r="B374" s="42" t="inlineStr">
        <is>
          <t>Crystal Palace</t>
        </is>
      </c>
      <c r="C374" s="42" t="inlineStr">
        <is>
          <t>Bournemouth</t>
        </is>
      </c>
      <c r="D374" s="27" t="n">
        <v>429</v>
      </c>
      <c r="E374" s="27" t="n">
        <v>517</v>
      </c>
      <c r="F374" s="27" t="n">
        <v>344</v>
      </c>
      <c r="G374" s="27" t="n">
        <v>427</v>
      </c>
      <c r="H374" s="8" t="n">
        <v>8</v>
      </c>
      <c r="I374" s="8" t="n">
        <v>8</v>
      </c>
      <c r="J374" s="8" t="n">
        <v>16</v>
      </c>
      <c r="K374" s="15" t="n">
        <v>5</v>
      </c>
      <c r="L374" s="27" t="n">
        <v>3</v>
      </c>
      <c r="M374" s="8" t="n">
        <v>8</v>
      </c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A375" s="52" t="n">
        <v>43597</v>
      </c>
      <c r="B375" s="42" t="inlineStr">
        <is>
          <t>Fulham</t>
        </is>
      </c>
      <c r="C375" s="42" t="inlineStr">
        <is>
          <t>Newcastle</t>
        </is>
      </c>
      <c r="D375" s="27" t="n">
        <v>765</v>
      </c>
      <c r="E375" s="27" t="n">
        <v>358</v>
      </c>
      <c r="F375" s="27" t="n">
        <v>690</v>
      </c>
      <c r="G375" s="27" t="n">
        <v>282</v>
      </c>
      <c r="H375" s="8" t="n">
        <v>2</v>
      </c>
      <c r="I375" s="8" t="n">
        <v>6</v>
      </c>
      <c r="J375" s="8" t="n">
        <v>8</v>
      </c>
      <c r="K375" s="15" t="n">
        <v>0</v>
      </c>
      <c r="L375" s="27" t="n">
        <v>4</v>
      </c>
      <c r="M375" s="8" t="n">
        <v>4</v>
      </c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A376" s="52" t="n">
        <v>43597</v>
      </c>
      <c r="B376" s="42" t="inlineStr">
        <is>
          <t>Leicester</t>
        </is>
      </c>
      <c r="C376" s="42" t="inlineStr">
        <is>
          <t>Chelsea</t>
        </is>
      </c>
      <c r="D376" s="27" t="n">
        <v>470</v>
      </c>
      <c r="E376" s="27" t="n">
        <v>533</v>
      </c>
      <c r="F376" s="27" t="n">
        <v>409</v>
      </c>
      <c r="G376" s="27" t="n">
        <v>461</v>
      </c>
      <c r="H376" s="8" t="n">
        <v>3</v>
      </c>
      <c r="I376" s="8" t="n">
        <v>4</v>
      </c>
      <c r="J376" s="8" t="n">
        <v>7</v>
      </c>
      <c r="K376" s="15" t="n">
        <v>0</v>
      </c>
      <c r="L376" s="27" t="n">
        <v>0</v>
      </c>
      <c r="M376" s="8" t="n">
        <v>0</v>
      </c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A377" s="52" t="n">
        <v>43597</v>
      </c>
      <c r="B377" s="42" t="inlineStr">
        <is>
          <t>Liverpool</t>
        </is>
      </c>
      <c r="C377" s="42" t="inlineStr">
        <is>
          <t>Wolves</t>
        </is>
      </c>
      <c r="D377" s="27" t="n">
        <v>603</v>
      </c>
      <c r="E377" s="27" t="n">
        <v>427</v>
      </c>
      <c r="F377" s="27" t="n">
        <v>509</v>
      </c>
      <c r="G377" s="27" t="n">
        <v>324</v>
      </c>
      <c r="H377" s="8" t="n">
        <v>5</v>
      </c>
      <c r="I377" s="8" t="n">
        <v>2</v>
      </c>
      <c r="J377" s="8" t="n">
        <v>7</v>
      </c>
      <c r="K377" s="15" t="n">
        <v>2</v>
      </c>
      <c r="L377" s="27" t="n">
        <v>0</v>
      </c>
      <c r="M377" s="8" t="n">
        <v>2</v>
      </c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A378" s="52" t="n">
        <v>43597</v>
      </c>
      <c r="B378" s="42" t="inlineStr">
        <is>
          <t>Manchester Utd</t>
        </is>
      </c>
      <c r="C378" s="42" t="inlineStr">
        <is>
          <t>Cardiff</t>
        </is>
      </c>
      <c r="D378" s="27" t="n">
        <v>620</v>
      </c>
      <c r="E378" s="27" t="n">
        <v>223</v>
      </c>
      <c r="F378" s="27" t="n">
        <v>526</v>
      </c>
      <c r="G378" s="27" t="n">
        <v>128</v>
      </c>
      <c r="H378" s="8" t="n">
        <v>10</v>
      </c>
      <c r="I378" s="8" t="n">
        <v>4</v>
      </c>
      <c r="J378" s="8" t="n">
        <v>14</v>
      </c>
      <c r="K378" s="15" t="n">
        <v>0</v>
      </c>
      <c r="L378" s="27" t="n">
        <v>2</v>
      </c>
      <c r="M378" s="8" t="n">
        <v>2</v>
      </c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A379" s="52" t="n">
        <v>43597</v>
      </c>
      <c r="B379" s="42" t="inlineStr">
        <is>
          <t>Southampton</t>
        </is>
      </c>
      <c r="C379" s="42" t="inlineStr">
        <is>
          <t>Huddersfield</t>
        </is>
      </c>
      <c r="D379" s="27" t="n">
        <v>447</v>
      </c>
      <c r="E379" s="27" t="n">
        <v>388</v>
      </c>
      <c r="F379" s="27" t="n">
        <v>325</v>
      </c>
      <c r="G379" s="27" t="n">
        <v>254</v>
      </c>
      <c r="H379" s="8" t="n">
        <v>3</v>
      </c>
      <c r="I379" s="8" t="n">
        <v>3</v>
      </c>
      <c r="J379" s="8" t="n">
        <v>6</v>
      </c>
      <c r="K379" s="15" t="n">
        <v>1</v>
      </c>
      <c r="L379" s="27" t="n">
        <v>1</v>
      </c>
      <c r="M379" s="8" t="n">
        <v>2</v>
      </c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A380" s="52" t="n">
        <v>43597</v>
      </c>
      <c r="B380" s="42" t="inlineStr">
        <is>
          <t>Tottenham</t>
        </is>
      </c>
      <c r="C380" s="42" t="inlineStr">
        <is>
          <t>Everton</t>
        </is>
      </c>
      <c r="D380" s="27" t="n">
        <v>543</v>
      </c>
      <c r="E380" s="27" t="n">
        <v>436</v>
      </c>
      <c r="F380" s="27" t="n">
        <v>449</v>
      </c>
      <c r="G380" s="27" t="n">
        <v>355</v>
      </c>
      <c r="H380" s="8" t="n">
        <v>3</v>
      </c>
      <c r="I380" s="8" t="n">
        <v>9</v>
      </c>
      <c r="J380" s="8" t="n">
        <v>12</v>
      </c>
      <c r="K380" s="15" t="n">
        <v>2</v>
      </c>
      <c r="L380" s="27" t="n">
        <v>2</v>
      </c>
      <c r="M380" s="8" t="n">
        <v>4</v>
      </c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A381" s="52" t="n">
        <v>43597</v>
      </c>
      <c r="B381" s="42" t="inlineStr">
        <is>
          <t>Watford</t>
        </is>
      </c>
      <c r="C381" s="42" t="inlineStr">
        <is>
          <t>West Ham</t>
        </is>
      </c>
      <c r="D381" s="27" t="n">
        <v>419</v>
      </c>
      <c r="E381" s="27" t="n">
        <v>460</v>
      </c>
      <c r="F381" s="27" t="n">
        <v>338</v>
      </c>
      <c r="G381" s="27" t="n">
        <v>402</v>
      </c>
      <c r="H381" s="8" t="n">
        <v>8</v>
      </c>
      <c r="I381" s="8" t="n">
        <v>9</v>
      </c>
      <c r="J381" s="8" t="n">
        <v>17</v>
      </c>
      <c r="K381" s="15" t="n">
        <v>1</v>
      </c>
      <c r="L381" s="27" t="n">
        <v>4</v>
      </c>
      <c r="M381" s="8" t="n">
        <v>5</v>
      </c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3" stopIfTrue="1" type="expression">
      <formula>SEARCH("Jornada",$A2)</formula>
    </cfRule>
  </conditionalFormatting>
  <conditionalFormatting sqref="N361:P553">
    <cfRule dxfId="1" priority="4" stopIfTrue="1" type="expression">
      <formula>SEARCH("Jornada",#REF!)</formula>
    </cfRule>
  </conditionalFormatting>
  <conditionalFormatting sqref="AK30:AM40">
    <cfRule dxfId="0" priority="1" timePeriod="lastMonth" type="timePeriod">
      <formula>AND(MONTH(AK30)=MONTH(EDATE(TODAY(),0-1)),YEAR(AK30)=YEAR(EDATE(TODAY(),0-1)))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Right="0"/>
    <pageSetUpPr/>
  </sheetPr>
  <dimension ref="A1:FM553"/>
  <sheetViews>
    <sheetView workbookViewId="0">
      <selection activeCell="A1" sqref="A1"/>
    </sheetView>
  </sheetViews>
  <sheetFormatPr baseColWidth="8" defaultRowHeight="12"/>
  <cols>
    <col bestFit="1" customWidth="1" max="1" min="1" style="60" width="5.5703125"/>
    <col bestFit="1" customWidth="1" max="3" min="2" style="38" width="13.5703125"/>
    <col bestFit="1" customWidth="1" max="4" min="4" style="33" width="4.5703125"/>
    <col customWidth="1" max="5" min="5" style="33" width="4.42578125"/>
    <col bestFit="1" customWidth="1" max="7" min="6" style="33" width="5.140625"/>
    <col bestFit="1" customWidth="1" max="9" min="8" style="47" width="5.5703125"/>
    <col bestFit="1" customWidth="1" max="10" min="10" style="47" width="6.42578125"/>
    <col bestFit="1" customWidth="1" max="11" min="11" style="16" width="4.140625"/>
    <col bestFit="1" customWidth="1" max="12" min="12" style="33" width="4.140625"/>
    <col bestFit="1" customWidth="1" max="13" min="13" style="47" width="5"/>
    <col bestFit="1" customWidth="1" max="14" min="14" style="17" width="5.85546875"/>
    <col bestFit="1" customWidth="1" max="15" min="15" style="48" width="3.28515625"/>
    <col customWidth="1" max="16" min="16" style="38" width="3.28515625"/>
    <col bestFit="1" customWidth="1" max="17" min="17" style="38" width="15.85546875"/>
    <col bestFit="1" customWidth="1" max="18" min="18" style="38" width="3.28515625"/>
    <col customWidth="1" max="21" min="19" outlineLevel="1" style="38" width="6"/>
    <col customWidth="1" max="22" min="22" outlineLevel="1" style="38" width="4"/>
    <col customWidth="1" max="25" min="23" outlineLevel="1" style="38" width="6"/>
    <col customWidth="1" max="26" min="26" outlineLevel="1" style="38" width="3"/>
    <col bestFit="1" customWidth="1" max="27" min="27" style="38" width="3.28515625"/>
    <col customWidth="1" max="30" min="28" outlineLevel="1" style="38" width="5"/>
    <col customWidth="1" max="31" min="31" outlineLevel="1" style="38" width="3"/>
    <col customWidth="1" max="34" min="32" outlineLevel="1" style="38" width="5"/>
    <col customWidth="1" max="35" min="35" outlineLevel="1" style="38" width="3"/>
    <col customWidth="1" max="36" min="36" style="38" width="9.140625"/>
    <col bestFit="1" customWidth="1" max="37" min="37" style="60" width="5.7109375"/>
    <col bestFit="1" customWidth="1" max="39" min="38" style="38" width="15.85546875"/>
    <col bestFit="1" customWidth="1" max="41" min="40" style="38" width="4.7109375"/>
    <col customWidth="1" max="42" min="42" style="38" width="7.28515625"/>
    <col customWidth="1" max="43" min="43" style="38" width="6.42578125"/>
    <col customWidth="1" max="45" min="44" style="38" width="6"/>
    <col bestFit="1" customWidth="1" max="46" min="46" style="38" width="3.42578125"/>
    <col bestFit="1" customWidth="1" max="47" min="47" style="38" width="6.140625"/>
    <col customWidth="1" max="48" min="48" style="38" width="4.7109375"/>
    <col customWidth="1" max="49" min="49" style="38" width="4"/>
    <col bestFit="1" customWidth="1" max="53" min="50" style="38" width="5.140625"/>
    <col bestFit="1" customWidth="1" max="54" min="54" style="38" width="3.5703125"/>
    <col customWidth="1" max="55" min="55" style="38" width="3"/>
    <col bestFit="1" customWidth="1" max="56" min="56" style="38" width="3.7109375"/>
    <col bestFit="1" customWidth="1" max="57" min="57" style="38" width="4.7109375"/>
    <col bestFit="1" customWidth="1" max="59" min="58" style="38" width="5.28515625"/>
    <col bestFit="1" customWidth="1" max="61" min="60" style="38" width="5.7109375"/>
    <col bestFit="1" customWidth="1" max="65" min="62" style="38" width="5.28515625"/>
    <col bestFit="1" customWidth="1" max="69" min="66" style="38" width="5.140625"/>
    <col bestFit="1" customWidth="1" max="70" min="70" style="38" width="3.5703125"/>
    <col bestFit="1" customWidth="1" max="71" min="71" style="38" width="4.7109375"/>
    <col bestFit="1" customWidth="1" max="72" min="72" style="38" width="3.7109375"/>
    <col bestFit="1" customWidth="1" max="73" min="73" style="38" width="4.7109375"/>
    <col bestFit="1" customWidth="1" max="75" min="74" style="38" width="3.28515625"/>
    <col customWidth="1" max="77" min="76" style="38" width="4"/>
    <col customWidth="1" max="78" min="78" style="38" width="7.140625"/>
    <col bestFit="1" customWidth="1" max="79" min="79" style="38" width="6.7109375"/>
    <col bestFit="1" customWidth="1" max="83" min="80" style="38" width="6.28515625"/>
    <col bestFit="1" customWidth="1" max="85" min="84" style="38" width="4.28515625"/>
    <col customWidth="1" max="89" min="86" style="38" width="5"/>
    <col customWidth="1" max="90" min="90" style="38" width="3.42578125"/>
    <col customWidth="1" max="91" min="91" style="38" width="3"/>
    <col bestFit="1" customWidth="1" max="92" min="92" style="38" width="3.5703125"/>
    <col customWidth="1" max="93" min="93" style="38" width="3"/>
    <col bestFit="1" customWidth="1" max="95" min="94" style="38" width="5.28515625"/>
    <col bestFit="1" customWidth="1" max="97" min="96" style="38" width="5.7109375"/>
    <col bestFit="1" collapsed="1" customWidth="1" max="98" min="98" style="38" width="5.28515625"/>
    <col bestFit="1" customWidth="1" max="101" min="99" style="38" width="5.28515625"/>
    <col bestFit="1" customWidth="1" max="102" min="102" style="38" width="3.140625"/>
    <col bestFit="1" customWidth="1" max="103" min="103" style="38" width="3.28515625"/>
    <col bestFit="1" customWidth="1" max="104" min="104" style="38" width="5"/>
    <col bestFit="1" customWidth="1" max="107" min="105" style="38" width="4.28515625"/>
    <col bestFit="1" customWidth="1" max="108" min="108" style="38" width="4.85546875"/>
    <col bestFit="1" customWidth="1" max="113" min="109" style="38" width="4.28515625"/>
    <col customWidth="1" max="114" min="114" style="35" width="4"/>
    <col bestFit="1" customWidth="1" max="115" min="115" style="38" width="6"/>
    <col bestFit="1" customWidth="1" max="116" min="116" style="38" width="5.28515625"/>
    <col customWidth="1" max="117" min="117" style="35" width="4"/>
    <col bestFit="1" customWidth="1" max="118" min="118" style="38" width="8.7109375"/>
    <col bestFit="1" customWidth="1" max="119" min="119" style="38" width="5.28515625"/>
    <col customWidth="1" max="120" min="120" style="35" width="4"/>
    <col bestFit="1" customWidth="1" max="121" min="121" style="38" width="9.7109375"/>
    <col bestFit="1" customWidth="1" max="122" min="122" style="38" width="5.28515625"/>
    <col customWidth="1" max="123" min="123" style="35" width="4"/>
    <col bestFit="1" customWidth="1" max="125" min="124" style="38" width="5.28515625"/>
    <col customWidth="1" max="126" min="126" style="35" width="4"/>
    <col bestFit="1" customWidth="1" max="128" min="127" style="38" width="5.28515625"/>
    <col customWidth="1" max="129" min="129" style="35" width="4"/>
    <col bestFit="1" customWidth="1" max="130" min="130" style="38" width="7.140625"/>
    <col bestFit="1" customWidth="1" max="131" min="131" style="38" width="5.28515625"/>
    <col customWidth="1" max="132" min="132" style="35" width="4"/>
    <col bestFit="1" customWidth="1" max="133" min="133" style="38" width="8.140625"/>
    <col bestFit="1" customWidth="1" max="134" min="134" style="38" width="5.28515625"/>
    <col customWidth="1" max="135" min="135" style="35" width="4"/>
    <col customWidth="1" max="272" min="136" style="38" width="9.140625"/>
    <col customWidth="1" max="16384" min="273" style="38" width="9.140625"/>
  </cols>
  <sheetData>
    <row r="1">
      <c r="A1" s="60" t="inlineStr">
        <is>
          <t>date</t>
        </is>
      </c>
      <c r="B1" s="38" t="inlineStr">
        <is>
          <t>team1</t>
        </is>
      </c>
      <c r="C1" s="38" t="inlineStr">
        <is>
          <t>team2</t>
        </is>
      </c>
      <c r="D1" s="33" t="inlineStr">
        <is>
          <t>tp_h</t>
        </is>
      </c>
      <c r="E1" s="33" t="inlineStr">
        <is>
          <t>tp_a</t>
        </is>
      </c>
      <c r="F1" s="33" t="inlineStr">
        <is>
          <t>ap_h</t>
        </is>
      </c>
      <c r="G1" s="33" t="inlineStr">
        <is>
          <t>ap_a</t>
        </is>
      </c>
      <c r="H1" s="47" t="inlineStr">
        <is>
          <t>sht_h</t>
        </is>
      </c>
      <c r="I1" s="47" t="inlineStr">
        <is>
          <t>sht_a</t>
        </is>
      </c>
      <c r="J1" s="47" t="inlineStr">
        <is>
          <t>sht_all</t>
        </is>
      </c>
      <c r="K1" s="16" t="inlineStr">
        <is>
          <t>g_h</t>
        </is>
      </c>
      <c r="L1" s="33" t="inlineStr">
        <is>
          <t>g_a</t>
        </is>
      </c>
      <c r="M1" s="47" t="inlineStr">
        <is>
          <t>g_all</t>
        </is>
      </c>
      <c r="N1" s="17" t="inlineStr">
        <is>
          <t>result</t>
        </is>
      </c>
      <c r="O1" s="48" t="inlineStr">
        <is>
          <t>ft</t>
        </is>
      </c>
      <c r="R1" s="33" t="n"/>
      <c r="S1" s="33" t="inlineStr">
        <is>
          <t>off</t>
        </is>
      </c>
      <c r="T1" s="33" t="n"/>
      <c r="U1" s="33" t="n"/>
      <c r="V1" s="33" t="n"/>
      <c r="W1" s="16" t="inlineStr">
        <is>
          <t>def</t>
        </is>
      </c>
      <c r="X1" s="33" t="n"/>
      <c r="Y1" s="33" t="n"/>
      <c r="Z1" s="33" t="n"/>
      <c r="AA1" s="18" t="n"/>
      <c r="AB1" s="33" t="inlineStr">
        <is>
          <t>off</t>
        </is>
      </c>
      <c r="AC1" s="33" t="n"/>
      <c r="AD1" s="33" t="n"/>
      <c r="AE1" s="33" t="n"/>
      <c r="AF1" s="16" t="inlineStr">
        <is>
          <t>def</t>
        </is>
      </c>
      <c r="AG1" s="33" t="n"/>
      <c r="AH1" s="33" t="n"/>
      <c r="AI1" s="33" t="n"/>
      <c r="AP1" s="16" t="inlineStr">
        <is>
          <t>offensive</t>
        </is>
      </c>
      <c r="AQ1" s="33" t="n"/>
      <c r="AR1" s="33" t="n"/>
      <c r="AS1" s="33" t="n"/>
      <c r="AT1" s="33" t="n"/>
      <c r="AU1" s="33" t="n"/>
      <c r="AV1" s="33" t="n"/>
      <c r="AW1" s="33" t="n"/>
      <c r="AX1" s="33" t="n"/>
      <c r="AY1" s="33" t="n"/>
      <c r="AZ1" s="33" t="n"/>
      <c r="BA1" s="33" t="n"/>
      <c r="BB1" s="33" t="n"/>
      <c r="BC1" s="33" t="n"/>
      <c r="BD1" s="33" t="n"/>
      <c r="BE1" s="33" t="n"/>
      <c r="BF1" s="16" t="inlineStr">
        <is>
          <t>defensive</t>
        </is>
      </c>
      <c r="BG1" s="33" t="n"/>
      <c r="BH1" s="33" t="n"/>
      <c r="BI1" s="33" t="n"/>
      <c r="BJ1" s="33" t="n"/>
      <c r="BK1" s="33" t="n"/>
      <c r="BL1" s="33" t="n"/>
      <c r="BM1" s="33" t="n"/>
      <c r="BN1" s="33" t="n"/>
      <c r="BO1" s="33" t="n"/>
      <c r="BP1" s="33" t="n"/>
      <c r="BQ1" s="33" t="n"/>
      <c r="BR1" s="33" t="n"/>
      <c r="BS1" s="33" t="n"/>
      <c r="BT1" s="33" t="n"/>
      <c r="BU1" s="33" t="n"/>
      <c r="BV1" s="33" t="n"/>
      <c r="BW1" s="33" t="n"/>
      <c r="BX1" s="33" t="n"/>
      <c r="BY1" s="33" t="n"/>
      <c r="BZ1" s="33" t="n"/>
      <c r="CA1" s="33" t="n"/>
      <c r="CB1" s="33" t="n"/>
      <c r="CC1" s="33" t="n"/>
      <c r="CD1" s="33" t="n"/>
      <c r="CE1" s="33" t="n"/>
      <c r="CF1" s="33" t="n"/>
      <c r="CG1" s="33" t="n"/>
      <c r="CH1" s="33" t="n"/>
      <c r="CI1" s="33" t="n"/>
      <c r="CJ1" s="33" t="n"/>
      <c r="CK1" s="33" t="n"/>
      <c r="CL1" s="33" t="n"/>
      <c r="CM1" s="33" t="n"/>
      <c r="CN1" s="33" t="n"/>
      <c r="CO1" s="33" t="n"/>
      <c r="CP1" s="33" t="n"/>
      <c r="CQ1" s="33" t="n"/>
      <c r="CR1" s="33" t="n"/>
      <c r="CS1" s="33" t="n"/>
      <c r="CT1" s="33" t="n"/>
      <c r="CU1" s="33" t="n"/>
      <c r="CV1" s="33" t="n"/>
      <c r="CW1" s="33" t="n"/>
      <c r="CX1" s="33" t="n"/>
      <c r="CY1" s="33" t="n"/>
      <c r="CZ1" s="33" t="n"/>
      <c r="DA1" s="33" t="n"/>
      <c r="DB1" s="33" t="n"/>
      <c r="DC1" s="33" t="n"/>
      <c r="DD1" s="33" t="n"/>
      <c r="DE1" s="33" t="n"/>
      <c r="DF1" s="33" t="n"/>
      <c r="DG1" s="33" t="n"/>
      <c r="DH1" s="33" t="n"/>
      <c r="DI1" s="33" t="n"/>
      <c r="DJ1" s="33" t="n"/>
      <c r="DK1" s="33" t="n"/>
      <c r="DL1" s="33" t="n"/>
      <c r="DM1" s="33" t="n"/>
      <c r="DN1" s="35" t="n"/>
      <c r="DO1" s="35" t="n"/>
      <c r="DQ1" s="35" t="n"/>
      <c r="DR1" s="35" t="n"/>
      <c r="DT1" s="35" t="n"/>
      <c r="DU1" s="35" t="n"/>
      <c r="DW1" s="35" t="n"/>
      <c r="DX1" s="35" t="n"/>
      <c r="DZ1" s="35" t="n"/>
      <c r="EA1" s="34" t="n"/>
      <c r="EC1" s="35" t="n"/>
      <c r="ED1" s="35" t="n"/>
      <c r="EF1" s="35" t="n"/>
      <c r="EG1" s="35" t="n"/>
      <c r="EH1" s="35" t="n"/>
      <c r="EI1" s="35" t="n"/>
      <c r="EJ1" s="61" t="n"/>
      <c r="EK1" s="61" t="n"/>
      <c r="EL1" s="35" t="n"/>
      <c r="EO1" s="35" t="n"/>
      <c r="EP1" s="61" t="n"/>
      <c r="EQ1" s="61" t="n"/>
      <c r="ER1" s="35" t="n"/>
      <c r="ES1" s="61" t="n"/>
      <c r="ET1" s="61" t="n"/>
      <c r="EU1" s="35" t="n"/>
      <c r="EV1" s="61" t="n"/>
      <c r="EW1" s="61" t="n"/>
      <c r="EX1" s="35" t="n"/>
      <c r="EY1" s="61" t="n"/>
      <c r="EZ1" s="61" t="n"/>
      <c r="FA1" s="35" t="n"/>
      <c r="FB1" s="61" t="n"/>
      <c r="FC1" s="61" t="n"/>
      <c r="FD1" s="35" t="n"/>
      <c r="FE1" s="61" t="n"/>
      <c r="FF1" s="61" t="n"/>
      <c r="FG1" s="35" t="n"/>
    </row>
    <row customHeight="1" ht="12" r="2">
      <c r="A2" s="60" t="n">
        <v>43315</v>
      </c>
      <c r="B2" s="38" t="inlineStr">
        <is>
          <t>Reading</t>
        </is>
      </c>
      <c r="C2" s="38" t="inlineStr">
        <is>
          <t>Derby</t>
        </is>
      </c>
      <c r="D2" s="33" t="n">
        <v>296</v>
      </c>
      <c r="E2" s="33" t="n">
        <v>523</v>
      </c>
      <c r="F2" s="33" t="n">
        <v>177</v>
      </c>
      <c r="G2" s="33" t="n">
        <v>404</v>
      </c>
      <c r="H2" s="47" t="n">
        <v>5</v>
      </c>
      <c r="I2" s="47" t="n">
        <v>3</v>
      </c>
      <c r="J2" s="47" t="n">
        <v>8</v>
      </c>
      <c r="K2" s="16" t="n">
        <v>1</v>
      </c>
      <c r="L2" s="33" t="n">
        <v>2</v>
      </c>
      <c r="M2" s="47" t="n">
        <v>3</v>
      </c>
      <c r="N2" s="19">
        <f>IF(K2="","",LOOKUP(K2-L2,{-9E+307,0,1},{2,"x",1}))</f>
        <v/>
      </c>
      <c r="O2" s="20">
        <f>IF(K2="","",K2&amp;"-"&amp;L2)</f>
        <v/>
      </c>
      <c r="P2" s="21" t="n"/>
      <c r="Q2" s="22" t="inlineStr">
        <is>
          <t>teams</t>
        </is>
      </c>
      <c r="R2" s="33" t="inlineStr">
        <is>
          <t>gp</t>
        </is>
      </c>
      <c r="S2" s="33" t="inlineStr">
        <is>
          <t>tp</t>
        </is>
      </c>
      <c r="T2" s="33" t="inlineStr">
        <is>
          <t>ap</t>
        </is>
      </c>
      <c r="U2" s="33" t="inlineStr">
        <is>
          <t>sht</t>
        </is>
      </c>
      <c r="V2" s="33" t="inlineStr">
        <is>
          <t>g</t>
        </is>
      </c>
      <c r="W2" s="16" t="inlineStr">
        <is>
          <t>tp</t>
        </is>
      </c>
      <c r="X2" s="33" t="inlineStr">
        <is>
          <t>ap</t>
        </is>
      </c>
      <c r="Y2" s="33" t="inlineStr">
        <is>
          <t>sht</t>
        </is>
      </c>
      <c r="Z2" s="33" t="inlineStr">
        <is>
          <t>g</t>
        </is>
      </c>
      <c r="AA2" s="18" t="inlineStr">
        <is>
          <t>gp</t>
        </is>
      </c>
      <c r="AB2" s="33" t="inlineStr">
        <is>
          <t>tp</t>
        </is>
      </c>
      <c r="AC2" s="33" t="inlineStr">
        <is>
          <t>ap</t>
        </is>
      </c>
      <c r="AD2" s="33" t="inlineStr">
        <is>
          <t>sht</t>
        </is>
      </c>
      <c r="AE2" s="33" t="inlineStr">
        <is>
          <t>g</t>
        </is>
      </c>
      <c r="AF2" s="16" t="inlineStr">
        <is>
          <t>tp</t>
        </is>
      </c>
      <c r="AG2" s="33" t="inlineStr">
        <is>
          <t>ap</t>
        </is>
      </c>
      <c r="AH2" s="33" t="inlineStr">
        <is>
          <t>sht</t>
        </is>
      </c>
      <c r="AI2" s="33" t="inlineStr">
        <is>
          <t>g</t>
        </is>
      </c>
      <c r="AP2" s="16" t="inlineStr">
        <is>
          <t>all</t>
        </is>
      </c>
      <c r="AQ2" s="33" t="n"/>
      <c r="AR2" s="33" t="n"/>
      <c r="AS2" s="33" t="n"/>
      <c r="AT2" s="33" t="n"/>
      <c r="AU2" s="33" t="n"/>
      <c r="AV2" s="33" t="n"/>
      <c r="AW2" s="33" t="n"/>
      <c r="AX2" s="16" t="inlineStr">
        <is>
          <t>form</t>
        </is>
      </c>
      <c r="AY2" s="33" t="n"/>
      <c r="AZ2" s="33" t="n"/>
      <c r="BA2" s="33" t="n"/>
      <c r="BB2" s="33" t="n"/>
      <c r="BC2" s="33" t="n"/>
      <c r="BD2" s="33" t="n"/>
      <c r="BE2" s="33" t="n"/>
      <c r="BF2" s="16" t="inlineStr">
        <is>
          <t>all</t>
        </is>
      </c>
      <c r="BG2" s="33" t="n"/>
      <c r="BH2" s="33" t="n"/>
      <c r="BI2" s="33" t="n"/>
      <c r="BJ2" s="33" t="n"/>
      <c r="BK2" s="33" t="n"/>
      <c r="BL2" s="33" t="n"/>
      <c r="BM2" s="33" t="n"/>
      <c r="BN2" s="16" t="inlineStr">
        <is>
          <t>form</t>
        </is>
      </c>
      <c r="BO2" s="33" t="n"/>
      <c r="BP2" s="33" t="n"/>
      <c r="BQ2" s="33" t="n"/>
      <c r="BR2" s="33" t="n"/>
      <c r="BS2" s="33" t="n"/>
      <c r="BT2" s="33" t="n"/>
      <c r="BU2" s="33" t="n"/>
      <c r="BV2" s="33" t="n"/>
      <c r="BW2" s="33" t="n"/>
      <c r="BX2" s="33" t="n"/>
      <c r="BY2" s="33" t="n"/>
      <c r="BZ2" s="33" t="n"/>
      <c r="CA2" s="33" t="n"/>
      <c r="CB2" s="33" t="n"/>
      <c r="CC2" s="33" t="n"/>
      <c r="CD2" s="33" t="n"/>
      <c r="CE2" s="33" t="n"/>
      <c r="CF2" s="33" t="n"/>
      <c r="CG2" s="33" t="n"/>
      <c r="CH2" s="33" t="n"/>
      <c r="CI2" s="33" t="n"/>
      <c r="CJ2" s="33" t="n"/>
      <c r="CK2" s="33" t="n"/>
      <c r="CL2" s="33" t="n"/>
      <c r="CM2" s="33" t="n"/>
      <c r="CN2" s="33" t="n"/>
      <c r="CO2" s="33" t="n"/>
      <c r="CP2" s="33" t="n"/>
      <c r="CQ2" s="33" t="n"/>
      <c r="CR2" s="33" t="n"/>
      <c r="CS2" s="33" t="n"/>
      <c r="CT2" s="33" t="n"/>
      <c r="CU2" s="33" t="n"/>
      <c r="CV2" s="33" t="n"/>
      <c r="CW2" s="33" t="n"/>
      <c r="CX2" s="33" t="n"/>
      <c r="CY2" s="33" t="n"/>
      <c r="CZ2" s="33" t="n"/>
      <c r="DA2" s="33" t="n"/>
      <c r="DB2" s="33" t="n"/>
      <c r="DC2" s="33" t="n"/>
      <c r="DD2" s="33" t="n"/>
      <c r="DE2" s="33" t="n"/>
      <c r="DF2" s="33" t="n"/>
      <c r="DG2" s="33" t="n"/>
      <c r="DH2" s="33" t="n"/>
      <c r="DI2" s="33" t="n"/>
      <c r="DJ2" s="33" t="n"/>
      <c r="DK2" s="33" t="n"/>
      <c r="DL2" s="33" t="n"/>
      <c r="DM2" s="33" t="n"/>
      <c r="DN2" s="35" t="n"/>
      <c r="DO2" s="35" t="n"/>
      <c r="DQ2" s="35" t="n"/>
      <c r="DR2" s="35" t="n"/>
      <c r="DT2" s="35" t="n"/>
      <c r="DU2" s="35" t="n"/>
      <c r="DW2" s="35" t="n"/>
      <c r="DX2" s="35" t="n"/>
      <c r="DZ2" s="35" t="n"/>
      <c r="EA2" s="34" t="n"/>
      <c r="EC2" s="35" t="n"/>
      <c r="ED2" s="35" t="n"/>
      <c r="EF2" s="35" t="n"/>
      <c r="EG2" s="35" t="n"/>
      <c r="EH2" s="35" t="n"/>
      <c r="EI2" s="35" t="n"/>
      <c r="EJ2" s="61" t="n"/>
      <c r="EK2" s="61" t="n"/>
      <c r="EL2" s="35" t="n"/>
      <c r="EO2" s="35" t="n"/>
      <c r="EP2" s="61" t="n"/>
      <c r="EQ2" s="61" t="n"/>
      <c r="ER2" s="35" t="n"/>
      <c r="ES2" s="61" t="n"/>
      <c r="ET2" s="61" t="n"/>
      <c r="EU2" s="35" t="n"/>
      <c r="EV2" s="61" t="n"/>
      <c r="EW2" s="61" t="n"/>
      <c r="EX2" s="35" t="n"/>
      <c r="EY2" s="61" t="n"/>
      <c r="EZ2" s="61" t="n"/>
      <c r="FA2" s="35" t="n"/>
      <c r="FB2" s="61" t="n"/>
      <c r="FC2" s="61" t="n"/>
      <c r="FD2" s="35" t="n"/>
      <c r="FE2" s="61" t="n"/>
      <c r="FF2" s="61" t="n"/>
      <c r="FG2" s="35" t="n"/>
    </row>
    <row customHeight="1" ht="12" r="3">
      <c r="A3" s="60" t="n">
        <v>43316</v>
      </c>
      <c r="B3" s="38" t="inlineStr">
        <is>
          <t>Birmingham</t>
        </is>
      </c>
      <c r="C3" s="38" t="inlineStr">
        <is>
          <t>Norwich</t>
        </is>
      </c>
      <c r="D3" s="33" t="n">
        <v>228</v>
      </c>
      <c r="E3" s="33" t="n">
        <v>543</v>
      </c>
      <c r="F3" s="33" t="n">
        <v>143</v>
      </c>
      <c r="G3" s="33" t="n">
        <v>444</v>
      </c>
      <c r="H3" s="47" t="n">
        <v>7</v>
      </c>
      <c r="I3" s="47" t="n">
        <v>7</v>
      </c>
      <c r="J3" s="47" t="n">
        <v>14</v>
      </c>
      <c r="K3" s="16" t="n">
        <v>2</v>
      </c>
      <c r="L3" s="33" t="n">
        <v>2</v>
      </c>
      <c r="M3" s="47" t="n">
        <v>4</v>
      </c>
      <c r="N3" s="19">
        <f>IF(K3="","",LOOKUP(K3-L3,{-9E+307,0,1},{2,"x",1}))</f>
        <v/>
      </c>
      <c r="O3" s="20">
        <f>IF(K3="","",K3&amp;"-"&amp;L3)</f>
        <v/>
      </c>
      <c r="P3" s="21" t="n"/>
      <c r="Q3" s="38" t="inlineStr">
        <is>
          <t>Aston Villa</t>
        </is>
      </c>
      <c r="R3" s="33">
        <f>SUMPRODUCT(($B$2:$C$1001=$Q3)*($N$2:$N$1001&lt;&gt;""))</f>
        <v/>
      </c>
      <c r="S3" s="33">
        <f>SUMIF($B$2:$B$1001,$Q3,$D$2:$D$1001)+SUMIF($C$2:$C$1001,$Q3,$E$2:$E$1001)</f>
        <v/>
      </c>
      <c r="T3" s="33">
        <f>SUMIF($B$2:$B$1001,$Q3,$F$2:$F$1001)+SUMIF($C$2:$C$1001,$Q3,$G$2:$G$1001)</f>
        <v/>
      </c>
      <c r="U3" s="33">
        <f>SUMIF($B$2:$B$1001,$Q3,$H$2:$H$1001)+SUMIF($C$2:$C$1001,$Q3,$I$2:$I$1001)</f>
        <v/>
      </c>
      <c r="V3" s="33">
        <f>SUMIF($B$2:$B$1001,$Q3,$K$2:$K$1001)+SUMIF($C$2:$C$1001,$Q3,$L$2:$L$1001)</f>
        <v/>
      </c>
      <c r="W3" s="16">
        <f>SUMIF($C$2:$C$1001,$Q3,$D$2:$D$1001)+SUMIF($B$2:$B$1001,$Q3,$E$2:$E$1001)</f>
        <v/>
      </c>
      <c r="X3" s="33">
        <f>SUMIF($C$2:$C$1001,$Q3,$F$2:$F$1001)+SUMIF($B$2:$B$1001,$Q3,$G$2:$G$1001)</f>
        <v/>
      </c>
      <c r="Y3" s="33">
        <f>SUMIF($C$2:$C$1001,$Q3,$H$2:$H$1001)+SUMIF($B$2:$B$1001,$Q3,$I$2:$I$1001)</f>
        <v/>
      </c>
      <c r="Z3" s="33">
        <f>SUMIF($C$2:$C$1001,$Q3,$K$2:$K$1001)+SUMIF($B$2:$B$1001,$Q3,$L$2:$L$1001)</f>
        <v/>
      </c>
      <c r="AA3" s="18" t="n">
        <v>5</v>
      </c>
      <c r="AB3" s="33" t="n">
        <v>2019</v>
      </c>
      <c r="AC3" s="33" t="n">
        <v>1610</v>
      </c>
      <c r="AD3" s="33" t="n">
        <v>35</v>
      </c>
      <c r="AE3" s="33" t="n">
        <v>7</v>
      </c>
      <c r="AF3" s="16" t="n">
        <v>2004</v>
      </c>
      <c r="AG3" s="33" t="n">
        <v>1589</v>
      </c>
      <c r="AH3" s="33" t="n">
        <v>13</v>
      </c>
      <c r="AI3" s="33" t="n">
        <v>4</v>
      </c>
      <c r="AN3" s="38" t="inlineStr">
        <is>
          <t>gp</t>
        </is>
      </c>
      <c r="AP3" s="16" t="inlineStr">
        <is>
          <t>tp</t>
        </is>
      </c>
      <c r="AQ3" s="33" t="n"/>
      <c r="AR3" s="33" t="inlineStr">
        <is>
          <t>ap</t>
        </is>
      </c>
      <c r="AS3" s="33" t="n"/>
      <c r="AT3" s="33" t="inlineStr">
        <is>
          <t>sht</t>
        </is>
      </c>
      <c r="AU3" s="33" t="n"/>
      <c r="AV3" s="33" t="inlineStr">
        <is>
          <t>g</t>
        </is>
      </c>
      <c r="AW3" s="33" t="n"/>
      <c r="AX3" s="16" t="inlineStr">
        <is>
          <t>tp</t>
        </is>
      </c>
      <c r="AY3" s="33" t="n"/>
      <c r="AZ3" s="33" t="inlineStr">
        <is>
          <t>ap</t>
        </is>
      </c>
      <c r="BA3" s="33" t="n"/>
      <c r="BB3" s="33" t="inlineStr">
        <is>
          <t>sht</t>
        </is>
      </c>
      <c r="BC3" s="33" t="n"/>
      <c r="BD3" s="33" t="inlineStr">
        <is>
          <t>g</t>
        </is>
      </c>
      <c r="BE3" s="33" t="n"/>
      <c r="BF3" s="16" t="inlineStr">
        <is>
          <t>tp</t>
        </is>
      </c>
      <c r="BG3" s="33" t="n"/>
      <c r="BH3" s="33" t="inlineStr">
        <is>
          <t>ap</t>
        </is>
      </c>
      <c r="BI3" s="33" t="n"/>
      <c r="BJ3" s="33" t="inlineStr">
        <is>
          <t>sht</t>
        </is>
      </c>
      <c r="BK3" s="33" t="n"/>
      <c r="BL3" s="33" t="inlineStr">
        <is>
          <t>g</t>
        </is>
      </c>
      <c r="BM3" s="33" t="n"/>
      <c r="BN3" s="16" t="inlineStr">
        <is>
          <t>tp</t>
        </is>
      </c>
      <c r="BO3" s="33" t="n"/>
      <c r="BP3" s="33" t="inlineStr">
        <is>
          <t>ap</t>
        </is>
      </c>
      <c r="BQ3" s="33" t="n"/>
      <c r="BR3" s="33" t="inlineStr">
        <is>
          <t>sht</t>
        </is>
      </c>
      <c r="BS3" s="33" t="n"/>
      <c r="BT3" s="33" t="inlineStr">
        <is>
          <t>g</t>
        </is>
      </c>
      <c r="BU3" s="33" t="n"/>
      <c r="BV3" s="35" t="n"/>
      <c r="BW3" s="35" t="n"/>
      <c r="BX3" s="35" t="n"/>
      <c r="BY3" s="35" t="n"/>
      <c r="BZ3" s="35" t="n"/>
      <c r="CA3" s="35" t="n"/>
      <c r="CB3" s="35" t="n"/>
      <c r="CC3" s="35" t="n"/>
      <c r="CD3" s="35" t="n"/>
      <c r="CE3" s="35" t="n"/>
      <c r="CF3" s="35" t="n"/>
      <c r="CG3" s="35" t="n"/>
      <c r="CH3" s="34" t="n"/>
      <c r="CI3" s="35" t="n"/>
      <c r="CJ3" s="35" t="n"/>
      <c r="CK3" s="35" t="n"/>
      <c r="CL3" s="35" t="n"/>
      <c r="CM3" s="35" t="n"/>
      <c r="CN3" s="35" t="n"/>
      <c r="CO3" s="35" t="n"/>
      <c r="CP3" s="35" t="n"/>
      <c r="CQ3" s="61" t="n"/>
      <c r="CR3" s="61" t="n"/>
      <c r="CS3" s="35" t="n"/>
      <c r="CT3" s="61" t="n"/>
      <c r="CU3" s="61" t="n"/>
      <c r="CV3" s="35" t="n"/>
      <c r="CW3" s="61" t="n"/>
      <c r="CX3" s="61" t="n"/>
      <c r="CY3" s="35" t="n"/>
      <c r="CZ3" s="61" t="n"/>
      <c r="DA3" s="61" t="n"/>
      <c r="DB3" s="35" t="n"/>
      <c r="DC3" s="61" t="n"/>
      <c r="DD3" s="61" t="n"/>
      <c r="DE3" s="35" t="n"/>
      <c r="DF3" s="61" t="n"/>
      <c r="DG3" s="61" t="n"/>
      <c r="DH3" s="35" t="n"/>
      <c r="DI3" s="61" t="n"/>
      <c r="DJ3" s="61" t="n"/>
      <c r="DK3" s="35" t="n"/>
      <c r="DL3" s="61" t="n"/>
      <c r="DM3" s="61" t="n"/>
      <c r="DN3" s="35" t="n"/>
      <c r="DP3" s="38" t="n"/>
      <c r="DS3" s="38" t="n"/>
      <c r="DV3" s="38" t="n"/>
      <c r="DY3" s="38" t="n"/>
      <c r="EB3" s="38" t="n"/>
      <c r="EE3" s="38" t="n"/>
    </row>
    <row customHeight="1" ht="12" r="4">
      <c r="A4" s="60" t="n">
        <v>43316</v>
      </c>
      <c r="B4" s="38" t="inlineStr">
        <is>
          <t>Brentford</t>
        </is>
      </c>
      <c r="C4" s="38" t="inlineStr">
        <is>
          <t>Rotherham</t>
        </is>
      </c>
      <c r="D4" s="33" t="n">
        <v>493</v>
      </c>
      <c r="E4" s="33" t="n">
        <v>219</v>
      </c>
      <c r="F4" s="33" t="n">
        <v>416</v>
      </c>
      <c r="G4" s="33" t="n">
        <v>136</v>
      </c>
      <c r="H4" s="47" t="n">
        <v>10</v>
      </c>
      <c r="I4" s="47" t="n">
        <v>5</v>
      </c>
      <c r="J4" s="47" t="n">
        <v>15</v>
      </c>
      <c r="K4" s="16" t="n">
        <v>5</v>
      </c>
      <c r="L4" s="33" t="n">
        <v>1</v>
      </c>
      <c r="M4" s="47" t="n">
        <v>6</v>
      </c>
      <c r="N4" s="19">
        <f>IF(K4="","",LOOKUP(K4-L4,{-9E+307,0,1},{2,"x",1}))</f>
        <v/>
      </c>
      <c r="O4" s="20">
        <f>IF(K4="","",K4&amp;"-"&amp;L4)</f>
        <v/>
      </c>
      <c r="P4" s="21" t="n"/>
      <c r="Q4" s="38" t="inlineStr">
        <is>
          <t>Birmingham</t>
        </is>
      </c>
      <c r="R4" s="33">
        <f>SUMPRODUCT(($B$2:$C$1001=$Q4)*($N$2:$N$1001&lt;&gt;""))</f>
        <v/>
      </c>
      <c r="S4" s="33">
        <f>SUMIF($B$2:$B$1001,$Q4,$D$2:$D$1001)+SUMIF($C$2:$C$1001,$Q4,$E$2:$E$1001)</f>
        <v/>
      </c>
      <c r="T4" s="33">
        <f>SUMIF($B$2:$B$1001,$Q4,$F$2:$F$1001)+SUMIF($C$2:$C$1001,$Q4,$G$2:$G$1001)</f>
        <v/>
      </c>
      <c r="U4" s="33">
        <f>SUMIF($B$2:$B$1001,$Q4,$H$2:$H$1001)+SUMIF($C$2:$C$1001,$Q4,$I$2:$I$1001)</f>
        <v/>
      </c>
      <c r="V4" s="33">
        <f>SUMIF($B$2:$B$1001,$Q4,$K$2:$K$1001)+SUMIF($C$2:$C$1001,$Q4,$L$2:$L$1001)</f>
        <v/>
      </c>
      <c r="W4" s="16">
        <f>SUMIF($C$2:$C$1001,$Q4,$D$2:$D$1001)+SUMIF($B$2:$B$1001,$Q4,$E$2:$E$1001)</f>
        <v/>
      </c>
      <c r="X4" s="33">
        <f>SUMIF($C$2:$C$1001,$Q4,$F$2:$F$1001)+SUMIF($B$2:$B$1001,$Q4,$G$2:$G$1001)</f>
        <v/>
      </c>
      <c r="Y4" s="33">
        <f>SUMIF($C$2:$C$1001,$Q4,$H$2:$H$1001)+SUMIF($B$2:$B$1001,$Q4,$I$2:$I$1001)</f>
        <v/>
      </c>
      <c r="Z4" s="33">
        <f>SUMIF($C$2:$C$1001,$Q4,$K$2:$K$1001)+SUMIF($B$2:$B$1001,$Q4,$L$2:$L$1001)</f>
        <v/>
      </c>
      <c r="AA4" s="18" t="n">
        <v>5</v>
      </c>
      <c r="AB4" s="33" t="n">
        <v>1627</v>
      </c>
      <c r="AC4" s="33" t="n">
        <v>1051</v>
      </c>
      <c r="AD4" s="33" t="n">
        <v>23</v>
      </c>
      <c r="AE4" s="33" t="n">
        <v>7</v>
      </c>
      <c r="AF4" s="16" t="n">
        <v>2339</v>
      </c>
      <c r="AG4" s="33" t="n">
        <v>1759</v>
      </c>
      <c r="AH4" s="33" t="n">
        <v>17</v>
      </c>
      <c r="AI4" s="33" t="n">
        <v>5</v>
      </c>
      <c r="AK4" s="60">
        <f>AK32</f>
        <v/>
      </c>
      <c r="AL4" s="60">
        <f>AL32</f>
        <v/>
      </c>
      <c r="AM4" s="60">
        <f>AM32</f>
        <v/>
      </c>
      <c r="AN4" s="38">
        <f>VLOOKUP(AL4,$Q$3:$AI$26,2,FALSE)</f>
        <v/>
      </c>
      <c r="AO4" s="38">
        <f>VLOOKUP(AM4,$Q$3:$AI$26,2,FALSE)</f>
        <v/>
      </c>
      <c r="AP4" s="16">
        <f>VLOOKUP(AL4,$Q$3:$AI$26,3,FALSE)</f>
        <v/>
      </c>
      <c r="AQ4" s="33">
        <f>VLOOKUP(AM4,$Q$3:$AI$26,3,FALSE)</f>
        <v/>
      </c>
      <c r="AR4" s="33">
        <f>VLOOKUP(AL4,$Q$3:$AI$26,4,FALSE)</f>
        <v/>
      </c>
      <c r="AS4" s="33">
        <f>VLOOKUP(AM4,$Q$3:$AI$26,4,FALSE)</f>
        <v/>
      </c>
      <c r="AT4" s="33">
        <f>VLOOKUP(AL4,$Q$3:$AI$26,5,FALSE)</f>
        <v/>
      </c>
      <c r="AU4" s="33">
        <f>VLOOKUP(AM4,$Q$3:$AI$26,5,FALSE)</f>
        <v/>
      </c>
      <c r="AV4" s="33">
        <f>VLOOKUP(AL4,$Q$3:$AI$26,6,FALSE)</f>
        <v/>
      </c>
      <c r="AW4" s="33">
        <f>VLOOKUP(AM4,$Q$3:$AI$26,6,FALSE)</f>
        <v/>
      </c>
      <c r="AX4" s="16">
        <f>VLOOKUP(AL4,$Q$3:$AI$26,12,FALSE)</f>
        <v/>
      </c>
      <c r="AY4" s="33">
        <f>VLOOKUP(AM4,$Q$3:$AI$26,12,FALSE)</f>
        <v/>
      </c>
      <c r="AZ4" s="33">
        <f>VLOOKUP(AL4,$Q$3:$AI$26,13,FALSE)</f>
        <v/>
      </c>
      <c r="BA4" s="33">
        <f>VLOOKUP(AM4,$Q$3:$AI$26,13,FALSE)</f>
        <v/>
      </c>
      <c r="BB4" s="33">
        <f>VLOOKUP(AL4,$Q$3:$AI$26,14,FALSE)</f>
        <v/>
      </c>
      <c r="BC4" s="33">
        <f>VLOOKUP(AM4,$Q$3:$AI$26,14,FALSE)</f>
        <v/>
      </c>
      <c r="BD4" s="33">
        <f>VLOOKUP(AL4,$Q$3:$AI$26,15,FALSE)</f>
        <v/>
      </c>
      <c r="BE4" s="33">
        <f>VLOOKUP(AM4,$Q$3:$AI$26,15,FALSE)</f>
        <v/>
      </c>
      <c r="BF4" s="16">
        <f>VLOOKUP(AL4,$Q$3:$AI$26,7,FALSE)</f>
        <v/>
      </c>
      <c r="BG4" s="33">
        <f>VLOOKUP(AM4,$Q$3:$AI$26,7,FALSE)</f>
        <v/>
      </c>
      <c r="BH4" s="33">
        <f>VLOOKUP(AL4,$Q$3:$AI$26,8,FALSE)</f>
        <v/>
      </c>
      <c r="BI4" s="33">
        <f>VLOOKUP(AM4,$Q$3:$AI$26,8,FALSE)</f>
        <v/>
      </c>
      <c r="BJ4" s="33">
        <f>VLOOKUP(AL4,$Q$3:$AI$26,9,FALSE)</f>
        <v/>
      </c>
      <c r="BK4" s="33">
        <f>VLOOKUP(AM4,$Q$3:$AI$26,9,FALSE)</f>
        <v/>
      </c>
      <c r="BL4" s="33">
        <f>VLOOKUP(AL4,$Q$3:$AI$26,10,FALSE)</f>
        <v/>
      </c>
      <c r="BM4" s="33">
        <f>VLOOKUP(AM4,$Q$3:$AI$26,10,FALSE)</f>
        <v/>
      </c>
      <c r="BN4" s="16">
        <f>VLOOKUP(AL4,$Q$3:$AI$26,16,FALSE)</f>
        <v/>
      </c>
      <c r="BO4" s="33">
        <f>VLOOKUP(AM4,$Q$3:$AI$26,16,FALSE)</f>
        <v/>
      </c>
      <c r="BP4" s="33">
        <f>VLOOKUP(AL4,$Q$3:$AI$26,17,FALSE)</f>
        <v/>
      </c>
      <c r="BQ4" s="33">
        <f>VLOOKUP(AM4,$Q$3:$AI$26,17,FALSE)</f>
        <v/>
      </c>
      <c r="BR4" s="33">
        <f>VLOOKUP(AL4,$Q$3:$AI$26,18,FALSE)</f>
        <v/>
      </c>
      <c r="BS4" s="33">
        <f>VLOOKUP(AM4,$Q$3:$AI$26,18,FALSE)</f>
        <v/>
      </c>
      <c r="BT4" s="33">
        <f>VLOOKUP(AL4,$Q$3:$AI$26,19,FALSE)</f>
        <v/>
      </c>
      <c r="BU4" s="33">
        <f>VLOOKUP(AM4,$Q$3:$AI$26,19,FALSE)</f>
        <v/>
      </c>
      <c r="BV4" s="35" t="n"/>
      <c r="BW4" s="35" t="n"/>
      <c r="BX4" s="35" t="n"/>
      <c r="BY4" s="35" t="n"/>
      <c r="BZ4" s="35" t="n"/>
      <c r="CA4" s="35" t="n"/>
      <c r="CB4" s="35" t="n"/>
      <c r="CC4" s="35" t="n"/>
      <c r="CD4" s="35" t="n"/>
      <c r="CE4" s="35" t="n"/>
      <c r="CF4" s="35" t="n"/>
      <c r="CG4" s="34" t="n"/>
      <c r="CH4" s="35" t="n"/>
      <c r="CI4" s="35" t="n"/>
      <c r="CJ4" s="35" t="n"/>
      <c r="CK4" s="35" t="n"/>
      <c r="CL4" s="35" t="n"/>
      <c r="CM4" s="35" t="n"/>
      <c r="CN4" s="35" t="n"/>
      <c r="CO4" s="35" t="n"/>
      <c r="CP4" s="61" t="n"/>
      <c r="CQ4" s="61" t="n"/>
      <c r="CR4" s="35" t="n"/>
      <c r="CS4" s="61" t="n"/>
      <c r="CT4" s="61" t="n"/>
      <c r="CU4" s="35" t="n"/>
      <c r="CV4" s="61" t="n"/>
      <c r="CW4" s="61" t="n"/>
      <c r="CX4" s="35" t="n"/>
      <c r="CY4" s="61" t="n"/>
      <c r="CZ4" s="61" t="n"/>
      <c r="DA4" s="35" t="n"/>
      <c r="DB4" s="61" t="n"/>
      <c r="DC4" s="61" t="n"/>
      <c r="DD4" s="35" t="n"/>
      <c r="DE4" s="61" t="n"/>
      <c r="DF4" s="61" t="n"/>
      <c r="DG4" s="35" t="n"/>
      <c r="DH4" s="61" t="n"/>
      <c r="DI4" s="61" t="n"/>
      <c r="DK4" s="61" t="n"/>
      <c r="DL4" s="61" t="n"/>
      <c r="DP4" s="38" t="n"/>
      <c r="DS4" s="38" t="n"/>
      <c r="DV4" s="38" t="n"/>
      <c r="DY4" s="38" t="n"/>
      <c r="EB4" s="38" t="n"/>
      <c r="EE4" s="38" t="n"/>
    </row>
    <row customHeight="1" ht="12" r="5">
      <c r="A5" s="60" t="n">
        <v>43316</v>
      </c>
      <c r="B5" s="38" t="inlineStr">
        <is>
          <t>Bristol City</t>
        </is>
      </c>
      <c r="C5" s="38" t="inlineStr">
        <is>
          <t>Nottingham</t>
        </is>
      </c>
      <c r="D5" s="33" t="n">
        <v>373</v>
      </c>
      <c r="E5" s="33" t="n">
        <v>395</v>
      </c>
      <c r="F5" s="33" t="n">
        <v>271</v>
      </c>
      <c r="G5" s="33" t="n">
        <v>295</v>
      </c>
      <c r="H5" s="47" t="n">
        <v>5</v>
      </c>
      <c r="I5" s="47" t="n">
        <v>6</v>
      </c>
      <c r="J5" s="47" t="n">
        <v>11</v>
      </c>
      <c r="K5" s="16" t="n">
        <v>1</v>
      </c>
      <c r="L5" s="33" t="n">
        <v>1</v>
      </c>
      <c r="M5" s="47" t="n">
        <v>2</v>
      </c>
      <c r="N5" s="19">
        <f>IF(K5="","",LOOKUP(K5-L5,{-9E+307,0,1},{2,"x",1}))</f>
        <v/>
      </c>
      <c r="O5" s="20">
        <f>IF(K5="","",K5&amp;"-"&amp;L5)</f>
        <v/>
      </c>
      <c r="P5" s="21" t="n"/>
      <c r="Q5" s="38" t="inlineStr">
        <is>
          <t>Blackburn</t>
        </is>
      </c>
      <c r="R5" s="33">
        <f>SUMPRODUCT(($B$2:$C$1001=$Q5)*($N$2:$N$1001&lt;&gt;""))</f>
        <v/>
      </c>
      <c r="S5" s="33">
        <f>SUMIF($B$2:$B$1001,$Q5,$D$2:$D$1001)+SUMIF($C$2:$C$1001,$Q5,$E$2:$E$1001)</f>
        <v/>
      </c>
      <c r="T5" s="33">
        <f>SUMIF($B$2:$B$1001,$Q5,$F$2:$F$1001)+SUMIF($C$2:$C$1001,$Q5,$G$2:$G$1001)</f>
        <v/>
      </c>
      <c r="U5" s="33">
        <f>SUMIF($B$2:$B$1001,$Q5,$H$2:$H$1001)+SUMIF($C$2:$C$1001,$Q5,$I$2:$I$1001)</f>
        <v/>
      </c>
      <c r="V5" s="33">
        <f>SUMIF($B$2:$B$1001,$Q5,$K$2:$K$1001)+SUMIF($C$2:$C$1001,$Q5,$L$2:$L$1001)</f>
        <v/>
      </c>
      <c r="W5" s="16">
        <f>SUMIF($C$2:$C$1001,$Q5,$D$2:$D$1001)+SUMIF($B$2:$B$1001,$Q5,$E$2:$E$1001)</f>
        <v/>
      </c>
      <c r="X5" s="33">
        <f>SUMIF($C$2:$C$1001,$Q5,$F$2:$F$1001)+SUMIF($B$2:$B$1001,$Q5,$G$2:$G$1001)</f>
        <v/>
      </c>
      <c r="Y5" s="33">
        <f>SUMIF($C$2:$C$1001,$Q5,$H$2:$H$1001)+SUMIF($B$2:$B$1001,$Q5,$I$2:$I$1001)</f>
        <v/>
      </c>
      <c r="Z5" s="33">
        <f>SUMIF($C$2:$C$1001,$Q5,$K$2:$K$1001)+SUMIF($B$2:$B$1001,$Q5,$L$2:$L$1001)</f>
        <v/>
      </c>
      <c r="AA5" s="18" t="n">
        <v>5</v>
      </c>
      <c r="AB5" s="33" t="n">
        <v>2092</v>
      </c>
      <c r="AC5" s="33" t="n">
        <v>1580</v>
      </c>
      <c r="AD5" s="33" t="n">
        <v>25</v>
      </c>
      <c r="AE5" s="33" t="n">
        <v>9</v>
      </c>
      <c r="AF5" s="16" t="n">
        <v>2168</v>
      </c>
      <c r="AG5" s="33" t="n">
        <v>1694</v>
      </c>
      <c r="AH5" s="33" t="n">
        <v>18</v>
      </c>
      <c r="AI5" s="33" t="n">
        <v>6</v>
      </c>
      <c r="AK5" s="60">
        <f>AK33</f>
        <v/>
      </c>
      <c r="AL5" s="60">
        <f>AL33</f>
        <v/>
      </c>
      <c r="AM5" s="60">
        <f>AM33</f>
        <v/>
      </c>
      <c r="AN5" s="38">
        <f>VLOOKUP(AL5,$Q$3:$AI$26,2,FALSE)</f>
        <v/>
      </c>
      <c r="AO5" s="38">
        <f>VLOOKUP(AM5,$Q$3:$AI$26,2,FALSE)</f>
        <v/>
      </c>
      <c r="AP5" s="16">
        <f>VLOOKUP(AL5,$Q$3:$AI$26,3,FALSE)</f>
        <v/>
      </c>
      <c r="AQ5" s="33">
        <f>VLOOKUP(AM5,$Q$3:$AI$26,3,FALSE)</f>
        <v/>
      </c>
      <c r="AR5" s="33">
        <f>VLOOKUP(AL5,$Q$3:$AI$26,4,FALSE)</f>
        <v/>
      </c>
      <c r="AS5" s="33">
        <f>VLOOKUP(AM5,$Q$3:$AI$26,4,FALSE)</f>
        <v/>
      </c>
      <c r="AT5" s="33">
        <f>VLOOKUP(AL5,$Q$3:$AI$26,5,FALSE)</f>
        <v/>
      </c>
      <c r="AU5" s="33">
        <f>VLOOKUP(AM5,$Q$3:$AI$26,5,FALSE)</f>
        <v/>
      </c>
      <c r="AV5" s="33">
        <f>VLOOKUP(AL5,$Q$3:$AI$26,6,FALSE)</f>
        <v/>
      </c>
      <c r="AW5" s="33">
        <f>VLOOKUP(AM5,$Q$3:$AI$26,6,FALSE)</f>
        <v/>
      </c>
      <c r="AX5" s="16">
        <f>VLOOKUP(AL5,$Q$3:$AI$26,12,FALSE)</f>
        <v/>
      </c>
      <c r="AY5" s="33">
        <f>VLOOKUP(AM5,$Q$3:$AI$26,12,FALSE)</f>
        <v/>
      </c>
      <c r="AZ5" s="33">
        <f>VLOOKUP(AL5,$Q$3:$AI$26,13,FALSE)</f>
        <v/>
      </c>
      <c r="BA5" s="33">
        <f>VLOOKUP(AM5,$Q$3:$AI$26,13,FALSE)</f>
        <v/>
      </c>
      <c r="BB5" s="33">
        <f>VLOOKUP(AL5,$Q$3:$AI$26,14,FALSE)</f>
        <v/>
      </c>
      <c r="BC5" s="33">
        <f>VLOOKUP(AM5,$Q$3:$AI$26,14,FALSE)</f>
        <v/>
      </c>
      <c r="BD5" s="33">
        <f>VLOOKUP(AL5,$Q$3:$AI$26,15,FALSE)</f>
        <v/>
      </c>
      <c r="BE5" s="33">
        <f>VLOOKUP(AM5,$Q$3:$AI$26,15,FALSE)</f>
        <v/>
      </c>
      <c r="BF5" s="16">
        <f>VLOOKUP(AL5,$Q$3:$AI$26,7,FALSE)</f>
        <v/>
      </c>
      <c r="BG5" s="33">
        <f>VLOOKUP(AM5,$Q$3:$AI$26,7,FALSE)</f>
        <v/>
      </c>
      <c r="BH5" s="33">
        <f>VLOOKUP(AL5,$Q$3:$AI$26,8,FALSE)</f>
        <v/>
      </c>
      <c r="BI5" s="33">
        <f>VLOOKUP(AM5,$Q$3:$AI$26,8,FALSE)</f>
        <v/>
      </c>
      <c r="BJ5" s="33">
        <f>VLOOKUP(AL5,$Q$3:$AI$26,9,FALSE)</f>
        <v/>
      </c>
      <c r="BK5" s="33">
        <f>VLOOKUP(AM5,$Q$3:$AI$26,9,FALSE)</f>
        <v/>
      </c>
      <c r="BL5" s="33">
        <f>VLOOKUP(AL5,$Q$3:$AI$26,10,FALSE)</f>
        <v/>
      </c>
      <c r="BM5" s="33">
        <f>VLOOKUP(AM5,$Q$3:$AI$26,10,FALSE)</f>
        <v/>
      </c>
      <c r="BN5" s="16">
        <f>VLOOKUP(AL5,$Q$3:$AI$26,16,FALSE)</f>
        <v/>
      </c>
      <c r="BO5" s="33">
        <f>VLOOKUP(AM5,$Q$3:$AI$26,16,FALSE)</f>
        <v/>
      </c>
      <c r="BP5" s="33">
        <f>VLOOKUP(AL5,$Q$3:$AI$26,17,FALSE)</f>
        <v/>
      </c>
      <c r="BQ5" s="33">
        <f>VLOOKUP(AM5,$Q$3:$AI$26,17,FALSE)</f>
        <v/>
      </c>
      <c r="BR5" s="33">
        <f>VLOOKUP(AL5,$Q$3:$AI$26,18,FALSE)</f>
        <v/>
      </c>
      <c r="BS5" s="33">
        <f>VLOOKUP(AM5,$Q$3:$AI$26,18,FALSE)</f>
        <v/>
      </c>
      <c r="BT5" s="33">
        <f>VLOOKUP(AL5,$Q$3:$AI$26,19,FALSE)</f>
        <v/>
      </c>
      <c r="BU5" s="33">
        <f>VLOOKUP(AM5,$Q$3:$AI$26,19,FALSE)</f>
        <v/>
      </c>
      <c r="BV5" s="35" t="n"/>
      <c r="BW5" s="35" t="n"/>
      <c r="BX5" s="35" t="n"/>
      <c r="BY5" s="35" t="n"/>
      <c r="BZ5" s="35" t="n"/>
      <c r="CA5" s="35" t="n"/>
      <c r="CB5" s="35" t="n"/>
      <c r="CC5" s="35" t="n"/>
      <c r="CD5" s="35" t="n"/>
      <c r="CE5" s="35" t="n"/>
      <c r="CF5" s="35" t="n"/>
      <c r="CG5" s="34" t="n"/>
      <c r="CH5" s="35" t="n"/>
      <c r="CI5" s="35" t="n"/>
      <c r="CJ5" s="35" t="n"/>
      <c r="CK5" s="35" t="n"/>
      <c r="CL5" s="35" t="n"/>
      <c r="CM5" s="35" t="n"/>
      <c r="CN5" s="35" t="n"/>
      <c r="CO5" s="35" t="n"/>
      <c r="CP5" s="61" t="n"/>
      <c r="CQ5" s="61" t="n"/>
      <c r="CR5" s="35" t="n"/>
      <c r="CS5" s="61" t="n"/>
      <c r="CT5" s="61" t="n"/>
      <c r="CU5" s="35" t="n"/>
      <c r="CV5" s="61" t="n"/>
      <c r="CW5" s="61" t="n"/>
      <c r="CX5" s="35" t="n"/>
      <c r="CY5" s="61" t="n"/>
      <c r="CZ5" s="61" t="n"/>
      <c r="DA5" s="35" t="n"/>
      <c r="DB5" s="61" t="n"/>
      <c r="DC5" s="61" t="n"/>
      <c r="DD5" s="35" t="n"/>
      <c r="DE5" s="61" t="n"/>
      <c r="DF5" s="61" t="n"/>
      <c r="DG5" s="35" t="n"/>
      <c r="DH5" s="61" t="n"/>
      <c r="DI5" s="61" t="n"/>
      <c r="DK5" s="61" t="n"/>
      <c r="DL5" s="61" t="n"/>
      <c r="DP5" s="38" t="n"/>
      <c r="DS5" s="38" t="n"/>
      <c r="DV5" s="38" t="n"/>
      <c r="DY5" s="38" t="n"/>
      <c r="EB5" s="38" t="n"/>
      <c r="EE5" s="38" t="n"/>
    </row>
    <row customHeight="1" ht="12" r="6">
      <c r="A6" s="60" t="n">
        <v>43316</v>
      </c>
      <c r="B6" s="38" t="inlineStr">
        <is>
          <t>Ipswich</t>
        </is>
      </c>
      <c r="C6" s="38" t="inlineStr">
        <is>
          <t>Blackburn</t>
        </is>
      </c>
      <c r="D6" s="33" t="n">
        <v>408</v>
      </c>
      <c r="E6" s="33" t="n">
        <v>325</v>
      </c>
      <c r="F6" s="33" t="n">
        <v>272</v>
      </c>
      <c r="G6" s="33" t="n">
        <v>201</v>
      </c>
      <c r="H6" s="47" t="n">
        <v>3</v>
      </c>
      <c r="I6" s="47" t="n">
        <v>2</v>
      </c>
      <c r="J6" s="47" t="n">
        <v>5</v>
      </c>
      <c r="K6" s="16" t="n">
        <v>2</v>
      </c>
      <c r="L6" s="33" t="n">
        <v>2</v>
      </c>
      <c r="M6" s="47" t="n">
        <v>4</v>
      </c>
      <c r="N6" s="19">
        <f>IF(K6="","",LOOKUP(K6-L6,{-9E+307,0,1},{2,"x",1}))</f>
        <v/>
      </c>
      <c r="O6" s="20">
        <f>IF(K6="","",K6&amp;"-"&amp;L6)</f>
        <v/>
      </c>
      <c r="P6" s="21" t="n"/>
      <c r="Q6" s="38" t="inlineStr">
        <is>
          <t>Bolton</t>
        </is>
      </c>
      <c r="R6" s="33">
        <f>SUMPRODUCT(($B$2:$C$1001=$Q6)*($N$2:$N$1001&lt;&gt;""))</f>
        <v/>
      </c>
      <c r="S6" s="33">
        <f>SUMIF($B$2:$B$1001,$Q6,$D$2:$D$1001)+SUMIF($C$2:$C$1001,$Q6,$E$2:$E$1001)</f>
        <v/>
      </c>
      <c r="T6" s="33">
        <f>SUMIF($B$2:$B$1001,$Q6,$F$2:$F$1001)+SUMIF($C$2:$C$1001,$Q6,$G$2:$G$1001)</f>
        <v/>
      </c>
      <c r="U6" s="33">
        <f>SUMIF($B$2:$B$1001,$Q6,$H$2:$H$1001)+SUMIF($C$2:$C$1001,$Q6,$I$2:$I$1001)</f>
        <v/>
      </c>
      <c r="V6" s="33">
        <f>SUMIF($B$2:$B$1001,$Q6,$K$2:$K$1001)+SUMIF($C$2:$C$1001,$Q6,$L$2:$L$1001)</f>
        <v/>
      </c>
      <c r="W6" s="16">
        <f>SUMIF($C$2:$C$1001,$Q6,$D$2:$D$1001)+SUMIF($B$2:$B$1001,$Q6,$E$2:$E$1001)</f>
        <v/>
      </c>
      <c r="X6" s="33">
        <f>SUMIF($C$2:$C$1001,$Q6,$F$2:$F$1001)+SUMIF($B$2:$B$1001,$Q6,$G$2:$G$1001)</f>
        <v/>
      </c>
      <c r="Y6" s="33">
        <f>SUMIF($C$2:$C$1001,$Q6,$H$2:$H$1001)+SUMIF($B$2:$B$1001,$Q6,$I$2:$I$1001)</f>
        <v/>
      </c>
      <c r="Z6" s="33">
        <f>SUMIF($C$2:$C$1001,$Q6,$K$2:$K$1001)+SUMIF($B$2:$B$1001,$Q6,$L$2:$L$1001)</f>
        <v/>
      </c>
      <c r="AA6" s="18" t="n">
        <v>5</v>
      </c>
      <c r="AB6" s="33" t="n">
        <v>1487</v>
      </c>
      <c r="AC6" s="33" t="n">
        <v>1132</v>
      </c>
      <c r="AD6" s="33" t="n">
        <v>9</v>
      </c>
      <c r="AE6" s="33" t="n">
        <v>0</v>
      </c>
      <c r="AF6" s="16" t="n">
        <v>2327</v>
      </c>
      <c r="AG6" s="33" t="n">
        <v>1972</v>
      </c>
      <c r="AH6" s="33" t="n">
        <v>27</v>
      </c>
      <c r="AI6" s="33" t="n">
        <v>10</v>
      </c>
      <c r="AK6" s="60">
        <f>AK34</f>
        <v/>
      </c>
      <c r="AL6" s="60">
        <f>AL34</f>
        <v/>
      </c>
      <c r="AM6" s="60">
        <f>AM34</f>
        <v/>
      </c>
      <c r="AN6" s="38">
        <f>VLOOKUP(AL6,$Q$3:$AI$26,2,FALSE)</f>
        <v/>
      </c>
      <c r="AO6" s="38">
        <f>VLOOKUP(AM6,$Q$3:$AI$26,2,FALSE)</f>
        <v/>
      </c>
      <c r="AP6" s="16">
        <f>VLOOKUP(AL6,$Q$3:$AI$26,3,FALSE)</f>
        <v/>
      </c>
      <c r="AQ6" s="33">
        <f>VLOOKUP(AM6,$Q$3:$AI$26,3,FALSE)</f>
        <v/>
      </c>
      <c r="AR6" s="33">
        <f>VLOOKUP(AL6,$Q$3:$AI$26,4,FALSE)</f>
        <v/>
      </c>
      <c r="AS6" s="33">
        <f>VLOOKUP(AM6,$Q$3:$AI$26,4,FALSE)</f>
        <v/>
      </c>
      <c r="AT6" s="33">
        <f>VLOOKUP(AL6,$Q$3:$AI$26,5,FALSE)</f>
        <v/>
      </c>
      <c r="AU6" s="33">
        <f>VLOOKUP(AM6,$Q$3:$AI$26,5,FALSE)</f>
        <v/>
      </c>
      <c r="AV6" s="33">
        <f>VLOOKUP(AL6,$Q$3:$AI$26,6,FALSE)</f>
        <v/>
      </c>
      <c r="AW6" s="33">
        <f>VLOOKUP(AM6,$Q$3:$AI$26,6,FALSE)</f>
        <v/>
      </c>
      <c r="AX6" s="16">
        <f>VLOOKUP(AL6,$Q$3:$AI$26,12,FALSE)</f>
        <v/>
      </c>
      <c r="AY6" s="33">
        <f>VLOOKUP(AM6,$Q$3:$AI$26,12,FALSE)</f>
        <v/>
      </c>
      <c r="AZ6" s="33">
        <f>VLOOKUP(AL6,$Q$3:$AI$26,13,FALSE)</f>
        <v/>
      </c>
      <c r="BA6" s="33">
        <f>VLOOKUP(AM6,$Q$3:$AI$26,13,FALSE)</f>
        <v/>
      </c>
      <c r="BB6" s="33">
        <f>VLOOKUP(AL6,$Q$3:$AI$26,14,FALSE)</f>
        <v/>
      </c>
      <c r="BC6" s="33">
        <f>VLOOKUP(AM6,$Q$3:$AI$26,14,FALSE)</f>
        <v/>
      </c>
      <c r="BD6" s="33">
        <f>VLOOKUP(AL6,$Q$3:$AI$26,15,FALSE)</f>
        <v/>
      </c>
      <c r="BE6" s="33">
        <f>VLOOKUP(AM6,$Q$3:$AI$26,15,FALSE)</f>
        <v/>
      </c>
      <c r="BF6" s="16">
        <f>VLOOKUP(AL6,$Q$3:$AI$26,7,FALSE)</f>
        <v/>
      </c>
      <c r="BG6" s="33">
        <f>VLOOKUP(AM6,$Q$3:$AI$26,7,FALSE)</f>
        <v/>
      </c>
      <c r="BH6" s="33">
        <f>VLOOKUP(AL6,$Q$3:$AI$26,8,FALSE)</f>
        <v/>
      </c>
      <c r="BI6" s="33">
        <f>VLOOKUP(AM6,$Q$3:$AI$26,8,FALSE)</f>
        <v/>
      </c>
      <c r="BJ6" s="33">
        <f>VLOOKUP(AL6,$Q$3:$AI$26,9,FALSE)</f>
        <v/>
      </c>
      <c r="BK6" s="33">
        <f>VLOOKUP(AM6,$Q$3:$AI$26,9,FALSE)</f>
        <v/>
      </c>
      <c r="BL6" s="33">
        <f>VLOOKUP(AL6,$Q$3:$AI$26,10,FALSE)</f>
        <v/>
      </c>
      <c r="BM6" s="33">
        <f>VLOOKUP(AM6,$Q$3:$AI$26,10,FALSE)</f>
        <v/>
      </c>
      <c r="BN6" s="16">
        <f>VLOOKUP(AL6,$Q$3:$AI$26,16,FALSE)</f>
        <v/>
      </c>
      <c r="BO6" s="33">
        <f>VLOOKUP(AM6,$Q$3:$AI$26,16,FALSE)</f>
        <v/>
      </c>
      <c r="BP6" s="33">
        <f>VLOOKUP(AL6,$Q$3:$AI$26,17,FALSE)</f>
        <v/>
      </c>
      <c r="BQ6" s="33">
        <f>VLOOKUP(AM6,$Q$3:$AI$26,17,FALSE)</f>
        <v/>
      </c>
      <c r="BR6" s="33">
        <f>VLOOKUP(AL6,$Q$3:$AI$26,18,FALSE)</f>
        <v/>
      </c>
      <c r="BS6" s="33">
        <f>VLOOKUP(AM6,$Q$3:$AI$26,18,FALSE)</f>
        <v/>
      </c>
      <c r="BT6" s="33">
        <f>VLOOKUP(AL6,$Q$3:$AI$26,19,FALSE)</f>
        <v/>
      </c>
      <c r="BU6" s="33">
        <f>VLOOKUP(AM6,$Q$3:$AI$26,19,FALSE)</f>
        <v/>
      </c>
      <c r="BV6" s="35" t="n"/>
      <c r="BW6" s="35" t="n"/>
      <c r="BX6" s="35" t="n"/>
      <c r="BY6" s="35" t="n"/>
      <c r="BZ6" s="35" t="n"/>
      <c r="CA6" s="35" t="n"/>
      <c r="CB6" s="35" t="n"/>
      <c r="CC6" s="35" t="n"/>
      <c r="CD6" s="35" t="n"/>
      <c r="CE6" s="35" t="n"/>
      <c r="CF6" s="35" t="n"/>
      <c r="CG6" s="34" t="n"/>
      <c r="CH6" s="35" t="n"/>
      <c r="CI6" s="35" t="n"/>
      <c r="CJ6" s="35" t="n"/>
      <c r="CK6" s="35" t="n"/>
      <c r="CL6" s="35" t="n"/>
      <c r="CM6" s="35" t="n"/>
      <c r="CN6" s="35" t="n"/>
      <c r="CO6" s="35" t="n"/>
      <c r="CP6" s="61" t="n"/>
      <c r="CQ6" s="61" t="n"/>
      <c r="CR6" s="35" t="n"/>
      <c r="CS6" s="61" t="n"/>
      <c r="CT6" s="61" t="n"/>
      <c r="CU6" s="35" t="n"/>
      <c r="CV6" s="61" t="n"/>
      <c r="CW6" s="61" t="n"/>
      <c r="CX6" s="35" t="n"/>
      <c r="CY6" s="61" t="n"/>
      <c r="CZ6" s="61" t="n"/>
      <c r="DA6" s="35" t="n"/>
      <c r="DB6" s="61" t="n"/>
      <c r="DC6" s="61" t="n"/>
      <c r="DD6" s="35" t="n"/>
      <c r="DE6" s="61" t="n"/>
      <c r="DF6" s="61" t="n"/>
      <c r="DG6" s="35" t="n"/>
      <c r="DH6" s="61" t="n"/>
      <c r="DI6" s="61" t="n"/>
      <c r="DK6" s="61" t="n"/>
      <c r="DL6" s="61" t="n"/>
      <c r="DP6" s="38" t="n"/>
      <c r="DS6" s="38" t="n"/>
      <c r="DV6" s="38" t="n"/>
      <c r="DY6" s="38" t="n"/>
      <c r="EB6" s="38" t="n"/>
      <c r="EE6" s="38" t="n"/>
    </row>
    <row customHeight="1" ht="12" r="7">
      <c r="A7" s="60" t="n">
        <v>43316</v>
      </c>
      <c r="B7" s="38" t="inlineStr">
        <is>
          <t>Millwall</t>
        </is>
      </c>
      <c r="C7" s="38" t="inlineStr">
        <is>
          <t>Middlesbrough</t>
        </is>
      </c>
      <c r="D7" s="33" t="n">
        <v>284</v>
      </c>
      <c r="E7" s="33" t="n">
        <v>362</v>
      </c>
      <c r="F7" s="33" t="n">
        <v>171</v>
      </c>
      <c r="G7" s="33" t="n">
        <v>263</v>
      </c>
      <c r="H7" s="47" t="n">
        <v>2</v>
      </c>
      <c r="I7" s="47" t="n">
        <v>3</v>
      </c>
      <c r="J7" s="47" t="n">
        <v>5</v>
      </c>
      <c r="K7" s="16" t="n">
        <v>2</v>
      </c>
      <c r="L7" s="33" t="n">
        <v>2</v>
      </c>
      <c r="M7" s="47" t="n">
        <v>4</v>
      </c>
      <c r="N7" s="19">
        <f>IF(K7="","",LOOKUP(K7-L7,{-9E+307,0,1},{2,"x",1}))</f>
        <v/>
      </c>
      <c r="O7" s="20">
        <f>IF(K7="","",K7&amp;"-"&amp;L7)</f>
        <v/>
      </c>
      <c r="P7" s="21" t="n"/>
      <c r="Q7" s="38" t="inlineStr">
        <is>
          <t>Brentford</t>
        </is>
      </c>
      <c r="R7" s="33">
        <f>SUMPRODUCT(($B$2:$C$1001=$Q7)*($N$2:$N$1001&lt;&gt;""))</f>
        <v/>
      </c>
      <c r="S7" s="33">
        <f>SUMIF($B$2:$B$1001,$Q7,$D$2:$D$1001)+SUMIF($C$2:$C$1001,$Q7,$E$2:$E$1001)</f>
        <v/>
      </c>
      <c r="T7" s="33">
        <f>SUMIF($B$2:$B$1001,$Q7,$F$2:$F$1001)+SUMIF($C$2:$C$1001,$Q7,$G$2:$G$1001)</f>
        <v/>
      </c>
      <c r="U7" s="33">
        <f>SUMIF($B$2:$B$1001,$Q7,$H$2:$H$1001)+SUMIF($C$2:$C$1001,$Q7,$I$2:$I$1001)</f>
        <v/>
      </c>
      <c r="V7" s="33">
        <f>SUMIF($B$2:$B$1001,$Q7,$K$2:$K$1001)+SUMIF($C$2:$C$1001,$Q7,$L$2:$L$1001)</f>
        <v/>
      </c>
      <c r="W7" s="16">
        <f>SUMIF($C$2:$C$1001,$Q7,$D$2:$D$1001)+SUMIF($B$2:$B$1001,$Q7,$E$2:$E$1001)</f>
        <v/>
      </c>
      <c r="X7" s="33">
        <f>SUMIF($C$2:$C$1001,$Q7,$F$2:$F$1001)+SUMIF($B$2:$B$1001,$Q7,$G$2:$G$1001)</f>
        <v/>
      </c>
      <c r="Y7" s="33">
        <f>SUMIF($C$2:$C$1001,$Q7,$H$2:$H$1001)+SUMIF($B$2:$B$1001,$Q7,$I$2:$I$1001)</f>
        <v/>
      </c>
      <c r="Z7" s="33">
        <f>SUMIF($C$2:$C$1001,$Q7,$K$2:$K$1001)+SUMIF($B$2:$B$1001,$Q7,$L$2:$L$1001)</f>
        <v/>
      </c>
      <c r="AA7" s="18" t="n">
        <v>5</v>
      </c>
      <c r="AB7" s="33" t="n">
        <v>1652</v>
      </c>
      <c r="AC7" s="33" t="n">
        <v>1307</v>
      </c>
      <c r="AD7" s="33" t="n">
        <v>22</v>
      </c>
      <c r="AE7" s="33" t="n">
        <v>8</v>
      </c>
      <c r="AF7" s="16" t="n">
        <v>1677</v>
      </c>
      <c r="AG7" s="33" t="n">
        <v>1325</v>
      </c>
      <c r="AH7" s="33" t="n">
        <v>12</v>
      </c>
      <c r="AI7" s="33" t="n">
        <v>3</v>
      </c>
      <c r="AK7" s="60">
        <f>AK35</f>
        <v/>
      </c>
      <c r="AL7" s="60">
        <f>AL35</f>
        <v/>
      </c>
      <c r="AM7" s="60">
        <f>AM35</f>
        <v/>
      </c>
      <c r="AN7" s="38">
        <f>VLOOKUP(AL7,$Q$3:$AI$26,2,FALSE)</f>
        <v/>
      </c>
      <c r="AO7" s="38">
        <f>VLOOKUP(AM7,$Q$3:$AI$26,2,FALSE)</f>
        <v/>
      </c>
      <c r="AP7" s="16">
        <f>VLOOKUP(AL7,$Q$3:$AI$26,3,FALSE)</f>
        <v/>
      </c>
      <c r="AQ7" s="33">
        <f>VLOOKUP(AM7,$Q$3:$AI$26,3,FALSE)</f>
        <v/>
      </c>
      <c r="AR7" s="33">
        <f>VLOOKUP(AL7,$Q$3:$AI$26,4,FALSE)</f>
        <v/>
      </c>
      <c r="AS7" s="33">
        <f>VLOOKUP(AM7,$Q$3:$AI$26,4,FALSE)</f>
        <v/>
      </c>
      <c r="AT7" s="33">
        <f>VLOOKUP(AL7,$Q$3:$AI$26,5,FALSE)</f>
        <v/>
      </c>
      <c r="AU7" s="33">
        <f>VLOOKUP(AM7,$Q$3:$AI$26,5,FALSE)</f>
        <v/>
      </c>
      <c r="AV7" s="33">
        <f>VLOOKUP(AL7,$Q$3:$AI$26,6,FALSE)</f>
        <v/>
      </c>
      <c r="AW7" s="33">
        <f>VLOOKUP(AM7,$Q$3:$AI$26,6,FALSE)</f>
        <v/>
      </c>
      <c r="AX7" s="16">
        <f>VLOOKUP(AL7,$Q$3:$AI$26,12,FALSE)</f>
        <v/>
      </c>
      <c r="AY7" s="33">
        <f>VLOOKUP(AM7,$Q$3:$AI$26,12,FALSE)</f>
        <v/>
      </c>
      <c r="AZ7" s="33">
        <f>VLOOKUP(AL7,$Q$3:$AI$26,13,FALSE)</f>
        <v/>
      </c>
      <c r="BA7" s="33">
        <f>VLOOKUP(AM7,$Q$3:$AI$26,13,FALSE)</f>
        <v/>
      </c>
      <c r="BB7" s="33">
        <f>VLOOKUP(AL7,$Q$3:$AI$26,14,FALSE)</f>
        <v/>
      </c>
      <c r="BC7" s="33">
        <f>VLOOKUP(AM7,$Q$3:$AI$26,14,FALSE)</f>
        <v/>
      </c>
      <c r="BD7" s="33">
        <f>VLOOKUP(AL7,$Q$3:$AI$26,15,FALSE)</f>
        <v/>
      </c>
      <c r="BE7" s="33">
        <f>VLOOKUP(AM7,$Q$3:$AI$26,15,FALSE)</f>
        <v/>
      </c>
      <c r="BF7" s="16">
        <f>VLOOKUP(AL7,$Q$3:$AI$26,7,FALSE)</f>
        <v/>
      </c>
      <c r="BG7" s="33">
        <f>VLOOKUP(AM7,$Q$3:$AI$26,7,FALSE)</f>
        <v/>
      </c>
      <c r="BH7" s="33">
        <f>VLOOKUP(AL7,$Q$3:$AI$26,8,FALSE)</f>
        <v/>
      </c>
      <c r="BI7" s="33">
        <f>VLOOKUP(AM7,$Q$3:$AI$26,8,FALSE)</f>
        <v/>
      </c>
      <c r="BJ7" s="33">
        <f>VLOOKUP(AL7,$Q$3:$AI$26,9,FALSE)</f>
        <v/>
      </c>
      <c r="BK7" s="33">
        <f>VLOOKUP(AM7,$Q$3:$AI$26,9,FALSE)</f>
        <v/>
      </c>
      <c r="BL7" s="33">
        <f>VLOOKUP(AL7,$Q$3:$AI$26,10,FALSE)</f>
        <v/>
      </c>
      <c r="BM7" s="33">
        <f>VLOOKUP(AM7,$Q$3:$AI$26,10,FALSE)</f>
        <v/>
      </c>
      <c r="BN7" s="16">
        <f>VLOOKUP(AL7,$Q$3:$AI$26,16,FALSE)</f>
        <v/>
      </c>
      <c r="BO7" s="33">
        <f>VLOOKUP(AM7,$Q$3:$AI$26,16,FALSE)</f>
        <v/>
      </c>
      <c r="BP7" s="33">
        <f>VLOOKUP(AL7,$Q$3:$AI$26,17,FALSE)</f>
        <v/>
      </c>
      <c r="BQ7" s="33">
        <f>VLOOKUP(AM7,$Q$3:$AI$26,17,FALSE)</f>
        <v/>
      </c>
      <c r="BR7" s="33">
        <f>VLOOKUP(AL7,$Q$3:$AI$26,18,FALSE)</f>
        <v/>
      </c>
      <c r="BS7" s="33">
        <f>VLOOKUP(AM7,$Q$3:$AI$26,18,FALSE)</f>
        <v/>
      </c>
      <c r="BT7" s="33">
        <f>VLOOKUP(AL7,$Q$3:$AI$26,19,FALSE)</f>
        <v/>
      </c>
      <c r="BU7" s="33">
        <f>VLOOKUP(AM7,$Q$3:$AI$26,19,FALSE)</f>
        <v/>
      </c>
      <c r="BV7" s="35" t="n"/>
      <c r="BW7" s="35" t="n"/>
      <c r="BX7" s="35" t="n"/>
      <c r="BY7" s="35" t="n"/>
      <c r="BZ7" s="35" t="n"/>
      <c r="CA7" s="35" t="n"/>
      <c r="CB7" s="35" t="n"/>
      <c r="CC7" s="35" t="n"/>
      <c r="CD7" s="35" t="n"/>
      <c r="CE7" s="35" t="n"/>
      <c r="CF7" s="35" t="n"/>
      <c r="CG7" s="34" t="n"/>
      <c r="CH7" s="35" t="n"/>
      <c r="CI7" s="35" t="n"/>
      <c r="CJ7" s="35" t="n"/>
      <c r="CK7" s="35" t="n"/>
      <c r="CL7" s="35" t="n"/>
      <c r="CM7" s="35" t="n"/>
      <c r="CN7" s="35" t="n"/>
      <c r="CO7" s="35" t="n"/>
      <c r="CP7" s="61" t="n"/>
      <c r="CQ7" s="61" t="n"/>
      <c r="CR7" s="35" t="n"/>
      <c r="CS7" s="61" t="n"/>
      <c r="CT7" s="61" t="n"/>
      <c r="CU7" s="35" t="n"/>
      <c r="CV7" s="61" t="n"/>
      <c r="CW7" s="61" t="n"/>
      <c r="CX7" s="35" t="n"/>
      <c r="CY7" s="61" t="n"/>
      <c r="CZ7" s="61" t="n"/>
      <c r="DA7" s="35" t="n"/>
      <c r="DB7" s="61" t="n"/>
      <c r="DC7" s="61" t="n"/>
      <c r="DD7" s="35" t="n"/>
      <c r="DE7" s="61" t="n"/>
      <c r="DF7" s="61" t="n"/>
      <c r="DG7" s="35" t="n"/>
      <c r="DH7" s="61" t="n"/>
      <c r="DI7" s="61" t="n"/>
      <c r="DK7" s="61" t="n"/>
      <c r="DL7" s="61" t="n"/>
      <c r="DP7" s="38" t="n"/>
      <c r="DS7" s="38" t="n"/>
      <c r="DV7" s="38" t="n"/>
      <c r="DY7" s="38" t="n"/>
      <c r="EB7" s="38" t="n"/>
      <c r="EE7" s="38" t="n"/>
    </row>
    <row customHeight="1" ht="12" r="8">
      <c r="A8" s="60" t="n">
        <v>43316</v>
      </c>
      <c r="B8" s="38" t="inlineStr">
        <is>
          <t>Preston</t>
        </is>
      </c>
      <c r="C8" s="38" t="inlineStr">
        <is>
          <t>QPR</t>
        </is>
      </c>
      <c r="D8" s="33" t="n">
        <v>507</v>
      </c>
      <c r="E8" s="33" t="n">
        <v>280</v>
      </c>
      <c r="F8" s="33" t="n">
        <v>393</v>
      </c>
      <c r="G8" s="33" t="n">
        <v>175</v>
      </c>
      <c r="H8" s="47" t="n">
        <v>3</v>
      </c>
      <c r="I8" s="47" t="n">
        <v>2</v>
      </c>
      <c r="J8" s="47" t="n">
        <v>5</v>
      </c>
      <c r="K8" s="16" t="n">
        <v>1</v>
      </c>
      <c r="L8" s="33" t="n">
        <v>0</v>
      </c>
      <c r="M8" s="47" t="n">
        <v>1</v>
      </c>
      <c r="N8" s="19">
        <f>IF(K8="","",LOOKUP(K8-L8,{-9E+307,0,1},{2,"x",1}))</f>
        <v/>
      </c>
      <c r="O8" s="20">
        <f>IF(K8="","",K8&amp;"-"&amp;L8)</f>
        <v/>
      </c>
      <c r="P8" s="21" t="n"/>
      <c r="Q8" s="38" t="inlineStr">
        <is>
          <t>Bristol City</t>
        </is>
      </c>
      <c r="R8" s="33">
        <f>SUMPRODUCT(($B$2:$C$1001=$Q8)*($N$2:$N$1001&lt;&gt;""))</f>
        <v/>
      </c>
      <c r="S8" s="33">
        <f>SUMIF($B$2:$B$1001,$Q8,$D$2:$D$1001)+SUMIF($C$2:$C$1001,$Q8,$E$2:$E$1001)</f>
        <v/>
      </c>
      <c r="T8" s="33">
        <f>SUMIF($B$2:$B$1001,$Q8,$F$2:$F$1001)+SUMIF($C$2:$C$1001,$Q8,$G$2:$G$1001)</f>
        <v/>
      </c>
      <c r="U8" s="33">
        <f>SUMIF($B$2:$B$1001,$Q8,$H$2:$H$1001)+SUMIF($C$2:$C$1001,$Q8,$I$2:$I$1001)</f>
        <v/>
      </c>
      <c r="V8" s="33">
        <f>SUMIF($B$2:$B$1001,$Q8,$K$2:$K$1001)+SUMIF($C$2:$C$1001,$Q8,$L$2:$L$1001)</f>
        <v/>
      </c>
      <c r="W8" s="16">
        <f>SUMIF($C$2:$C$1001,$Q8,$D$2:$D$1001)+SUMIF($B$2:$B$1001,$Q8,$E$2:$E$1001)</f>
        <v/>
      </c>
      <c r="X8" s="33">
        <f>SUMIF($C$2:$C$1001,$Q8,$F$2:$F$1001)+SUMIF($B$2:$B$1001,$Q8,$G$2:$G$1001)</f>
        <v/>
      </c>
      <c r="Y8" s="33">
        <f>SUMIF($C$2:$C$1001,$Q8,$H$2:$H$1001)+SUMIF($B$2:$B$1001,$Q8,$I$2:$I$1001)</f>
        <v/>
      </c>
      <c r="Z8" s="33">
        <f>SUMIF($C$2:$C$1001,$Q8,$K$2:$K$1001)+SUMIF($B$2:$B$1001,$Q8,$L$2:$L$1001)</f>
        <v/>
      </c>
      <c r="AA8" s="18" t="n">
        <v>5</v>
      </c>
      <c r="AB8" s="33" t="n">
        <v>2323</v>
      </c>
      <c r="AC8" s="33" t="n">
        <v>1780</v>
      </c>
      <c r="AD8" s="33" t="n">
        <v>27</v>
      </c>
      <c r="AE8" s="33" t="n">
        <v>4</v>
      </c>
      <c r="AF8" s="16" t="n">
        <v>1809</v>
      </c>
      <c r="AG8" s="33" t="n">
        <v>1250</v>
      </c>
      <c r="AH8" s="33" t="n">
        <v>22</v>
      </c>
      <c r="AI8" s="33" t="n">
        <v>7</v>
      </c>
      <c r="AK8" s="60">
        <f>AK36</f>
        <v/>
      </c>
      <c r="AL8" s="60">
        <f>AL36</f>
        <v/>
      </c>
      <c r="AM8" s="60">
        <f>AM36</f>
        <v/>
      </c>
      <c r="AN8" s="38">
        <f>VLOOKUP(AL8,$Q$3:$AI$26,2,FALSE)</f>
        <v/>
      </c>
      <c r="AO8" s="38">
        <f>VLOOKUP(AM8,$Q$3:$AI$26,2,FALSE)</f>
        <v/>
      </c>
      <c r="AP8" s="16">
        <f>VLOOKUP(AL8,$Q$3:$AI$26,3,FALSE)</f>
        <v/>
      </c>
      <c r="AQ8" s="33">
        <f>VLOOKUP(AM8,$Q$3:$AI$26,3,FALSE)</f>
        <v/>
      </c>
      <c r="AR8" s="33">
        <f>VLOOKUP(AL8,$Q$3:$AI$26,4,FALSE)</f>
        <v/>
      </c>
      <c r="AS8" s="33">
        <f>VLOOKUP(AM8,$Q$3:$AI$26,4,FALSE)</f>
        <v/>
      </c>
      <c r="AT8" s="33">
        <f>VLOOKUP(AL8,$Q$3:$AI$26,5,FALSE)</f>
        <v/>
      </c>
      <c r="AU8" s="33">
        <f>VLOOKUP(AM8,$Q$3:$AI$26,5,FALSE)</f>
        <v/>
      </c>
      <c r="AV8" s="33">
        <f>VLOOKUP(AL8,$Q$3:$AI$26,6,FALSE)</f>
        <v/>
      </c>
      <c r="AW8" s="33">
        <f>VLOOKUP(AM8,$Q$3:$AI$26,6,FALSE)</f>
        <v/>
      </c>
      <c r="AX8" s="16">
        <f>VLOOKUP(AL8,$Q$3:$AI$26,12,FALSE)</f>
        <v/>
      </c>
      <c r="AY8" s="33">
        <f>VLOOKUP(AM8,$Q$3:$AI$26,12,FALSE)</f>
        <v/>
      </c>
      <c r="AZ8" s="33">
        <f>VLOOKUP(AL8,$Q$3:$AI$26,13,FALSE)</f>
        <v/>
      </c>
      <c r="BA8" s="33">
        <f>VLOOKUP(AM8,$Q$3:$AI$26,13,FALSE)</f>
        <v/>
      </c>
      <c r="BB8" s="33">
        <f>VLOOKUP(AL8,$Q$3:$AI$26,14,FALSE)</f>
        <v/>
      </c>
      <c r="BC8" s="33">
        <f>VLOOKUP(AM8,$Q$3:$AI$26,14,FALSE)</f>
        <v/>
      </c>
      <c r="BD8" s="33">
        <f>VLOOKUP(AL8,$Q$3:$AI$26,15,FALSE)</f>
        <v/>
      </c>
      <c r="BE8" s="33">
        <f>VLOOKUP(AM8,$Q$3:$AI$26,15,FALSE)</f>
        <v/>
      </c>
      <c r="BF8" s="16">
        <f>VLOOKUP(AL8,$Q$3:$AI$26,7,FALSE)</f>
        <v/>
      </c>
      <c r="BG8" s="33">
        <f>VLOOKUP(AM8,$Q$3:$AI$26,7,FALSE)</f>
        <v/>
      </c>
      <c r="BH8" s="33">
        <f>VLOOKUP(AL8,$Q$3:$AI$26,8,FALSE)</f>
        <v/>
      </c>
      <c r="BI8" s="33">
        <f>VLOOKUP(AM8,$Q$3:$AI$26,8,FALSE)</f>
        <v/>
      </c>
      <c r="BJ8" s="33">
        <f>VLOOKUP(AL8,$Q$3:$AI$26,9,FALSE)</f>
        <v/>
      </c>
      <c r="BK8" s="33">
        <f>VLOOKUP(AM8,$Q$3:$AI$26,9,FALSE)</f>
        <v/>
      </c>
      <c r="BL8" s="33">
        <f>VLOOKUP(AL8,$Q$3:$AI$26,10,FALSE)</f>
        <v/>
      </c>
      <c r="BM8" s="33">
        <f>VLOOKUP(AM8,$Q$3:$AI$26,10,FALSE)</f>
        <v/>
      </c>
      <c r="BN8" s="16">
        <f>VLOOKUP(AL8,$Q$3:$AI$26,16,FALSE)</f>
        <v/>
      </c>
      <c r="BO8" s="33">
        <f>VLOOKUP(AM8,$Q$3:$AI$26,16,FALSE)</f>
        <v/>
      </c>
      <c r="BP8" s="33">
        <f>VLOOKUP(AL8,$Q$3:$AI$26,17,FALSE)</f>
        <v/>
      </c>
      <c r="BQ8" s="33">
        <f>VLOOKUP(AM8,$Q$3:$AI$26,17,FALSE)</f>
        <v/>
      </c>
      <c r="BR8" s="33">
        <f>VLOOKUP(AL8,$Q$3:$AI$26,18,FALSE)</f>
        <v/>
      </c>
      <c r="BS8" s="33">
        <f>VLOOKUP(AM8,$Q$3:$AI$26,18,FALSE)</f>
        <v/>
      </c>
      <c r="BT8" s="33">
        <f>VLOOKUP(AL8,$Q$3:$AI$26,19,FALSE)</f>
        <v/>
      </c>
      <c r="BU8" s="33">
        <f>VLOOKUP(AM8,$Q$3:$AI$26,19,FALSE)</f>
        <v/>
      </c>
      <c r="BV8" s="35" t="n"/>
      <c r="BW8" s="35" t="n"/>
      <c r="BX8" s="35" t="n"/>
      <c r="BY8" s="35" t="n"/>
      <c r="BZ8" s="35" t="n"/>
      <c r="CA8" s="35" t="n"/>
      <c r="CB8" s="35" t="n"/>
      <c r="CC8" s="35" t="n"/>
      <c r="CD8" s="35" t="n"/>
      <c r="CE8" s="35" t="n"/>
      <c r="CF8" s="35" t="n"/>
      <c r="CG8" s="34" t="n"/>
      <c r="CH8" s="35" t="n"/>
      <c r="CI8" s="35" t="n"/>
      <c r="CJ8" s="35" t="n"/>
      <c r="CK8" s="35" t="n"/>
      <c r="CL8" s="35" t="n"/>
      <c r="CM8" s="35" t="n"/>
      <c r="CN8" s="35" t="n"/>
      <c r="CO8" s="35" t="n"/>
      <c r="CP8" s="61" t="n"/>
      <c r="CQ8" s="61" t="n"/>
      <c r="CR8" s="35" t="n"/>
      <c r="CS8" s="61" t="n"/>
      <c r="CT8" s="61" t="n"/>
      <c r="CU8" s="35" t="n"/>
      <c r="CV8" s="61" t="n"/>
      <c r="CW8" s="61" t="n"/>
      <c r="CX8" s="35" t="n"/>
      <c r="CY8" s="61" t="n"/>
      <c r="CZ8" s="61" t="n"/>
      <c r="DA8" s="35" t="n"/>
      <c r="DB8" s="61" t="n"/>
      <c r="DC8" s="61" t="n"/>
      <c r="DD8" s="35" t="n"/>
      <c r="DE8" s="61" t="n"/>
      <c r="DF8" s="61" t="n"/>
      <c r="DG8" s="35" t="n"/>
      <c r="DH8" s="61" t="n"/>
      <c r="DI8" s="61" t="n"/>
      <c r="DK8" s="61" t="n"/>
      <c r="DL8" s="61" t="n"/>
      <c r="DP8" s="38" t="n"/>
      <c r="DS8" s="38" t="n"/>
      <c r="DV8" s="38" t="n"/>
      <c r="DY8" s="38" t="n"/>
      <c r="EB8" s="38" t="n"/>
      <c r="EE8" s="38" t="n"/>
    </row>
    <row customHeight="1" ht="12" r="9">
      <c r="A9" s="60" t="n">
        <v>43316</v>
      </c>
      <c r="B9" s="38" t="inlineStr">
        <is>
          <t>Sheffield Utd</t>
        </is>
      </c>
      <c r="C9" s="38" t="inlineStr">
        <is>
          <t>Swansea</t>
        </is>
      </c>
      <c r="D9" s="33" t="n">
        <v>450</v>
      </c>
      <c r="E9" s="33" t="n">
        <v>439</v>
      </c>
      <c r="F9" s="33" t="n">
        <v>348</v>
      </c>
      <c r="G9" s="33" t="n">
        <v>341</v>
      </c>
      <c r="H9" s="47" t="n">
        <v>2</v>
      </c>
      <c r="I9" s="47" t="n">
        <v>4</v>
      </c>
      <c r="J9" s="47" t="n">
        <v>6</v>
      </c>
      <c r="K9" s="16" t="n">
        <v>1</v>
      </c>
      <c r="L9" s="33" t="n">
        <v>2</v>
      </c>
      <c r="M9" s="47" t="n">
        <v>3</v>
      </c>
      <c r="N9" s="19">
        <f>IF(K9="","",LOOKUP(K9-L9,{-9E+307,0,1},{2,"x",1}))</f>
        <v/>
      </c>
      <c r="O9" s="20">
        <f>IF(K9="","",K9&amp;"-"&amp;L9)</f>
        <v/>
      </c>
      <c r="P9" s="21" t="n"/>
      <c r="Q9" s="38" t="inlineStr">
        <is>
          <t>Derby</t>
        </is>
      </c>
      <c r="R9" s="33">
        <f>SUMPRODUCT(($B$2:$C$1001=$Q9)*($N$2:$N$1001&lt;&gt;""))</f>
        <v/>
      </c>
      <c r="S9" s="33">
        <f>SUMIF($B$2:$B$1001,$Q9,$D$2:$D$1001)+SUMIF($C$2:$C$1001,$Q9,$E$2:$E$1001)</f>
        <v/>
      </c>
      <c r="T9" s="33">
        <f>SUMIF($B$2:$B$1001,$Q9,$F$2:$F$1001)+SUMIF($C$2:$C$1001,$Q9,$G$2:$G$1001)</f>
        <v/>
      </c>
      <c r="U9" s="33">
        <f>SUMIF($B$2:$B$1001,$Q9,$H$2:$H$1001)+SUMIF($C$2:$C$1001,$Q9,$I$2:$I$1001)</f>
        <v/>
      </c>
      <c r="V9" s="33">
        <f>SUMIF($B$2:$B$1001,$Q9,$K$2:$K$1001)+SUMIF($C$2:$C$1001,$Q9,$L$2:$L$1001)</f>
        <v/>
      </c>
      <c r="W9" s="16">
        <f>SUMIF($C$2:$C$1001,$Q9,$D$2:$D$1001)+SUMIF($B$2:$B$1001,$Q9,$E$2:$E$1001)</f>
        <v/>
      </c>
      <c r="X9" s="33">
        <f>SUMIF($C$2:$C$1001,$Q9,$F$2:$F$1001)+SUMIF($B$2:$B$1001,$Q9,$G$2:$G$1001)</f>
        <v/>
      </c>
      <c r="Y9" s="33">
        <f>SUMIF($C$2:$C$1001,$Q9,$H$2:$H$1001)+SUMIF($B$2:$B$1001,$Q9,$I$2:$I$1001)</f>
        <v/>
      </c>
      <c r="Z9" s="33">
        <f>SUMIF($C$2:$C$1001,$Q9,$K$2:$K$1001)+SUMIF($B$2:$B$1001,$Q9,$L$2:$L$1001)</f>
        <v/>
      </c>
      <c r="AA9" s="18" t="n">
        <v>5</v>
      </c>
      <c r="AB9" s="33" t="n">
        <v>2280</v>
      </c>
      <c r="AC9" s="33" t="n">
        <v>1748</v>
      </c>
      <c r="AD9" s="33" t="n">
        <v>33</v>
      </c>
      <c r="AE9" s="33" t="n">
        <v>10</v>
      </c>
      <c r="AF9" s="16" t="n">
        <v>1901</v>
      </c>
      <c r="AG9" s="33" t="n">
        <v>1380</v>
      </c>
      <c r="AH9" s="33" t="n">
        <v>24</v>
      </c>
      <c r="AI9" s="33" t="n">
        <v>4</v>
      </c>
      <c r="AK9" s="60">
        <f>AK37</f>
        <v/>
      </c>
      <c r="AL9" s="60">
        <f>AL37</f>
        <v/>
      </c>
      <c r="AM9" s="60">
        <f>AM37</f>
        <v/>
      </c>
      <c r="AN9" s="38">
        <f>VLOOKUP(AL9,$Q$3:$AI$26,2,FALSE)</f>
        <v/>
      </c>
      <c r="AO9" s="38">
        <f>VLOOKUP(AM9,$Q$3:$AI$26,2,FALSE)</f>
        <v/>
      </c>
      <c r="AP9" s="16">
        <f>VLOOKUP(AL9,$Q$3:$AI$26,3,FALSE)</f>
        <v/>
      </c>
      <c r="AQ9" s="33">
        <f>VLOOKUP(AM9,$Q$3:$AI$26,3,FALSE)</f>
        <v/>
      </c>
      <c r="AR9" s="33">
        <f>VLOOKUP(AL9,$Q$3:$AI$26,4,FALSE)</f>
        <v/>
      </c>
      <c r="AS9" s="33">
        <f>VLOOKUP(AM9,$Q$3:$AI$26,4,FALSE)</f>
        <v/>
      </c>
      <c r="AT9" s="33">
        <f>VLOOKUP(AL9,$Q$3:$AI$26,5,FALSE)</f>
        <v/>
      </c>
      <c r="AU9" s="33">
        <f>VLOOKUP(AM9,$Q$3:$AI$26,5,FALSE)</f>
        <v/>
      </c>
      <c r="AV9" s="33">
        <f>VLOOKUP(AL9,$Q$3:$AI$26,6,FALSE)</f>
        <v/>
      </c>
      <c r="AW9" s="33">
        <f>VLOOKUP(AM9,$Q$3:$AI$26,6,FALSE)</f>
        <v/>
      </c>
      <c r="AX9" s="16">
        <f>VLOOKUP(AL9,$Q$3:$AI$26,12,FALSE)</f>
        <v/>
      </c>
      <c r="AY9" s="33">
        <f>VLOOKUP(AM9,$Q$3:$AI$26,12,FALSE)</f>
        <v/>
      </c>
      <c r="AZ9" s="33">
        <f>VLOOKUP(AL9,$Q$3:$AI$26,13,FALSE)</f>
        <v/>
      </c>
      <c r="BA9" s="33">
        <f>VLOOKUP(AM9,$Q$3:$AI$26,13,FALSE)</f>
        <v/>
      </c>
      <c r="BB9" s="33">
        <f>VLOOKUP(AL9,$Q$3:$AI$26,14,FALSE)</f>
        <v/>
      </c>
      <c r="BC9" s="33">
        <f>VLOOKUP(AM9,$Q$3:$AI$26,14,FALSE)</f>
        <v/>
      </c>
      <c r="BD9" s="33">
        <f>VLOOKUP(AL9,$Q$3:$AI$26,15,FALSE)</f>
        <v/>
      </c>
      <c r="BE9" s="33">
        <f>VLOOKUP(AM9,$Q$3:$AI$26,15,FALSE)</f>
        <v/>
      </c>
      <c r="BF9" s="16">
        <f>VLOOKUP(AL9,$Q$3:$AI$26,7,FALSE)</f>
        <v/>
      </c>
      <c r="BG9" s="33">
        <f>VLOOKUP(AM9,$Q$3:$AI$26,7,FALSE)</f>
        <v/>
      </c>
      <c r="BH9" s="33">
        <f>VLOOKUP(AL9,$Q$3:$AI$26,8,FALSE)</f>
        <v/>
      </c>
      <c r="BI9" s="33">
        <f>VLOOKUP(AM9,$Q$3:$AI$26,8,FALSE)</f>
        <v/>
      </c>
      <c r="BJ9" s="33">
        <f>VLOOKUP(AL9,$Q$3:$AI$26,9,FALSE)</f>
        <v/>
      </c>
      <c r="BK9" s="33">
        <f>VLOOKUP(AM9,$Q$3:$AI$26,9,FALSE)</f>
        <v/>
      </c>
      <c r="BL9" s="33">
        <f>VLOOKUP(AL9,$Q$3:$AI$26,10,FALSE)</f>
        <v/>
      </c>
      <c r="BM9" s="33">
        <f>VLOOKUP(AM9,$Q$3:$AI$26,10,FALSE)</f>
        <v/>
      </c>
      <c r="BN9" s="16">
        <f>VLOOKUP(AL9,$Q$3:$AI$26,16,FALSE)</f>
        <v/>
      </c>
      <c r="BO9" s="33">
        <f>VLOOKUP(AM9,$Q$3:$AI$26,16,FALSE)</f>
        <v/>
      </c>
      <c r="BP9" s="33">
        <f>VLOOKUP(AL9,$Q$3:$AI$26,17,FALSE)</f>
        <v/>
      </c>
      <c r="BQ9" s="33">
        <f>VLOOKUP(AM9,$Q$3:$AI$26,17,FALSE)</f>
        <v/>
      </c>
      <c r="BR9" s="33">
        <f>VLOOKUP(AL9,$Q$3:$AI$26,18,FALSE)</f>
        <v/>
      </c>
      <c r="BS9" s="33">
        <f>VLOOKUP(AM9,$Q$3:$AI$26,18,FALSE)</f>
        <v/>
      </c>
      <c r="BT9" s="33">
        <f>VLOOKUP(AL9,$Q$3:$AI$26,19,FALSE)</f>
        <v/>
      </c>
      <c r="BU9" s="33">
        <f>VLOOKUP(AM9,$Q$3:$AI$26,19,FALSE)</f>
        <v/>
      </c>
      <c r="BV9" s="35" t="n"/>
      <c r="BW9" s="35" t="n"/>
      <c r="BX9" s="35" t="n"/>
      <c r="BY9" s="35" t="n"/>
      <c r="BZ9" s="35" t="n"/>
      <c r="CA9" s="35" t="n"/>
      <c r="CB9" s="35" t="n"/>
      <c r="CC9" s="35" t="n"/>
      <c r="CD9" s="35" t="n"/>
      <c r="CE9" s="35" t="n"/>
      <c r="CF9" s="35" t="n"/>
      <c r="CG9" s="34" t="n"/>
      <c r="CH9" s="35" t="n"/>
      <c r="CI9" s="35" t="n"/>
      <c r="CJ9" s="35" t="n"/>
      <c r="CK9" s="35" t="n"/>
      <c r="CL9" s="35" t="n"/>
      <c r="CM9" s="35" t="n"/>
      <c r="CN9" s="35" t="n"/>
      <c r="CO9" s="35" t="n"/>
      <c r="CP9" s="61" t="n"/>
      <c r="CQ9" s="61" t="n"/>
      <c r="CR9" s="35" t="n"/>
      <c r="CS9" s="61" t="n"/>
      <c r="CT9" s="61" t="n"/>
      <c r="CU9" s="35" t="n"/>
      <c r="CV9" s="61" t="n"/>
      <c r="CW9" s="61" t="n"/>
      <c r="CX9" s="35" t="n"/>
      <c r="CY9" s="61" t="n"/>
      <c r="CZ9" s="61" t="n"/>
      <c r="DA9" s="35" t="n"/>
      <c r="DB9" s="61" t="n"/>
      <c r="DC9" s="61" t="n"/>
      <c r="DD9" s="35" t="n"/>
      <c r="DE9" s="61" t="n"/>
      <c r="DF9" s="61" t="n"/>
      <c r="DG9" s="35" t="n"/>
      <c r="DH9" s="61" t="n"/>
      <c r="DI9" s="61" t="n"/>
      <c r="DK9" s="61" t="n"/>
      <c r="DL9" s="61" t="n"/>
      <c r="DP9" s="38" t="n"/>
      <c r="DS9" s="38" t="n"/>
      <c r="DV9" s="38" t="n"/>
      <c r="DY9" s="38" t="n"/>
      <c r="EB9" s="38" t="n"/>
      <c r="EE9" s="38" t="n"/>
    </row>
    <row customHeight="1" ht="12" r="10">
      <c r="A10" s="60" t="n">
        <v>43316</v>
      </c>
      <c r="B10" s="38" t="inlineStr">
        <is>
          <t>West Brom</t>
        </is>
      </c>
      <c r="C10" s="38" t="inlineStr">
        <is>
          <t>Bolton</t>
        </is>
      </c>
      <c r="D10" s="33" t="n">
        <v>512</v>
      </c>
      <c r="E10" s="33" t="n">
        <v>192</v>
      </c>
      <c r="F10" s="33" t="n">
        <v>424</v>
      </c>
      <c r="G10" s="33" t="n">
        <v>105</v>
      </c>
      <c r="H10" s="47" t="n">
        <v>3</v>
      </c>
      <c r="I10" s="47" t="n">
        <v>4</v>
      </c>
      <c r="J10" s="47" t="n">
        <v>7</v>
      </c>
      <c r="K10" s="16" t="n">
        <v>1</v>
      </c>
      <c r="L10" s="33" t="n">
        <v>2</v>
      </c>
      <c r="M10" s="47" t="n">
        <v>3</v>
      </c>
      <c r="N10" s="19">
        <f>IF(K10="","",LOOKUP(K10-L10,{-9E+307,0,1},{2,"x",1}))</f>
        <v/>
      </c>
      <c r="O10" s="20">
        <f>IF(K10="","",K10&amp;"-"&amp;L10)</f>
        <v/>
      </c>
      <c r="P10" s="21" t="n"/>
      <c r="Q10" s="38" t="inlineStr">
        <is>
          <t>Hull</t>
        </is>
      </c>
      <c r="R10" s="33">
        <f>SUMPRODUCT(($B$2:$C$1001=$Q10)*($N$2:$N$1001&lt;&gt;""))</f>
        <v/>
      </c>
      <c r="S10" s="33">
        <f>SUMIF($B$2:$B$1001,$Q10,$D$2:$D$1001)+SUMIF($C$2:$C$1001,$Q10,$E$2:$E$1001)</f>
        <v/>
      </c>
      <c r="T10" s="33">
        <f>SUMIF($B$2:$B$1001,$Q10,$F$2:$F$1001)+SUMIF($C$2:$C$1001,$Q10,$G$2:$G$1001)</f>
        <v/>
      </c>
      <c r="U10" s="33">
        <f>SUMIF($B$2:$B$1001,$Q10,$H$2:$H$1001)+SUMIF($C$2:$C$1001,$Q10,$I$2:$I$1001)</f>
        <v/>
      </c>
      <c r="V10" s="33">
        <f>SUMIF($B$2:$B$1001,$Q10,$K$2:$K$1001)+SUMIF($C$2:$C$1001,$Q10,$L$2:$L$1001)</f>
        <v/>
      </c>
      <c r="W10" s="16">
        <f>SUMIF($C$2:$C$1001,$Q10,$D$2:$D$1001)+SUMIF($B$2:$B$1001,$Q10,$E$2:$E$1001)</f>
        <v/>
      </c>
      <c r="X10" s="33">
        <f>SUMIF($C$2:$C$1001,$Q10,$F$2:$F$1001)+SUMIF($B$2:$B$1001,$Q10,$G$2:$G$1001)</f>
        <v/>
      </c>
      <c r="Y10" s="33">
        <f>SUMIF($C$2:$C$1001,$Q10,$H$2:$H$1001)+SUMIF($B$2:$B$1001,$Q10,$I$2:$I$1001)</f>
        <v/>
      </c>
      <c r="Z10" s="33">
        <f>SUMIF($C$2:$C$1001,$Q10,$K$2:$K$1001)+SUMIF($B$2:$B$1001,$Q10,$L$2:$L$1001)</f>
        <v/>
      </c>
      <c r="AA10" s="18" t="n">
        <v>5</v>
      </c>
      <c r="AB10" s="33" t="n">
        <v>1891</v>
      </c>
      <c r="AC10" s="33" t="n">
        <v>1394</v>
      </c>
      <c r="AD10" s="33" t="n">
        <v>16</v>
      </c>
      <c r="AE10" s="33" t="n">
        <v>5</v>
      </c>
      <c r="AF10" s="16" t="n">
        <v>2050</v>
      </c>
      <c r="AG10" s="33" t="n">
        <v>1578</v>
      </c>
      <c r="AH10" s="33" t="n">
        <v>21</v>
      </c>
      <c r="AI10" s="33" t="n">
        <v>10</v>
      </c>
      <c r="AK10" s="60">
        <f>AK38</f>
        <v/>
      </c>
      <c r="AL10" s="60">
        <f>AL38</f>
        <v/>
      </c>
      <c r="AM10" s="60">
        <f>AM38</f>
        <v/>
      </c>
      <c r="AN10" s="38">
        <f>VLOOKUP(AL10,$Q$3:$AI$26,2,FALSE)</f>
        <v/>
      </c>
      <c r="AO10" s="38">
        <f>VLOOKUP(AM10,$Q$3:$AI$26,2,FALSE)</f>
        <v/>
      </c>
      <c r="AP10" s="16">
        <f>VLOOKUP(AL10,$Q$3:$AI$26,3,FALSE)</f>
        <v/>
      </c>
      <c r="AQ10" s="33">
        <f>VLOOKUP(AM10,$Q$3:$AI$26,3,FALSE)</f>
        <v/>
      </c>
      <c r="AR10" s="33">
        <f>VLOOKUP(AL10,$Q$3:$AI$26,4,FALSE)</f>
        <v/>
      </c>
      <c r="AS10" s="33">
        <f>VLOOKUP(AM10,$Q$3:$AI$26,4,FALSE)</f>
        <v/>
      </c>
      <c r="AT10" s="33">
        <f>VLOOKUP(AL10,$Q$3:$AI$26,5,FALSE)</f>
        <v/>
      </c>
      <c r="AU10" s="33">
        <f>VLOOKUP(AM10,$Q$3:$AI$26,5,FALSE)</f>
        <v/>
      </c>
      <c r="AV10" s="33">
        <f>VLOOKUP(AL10,$Q$3:$AI$26,6,FALSE)</f>
        <v/>
      </c>
      <c r="AW10" s="33">
        <f>VLOOKUP(AM10,$Q$3:$AI$26,6,FALSE)</f>
        <v/>
      </c>
      <c r="AX10" s="16">
        <f>VLOOKUP(AL10,$Q$3:$AI$26,12,FALSE)</f>
        <v/>
      </c>
      <c r="AY10" s="33">
        <f>VLOOKUP(AM10,$Q$3:$AI$26,12,FALSE)</f>
        <v/>
      </c>
      <c r="AZ10" s="33">
        <f>VLOOKUP(AL10,$Q$3:$AI$26,13,FALSE)</f>
        <v/>
      </c>
      <c r="BA10" s="33">
        <f>VLOOKUP(AM10,$Q$3:$AI$26,13,FALSE)</f>
        <v/>
      </c>
      <c r="BB10" s="33">
        <f>VLOOKUP(AL10,$Q$3:$AI$26,14,FALSE)</f>
        <v/>
      </c>
      <c r="BC10" s="33">
        <f>VLOOKUP(AM10,$Q$3:$AI$26,14,FALSE)</f>
        <v/>
      </c>
      <c r="BD10" s="33">
        <f>VLOOKUP(AL10,$Q$3:$AI$26,15,FALSE)</f>
        <v/>
      </c>
      <c r="BE10" s="33">
        <f>VLOOKUP(AM10,$Q$3:$AI$26,15,FALSE)</f>
        <v/>
      </c>
      <c r="BF10" s="16">
        <f>VLOOKUP(AL10,$Q$3:$AI$26,7,FALSE)</f>
        <v/>
      </c>
      <c r="BG10" s="33">
        <f>VLOOKUP(AM10,$Q$3:$AI$26,7,FALSE)</f>
        <v/>
      </c>
      <c r="BH10" s="33">
        <f>VLOOKUP(AL10,$Q$3:$AI$26,8,FALSE)</f>
        <v/>
      </c>
      <c r="BI10" s="33">
        <f>VLOOKUP(AM10,$Q$3:$AI$26,8,FALSE)</f>
        <v/>
      </c>
      <c r="BJ10" s="33">
        <f>VLOOKUP(AL10,$Q$3:$AI$26,9,FALSE)</f>
        <v/>
      </c>
      <c r="BK10" s="33">
        <f>VLOOKUP(AM10,$Q$3:$AI$26,9,FALSE)</f>
        <v/>
      </c>
      <c r="BL10" s="33">
        <f>VLOOKUP(AL10,$Q$3:$AI$26,10,FALSE)</f>
        <v/>
      </c>
      <c r="BM10" s="33">
        <f>VLOOKUP(AM10,$Q$3:$AI$26,10,FALSE)</f>
        <v/>
      </c>
      <c r="BN10" s="16">
        <f>VLOOKUP(AL10,$Q$3:$AI$26,16,FALSE)</f>
        <v/>
      </c>
      <c r="BO10" s="33">
        <f>VLOOKUP(AM10,$Q$3:$AI$26,16,FALSE)</f>
        <v/>
      </c>
      <c r="BP10" s="33">
        <f>VLOOKUP(AL10,$Q$3:$AI$26,17,FALSE)</f>
        <v/>
      </c>
      <c r="BQ10" s="33">
        <f>VLOOKUP(AM10,$Q$3:$AI$26,17,FALSE)</f>
        <v/>
      </c>
      <c r="BR10" s="33">
        <f>VLOOKUP(AL10,$Q$3:$AI$26,18,FALSE)</f>
        <v/>
      </c>
      <c r="BS10" s="33">
        <f>VLOOKUP(AM10,$Q$3:$AI$26,18,FALSE)</f>
        <v/>
      </c>
      <c r="BT10" s="33">
        <f>VLOOKUP(AL10,$Q$3:$AI$26,19,FALSE)</f>
        <v/>
      </c>
      <c r="BU10" s="33">
        <f>VLOOKUP(AM10,$Q$3:$AI$26,19,FALSE)</f>
        <v/>
      </c>
      <c r="BV10" s="35" t="n"/>
      <c r="BW10" s="35" t="n"/>
      <c r="BX10" s="35" t="n"/>
      <c r="BY10" s="35" t="n"/>
      <c r="BZ10" s="35" t="n"/>
      <c r="CA10" s="35" t="n"/>
      <c r="CB10" s="35" t="n"/>
      <c r="CC10" s="35" t="n"/>
      <c r="CD10" s="35" t="n"/>
      <c r="CE10" s="35" t="n"/>
      <c r="CF10" s="35" t="n"/>
      <c r="CG10" s="34" t="n"/>
      <c r="CH10" s="35" t="n"/>
      <c r="CI10" s="35" t="n"/>
      <c r="CJ10" s="35" t="n"/>
      <c r="CK10" s="35" t="n"/>
      <c r="CL10" s="35" t="n"/>
      <c r="CM10" s="35" t="n"/>
      <c r="CN10" s="35" t="n"/>
      <c r="CO10" s="35" t="n"/>
      <c r="CP10" s="61" t="n"/>
      <c r="CQ10" s="61" t="n"/>
      <c r="CR10" s="35" t="n"/>
      <c r="CS10" s="61" t="n"/>
      <c r="CT10" s="61" t="n"/>
      <c r="CU10" s="35" t="n"/>
      <c r="CV10" s="61" t="n"/>
      <c r="CW10" s="61" t="n"/>
      <c r="CX10" s="35" t="n"/>
      <c r="CY10" s="61" t="n"/>
      <c r="CZ10" s="61" t="n"/>
      <c r="DA10" s="35" t="n"/>
      <c r="DB10" s="61" t="n"/>
      <c r="DC10" s="61" t="n"/>
      <c r="DD10" s="35" t="n"/>
      <c r="DE10" s="61" t="n"/>
      <c r="DF10" s="61" t="n"/>
      <c r="DG10" s="35" t="n"/>
      <c r="DH10" s="61" t="n"/>
      <c r="DI10" s="61" t="n"/>
      <c r="DK10" s="61" t="n"/>
      <c r="DL10" s="61" t="n"/>
      <c r="DP10" s="38" t="n"/>
      <c r="DS10" s="38" t="n"/>
      <c r="DV10" s="38" t="n"/>
      <c r="DY10" s="38" t="n"/>
      <c r="EB10" s="38" t="n"/>
      <c r="EE10" s="38" t="n"/>
    </row>
    <row customHeight="1" ht="12" r="11">
      <c r="A11" s="60" t="n">
        <v>43316</v>
      </c>
      <c r="B11" s="38" t="inlineStr">
        <is>
          <t>Wigan</t>
        </is>
      </c>
      <c r="C11" s="38" t="inlineStr">
        <is>
          <t>Sheffield Wed</t>
        </is>
      </c>
      <c r="D11" s="33" t="n">
        <v>347</v>
      </c>
      <c r="E11" s="33" t="n">
        <v>397</v>
      </c>
      <c r="F11" s="33" t="n">
        <v>252</v>
      </c>
      <c r="G11" s="33" t="n">
        <v>298</v>
      </c>
      <c r="H11" s="47" t="n">
        <v>10</v>
      </c>
      <c r="I11" s="47" t="n">
        <v>4</v>
      </c>
      <c r="J11" s="47" t="n">
        <v>14</v>
      </c>
      <c r="K11" s="16" t="n">
        <v>3</v>
      </c>
      <c r="L11" s="33" t="n">
        <v>2</v>
      </c>
      <c r="M11" s="47" t="n">
        <v>5</v>
      </c>
      <c r="N11" s="19">
        <f>IF(K11="","",LOOKUP(K11-L11,{-9E+307,0,1},{2,"x",1}))</f>
        <v/>
      </c>
      <c r="O11" s="20">
        <f>IF(K11="","",K11&amp;"-"&amp;L11)</f>
        <v/>
      </c>
      <c r="P11" s="21" t="n"/>
      <c r="Q11" s="38" t="inlineStr">
        <is>
          <t>Ipswich</t>
        </is>
      </c>
      <c r="R11" s="33">
        <f>SUMPRODUCT(($B$2:$C$1001=$Q11)*($N$2:$N$1001&lt;&gt;""))</f>
        <v/>
      </c>
      <c r="S11" s="33">
        <f>SUMIF($B$2:$B$1001,$Q11,$D$2:$D$1001)+SUMIF($C$2:$C$1001,$Q11,$E$2:$E$1001)</f>
        <v/>
      </c>
      <c r="T11" s="33">
        <f>SUMIF($B$2:$B$1001,$Q11,$F$2:$F$1001)+SUMIF($C$2:$C$1001,$Q11,$G$2:$G$1001)</f>
        <v/>
      </c>
      <c r="U11" s="33">
        <f>SUMIF($B$2:$B$1001,$Q11,$H$2:$H$1001)+SUMIF($C$2:$C$1001,$Q11,$I$2:$I$1001)</f>
        <v/>
      </c>
      <c r="V11" s="33">
        <f>SUMIF($B$2:$B$1001,$Q11,$K$2:$K$1001)+SUMIF($C$2:$C$1001,$Q11,$L$2:$L$1001)</f>
        <v/>
      </c>
      <c r="W11" s="16">
        <f>SUMIF($C$2:$C$1001,$Q11,$D$2:$D$1001)+SUMIF($B$2:$B$1001,$Q11,$E$2:$E$1001)</f>
        <v/>
      </c>
      <c r="X11" s="33">
        <f>SUMIF($C$2:$C$1001,$Q11,$F$2:$F$1001)+SUMIF($B$2:$B$1001,$Q11,$G$2:$G$1001)</f>
        <v/>
      </c>
      <c r="Y11" s="33">
        <f>SUMIF($C$2:$C$1001,$Q11,$H$2:$H$1001)+SUMIF($B$2:$B$1001,$Q11,$I$2:$I$1001)</f>
        <v/>
      </c>
      <c r="Z11" s="33">
        <f>SUMIF($C$2:$C$1001,$Q11,$K$2:$K$1001)+SUMIF($B$2:$B$1001,$Q11,$L$2:$L$1001)</f>
        <v/>
      </c>
      <c r="AA11" s="18" t="n">
        <v>5</v>
      </c>
      <c r="AB11" s="33" t="n">
        <v>2208</v>
      </c>
      <c r="AC11" s="33" t="n">
        <v>1623</v>
      </c>
      <c r="AD11" s="33" t="n">
        <v>14</v>
      </c>
      <c r="AE11" s="33" t="n">
        <v>4</v>
      </c>
      <c r="AF11" s="16" t="n">
        <v>2250</v>
      </c>
      <c r="AG11" s="33" t="n">
        <v>1723</v>
      </c>
      <c r="AH11" s="33" t="n">
        <v>30</v>
      </c>
      <c r="AI11" s="33" t="n">
        <v>10</v>
      </c>
      <c r="AK11" s="60">
        <f>AK39</f>
        <v/>
      </c>
      <c r="AL11" s="60">
        <f>AL39</f>
        <v/>
      </c>
      <c r="AM11" s="60">
        <f>AM39</f>
        <v/>
      </c>
      <c r="AN11" s="38">
        <f>VLOOKUP(AL11,$Q$3:$AI$26,2,FALSE)</f>
        <v/>
      </c>
      <c r="AO11" s="38">
        <f>VLOOKUP(AM11,$Q$3:$AI$26,2,FALSE)</f>
        <v/>
      </c>
      <c r="AP11" s="16">
        <f>VLOOKUP(AL11,$Q$3:$AI$26,3,FALSE)</f>
        <v/>
      </c>
      <c r="AQ11" s="33">
        <f>VLOOKUP(AM11,$Q$3:$AI$26,3,FALSE)</f>
        <v/>
      </c>
      <c r="AR11" s="33">
        <f>VLOOKUP(AL11,$Q$3:$AI$26,4,FALSE)</f>
        <v/>
      </c>
      <c r="AS11" s="33">
        <f>VLOOKUP(AM11,$Q$3:$AI$26,4,FALSE)</f>
        <v/>
      </c>
      <c r="AT11" s="33">
        <f>VLOOKUP(AL11,$Q$3:$AI$26,5,FALSE)</f>
        <v/>
      </c>
      <c r="AU11" s="33">
        <f>VLOOKUP(AM11,$Q$3:$AI$26,5,FALSE)</f>
        <v/>
      </c>
      <c r="AV11" s="33">
        <f>VLOOKUP(AL11,$Q$3:$AI$26,6,FALSE)</f>
        <v/>
      </c>
      <c r="AW11" s="33">
        <f>VLOOKUP(AM11,$Q$3:$AI$26,6,FALSE)</f>
        <v/>
      </c>
      <c r="AX11" s="16">
        <f>VLOOKUP(AL11,$Q$3:$AI$26,12,FALSE)</f>
        <v/>
      </c>
      <c r="AY11" s="33">
        <f>VLOOKUP(AM11,$Q$3:$AI$26,12,FALSE)</f>
        <v/>
      </c>
      <c r="AZ11" s="33">
        <f>VLOOKUP(AL11,$Q$3:$AI$26,13,FALSE)</f>
        <v/>
      </c>
      <c r="BA11" s="33">
        <f>VLOOKUP(AM11,$Q$3:$AI$26,13,FALSE)</f>
        <v/>
      </c>
      <c r="BB11" s="33">
        <f>VLOOKUP(AL11,$Q$3:$AI$26,14,FALSE)</f>
        <v/>
      </c>
      <c r="BC11" s="33">
        <f>VLOOKUP(AM11,$Q$3:$AI$26,14,FALSE)</f>
        <v/>
      </c>
      <c r="BD11" s="33">
        <f>VLOOKUP(AL11,$Q$3:$AI$26,15,FALSE)</f>
        <v/>
      </c>
      <c r="BE11" s="33">
        <f>VLOOKUP(AM11,$Q$3:$AI$26,15,FALSE)</f>
        <v/>
      </c>
      <c r="BF11" s="16">
        <f>VLOOKUP(AL11,$Q$3:$AI$26,7,FALSE)</f>
        <v/>
      </c>
      <c r="BG11" s="33">
        <f>VLOOKUP(AM11,$Q$3:$AI$26,7,FALSE)</f>
        <v/>
      </c>
      <c r="BH11" s="33">
        <f>VLOOKUP(AL11,$Q$3:$AI$26,8,FALSE)</f>
        <v/>
      </c>
      <c r="BI11" s="33">
        <f>VLOOKUP(AM11,$Q$3:$AI$26,8,FALSE)</f>
        <v/>
      </c>
      <c r="BJ11" s="33">
        <f>VLOOKUP(AL11,$Q$3:$AI$26,9,FALSE)</f>
        <v/>
      </c>
      <c r="BK11" s="33">
        <f>VLOOKUP(AM11,$Q$3:$AI$26,9,FALSE)</f>
        <v/>
      </c>
      <c r="BL11" s="33">
        <f>VLOOKUP(AL11,$Q$3:$AI$26,10,FALSE)</f>
        <v/>
      </c>
      <c r="BM11" s="33">
        <f>VLOOKUP(AM11,$Q$3:$AI$26,10,FALSE)</f>
        <v/>
      </c>
      <c r="BN11" s="16">
        <f>VLOOKUP(AL11,$Q$3:$AI$26,16,FALSE)</f>
        <v/>
      </c>
      <c r="BO11" s="33">
        <f>VLOOKUP(AM11,$Q$3:$AI$26,16,FALSE)</f>
        <v/>
      </c>
      <c r="BP11" s="33">
        <f>VLOOKUP(AL11,$Q$3:$AI$26,17,FALSE)</f>
        <v/>
      </c>
      <c r="BQ11" s="33">
        <f>VLOOKUP(AM11,$Q$3:$AI$26,17,FALSE)</f>
        <v/>
      </c>
      <c r="BR11" s="33">
        <f>VLOOKUP(AL11,$Q$3:$AI$26,18,FALSE)</f>
        <v/>
      </c>
      <c r="BS11" s="33">
        <f>VLOOKUP(AM11,$Q$3:$AI$26,18,FALSE)</f>
        <v/>
      </c>
      <c r="BT11" s="33">
        <f>VLOOKUP(AL11,$Q$3:$AI$26,19,FALSE)</f>
        <v/>
      </c>
      <c r="BU11" s="33">
        <f>VLOOKUP(AM11,$Q$3:$AI$26,19,FALSE)</f>
        <v/>
      </c>
      <c r="BV11" s="35" t="n"/>
      <c r="BW11" s="35" t="n"/>
      <c r="BX11" s="35" t="n"/>
      <c r="BY11" s="35" t="n"/>
      <c r="BZ11" s="35" t="n"/>
      <c r="CA11" s="35" t="n"/>
      <c r="CB11" s="35" t="n"/>
      <c r="CC11" s="35" t="n"/>
      <c r="CD11" s="35" t="n"/>
      <c r="CE11" s="35" t="n"/>
      <c r="CF11" s="35" t="n"/>
      <c r="CG11" s="34" t="n"/>
      <c r="CH11" s="35" t="n"/>
      <c r="CI11" s="35" t="n"/>
      <c r="CJ11" s="35" t="n"/>
      <c r="CK11" s="35" t="n"/>
      <c r="CL11" s="35" t="n"/>
      <c r="CM11" s="35" t="n"/>
      <c r="CN11" s="35" t="n"/>
      <c r="CO11" s="35" t="n"/>
      <c r="CP11" s="61" t="n"/>
      <c r="CQ11" s="61" t="n"/>
      <c r="CR11" s="35" t="n"/>
      <c r="CS11" s="61" t="n"/>
      <c r="CT11" s="61" t="n"/>
      <c r="CU11" s="35" t="n"/>
      <c r="CV11" s="61" t="n"/>
      <c r="CW11" s="61" t="n"/>
      <c r="CX11" s="35" t="n"/>
      <c r="CY11" s="61" t="n"/>
      <c r="CZ11" s="61" t="n"/>
      <c r="DA11" s="35" t="n"/>
      <c r="DB11" s="61" t="n"/>
      <c r="DC11" s="61" t="n"/>
      <c r="DD11" s="35" t="n"/>
      <c r="DE11" s="61" t="n"/>
      <c r="DF11" s="61" t="n"/>
      <c r="DG11" s="35" t="n"/>
      <c r="DH11" s="61" t="n"/>
      <c r="DI11" s="61" t="n"/>
      <c r="DK11" s="61" t="n"/>
      <c r="DL11" s="61" t="n"/>
      <c r="DP11" s="38" t="n"/>
      <c r="DS11" s="38" t="n"/>
      <c r="DV11" s="38" t="n"/>
      <c r="DY11" s="38" t="n"/>
      <c r="EB11" s="38" t="n"/>
      <c r="EE11" s="38" t="n"/>
    </row>
    <row customHeight="1" ht="12" r="12">
      <c r="A12" s="60" t="n">
        <v>43317</v>
      </c>
      <c r="B12" s="38" t="inlineStr">
        <is>
          <t>Leeds</t>
        </is>
      </c>
      <c r="C12" s="38" t="inlineStr">
        <is>
          <t>Stoke</t>
        </is>
      </c>
      <c r="D12" s="33" t="n">
        <v>398</v>
      </c>
      <c r="E12" s="33" t="n">
        <v>389</v>
      </c>
      <c r="F12" s="33" t="n">
        <v>293</v>
      </c>
      <c r="G12" s="33" t="n">
        <v>274</v>
      </c>
      <c r="H12" s="47" t="n">
        <v>5</v>
      </c>
      <c r="I12" s="47" t="n">
        <v>5</v>
      </c>
      <c r="J12" s="47" t="n">
        <v>10</v>
      </c>
      <c r="K12" s="16" t="n">
        <v>3</v>
      </c>
      <c r="L12" s="33" t="n">
        <v>1</v>
      </c>
      <c r="M12" s="47" t="n">
        <v>4</v>
      </c>
      <c r="N12" s="19">
        <f>IF(K12="","",LOOKUP(K12-L12,{-9E+307,0,1},{2,"x",1}))</f>
        <v/>
      </c>
      <c r="O12" s="20">
        <f>IF(K12="","",K12&amp;"-"&amp;L12)</f>
        <v/>
      </c>
      <c r="P12" s="21" t="n"/>
      <c r="Q12" s="38" t="inlineStr">
        <is>
          <t>Leeds</t>
        </is>
      </c>
      <c r="R12" s="33">
        <f>SUMPRODUCT(($B$2:$C$1001=$Q12)*($N$2:$N$1001&lt;&gt;""))</f>
        <v/>
      </c>
      <c r="S12" s="33">
        <f>SUMIF($B$2:$B$1001,$Q12,$D$2:$D$1001)+SUMIF($C$2:$C$1001,$Q12,$E$2:$E$1001)</f>
        <v/>
      </c>
      <c r="T12" s="33">
        <f>SUMIF($B$2:$B$1001,$Q12,$F$2:$F$1001)+SUMIF($C$2:$C$1001,$Q12,$G$2:$G$1001)</f>
        <v/>
      </c>
      <c r="U12" s="33">
        <f>SUMIF($B$2:$B$1001,$Q12,$H$2:$H$1001)+SUMIF($C$2:$C$1001,$Q12,$I$2:$I$1001)</f>
        <v/>
      </c>
      <c r="V12" s="33">
        <f>SUMIF($B$2:$B$1001,$Q12,$K$2:$K$1001)+SUMIF($C$2:$C$1001,$Q12,$L$2:$L$1001)</f>
        <v/>
      </c>
      <c r="W12" s="16">
        <f>SUMIF($C$2:$C$1001,$Q12,$D$2:$D$1001)+SUMIF($B$2:$B$1001,$Q12,$E$2:$E$1001)</f>
        <v/>
      </c>
      <c r="X12" s="33">
        <f>SUMIF($C$2:$C$1001,$Q12,$F$2:$F$1001)+SUMIF($B$2:$B$1001,$Q12,$G$2:$G$1001)</f>
        <v/>
      </c>
      <c r="Y12" s="33">
        <f>SUMIF($C$2:$C$1001,$Q12,$H$2:$H$1001)+SUMIF($B$2:$B$1001,$Q12,$I$2:$I$1001)</f>
        <v/>
      </c>
      <c r="Z12" s="33">
        <f>SUMIF($C$2:$C$1001,$Q12,$K$2:$K$1001)+SUMIF($B$2:$B$1001,$Q12,$L$2:$L$1001)</f>
        <v/>
      </c>
      <c r="AA12" s="18" t="n">
        <v>5</v>
      </c>
      <c r="AB12" s="33" t="n">
        <v>2628</v>
      </c>
      <c r="AC12" s="33" t="n">
        <v>2136</v>
      </c>
      <c r="AD12" s="33" t="n">
        <v>31</v>
      </c>
      <c r="AE12" s="33" t="n">
        <v>5</v>
      </c>
      <c r="AF12" s="16" t="n">
        <v>1337</v>
      </c>
      <c r="AG12" s="33" t="n">
        <v>873</v>
      </c>
      <c r="AH12" s="33" t="n">
        <v>14</v>
      </c>
      <c r="AI12" s="33" t="n">
        <v>8</v>
      </c>
      <c r="AK12" s="60">
        <f>AK40</f>
        <v/>
      </c>
      <c r="AL12" s="60">
        <f>AL40</f>
        <v/>
      </c>
      <c r="AM12" s="60">
        <f>AM40</f>
        <v/>
      </c>
      <c r="AN12" s="38">
        <f>VLOOKUP(AL12,$Q$3:$AI$26,2,FALSE)</f>
        <v/>
      </c>
      <c r="AO12" s="38">
        <f>VLOOKUP(AM12,$Q$3:$AI$26,2,FALSE)</f>
        <v/>
      </c>
      <c r="AP12" s="16">
        <f>VLOOKUP(AL12,$Q$3:$AI$26,3,FALSE)</f>
        <v/>
      </c>
      <c r="AQ12" s="33">
        <f>VLOOKUP(AM12,$Q$3:$AI$26,3,FALSE)</f>
        <v/>
      </c>
      <c r="AR12" s="33">
        <f>VLOOKUP(AL12,$Q$3:$AI$26,4,FALSE)</f>
        <v/>
      </c>
      <c r="AS12" s="33">
        <f>VLOOKUP(AM12,$Q$3:$AI$26,4,FALSE)</f>
        <v/>
      </c>
      <c r="AT12" s="33">
        <f>VLOOKUP(AL12,$Q$3:$AI$26,5,FALSE)</f>
        <v/>
      </c>
      <c r="AU12" s="33">
        <f>VLOOKUP(AM12,$Q$3:$AI$26,5,FALSE)</f>
        <v/>
      </c>
      <c r="AV12" s="33">
        <f>VLOOKUP(AL12,$Q$3:$AI$26,6,FALSE)</f>
        <v/>
      </c>
      <c r="AW12" s="33">
        <f>VLOOKUP(AM12,$Q$3:$AI$26,6,FALSE)</f>
        <v/>
      </c>
      <c r="AX12" s="16">
        <f>VLOOKUP(AL12,$Q$3:$AI$26,12,FALSE)</f>
        <v/>
      </c>
      <c r="AY12" s="33">
        <f>VLOOKUP(AM12,$Q$3:$AI$26,12,FALSE)</f>
        <v/>
      </c>
      <c r="AZ12" s="33">
        <f>VLOOKUP(AL12,$Q$3:$AI$26,13,FALSE)</f>
        <v/>
      </c>
      <c r="BA12" s="33">
        <f>VLOOKUP(AM12,$Q$3:$AI$26,13,FALSE)</f>
        <v/>
      </c>
      <c r="BB12" s="33">
        <f>VLOOKUP(AL12,$Q$3:$AI$26,14,FALSE)</f>
        <v/>
      </c>
      <c r="BC12" s="33">
        <f>VLOOKUP(AM12,$Q$3:$AI$26,14,FALSE)</f>
        <v/>
      </c>
      <c r="BD12" s="33">
        <f>VLOOKUP(AL12,$Q$3:$AI$26,15,FALSE)</f>
        <v/>
      </c>
      <c r="BE12" s="33">
        <f>VLOOKUP(AM12,$Q$3:$AI$26,15,FALSE)</f>
        <v/>
      </c>
      <c r="BF12" s="16">
        <f>VLOOKUP(AL12,$Q$3:$AI$26,7,FALSE)</f>
        <v/>
      </c>
      <c r="BG12" s="33">
        <f>VLOOKUP(AM12,$Q$3:$AI$26,7,FALSE)</f>
        <v/>
      </c>
      <c r="BH12" s="33">
        <f>VLOOKUP(AL12,$Q$3:$AI$26,8,FALSE)</f>
        <v/>
      </c>
      <c r="BI12" s="33">
        <f>VLOOKUP(AM12,$Q$3:$AI$26,8,FALSE)</f>
        <v/>
      </c>
      <c r="BJ12" s="33">
        <f>VLOOKUP(AL12,$Q$3:$AI$26,9,FALSE)</f>
        <v/>
      </c>
      <c r="BK12" s="33">
        <f>VLOOKUP(AM12,$Q$3:$AI$26,9,FALSE)</f>
        <v/>
      </c>
      <c r="BL12" s="33">
        <f>VLOOKUP(AL12,$Q$3:$AI$26,10,FALSE)</f>
        <v/>
      </c>
      <c r="BM12" s="33">
        <f>VLOOKUP(AM12,$Q$3:$AI$26,10,FALSE)</f>
        <v/>
      </c>
      <c r="BN12" s="16">
        <f>VLOOKUP(AL12,$Q$3:$AI$26,16,FALSE)</f>
        <v/>
      </c>
      <c r="BO12" s="33">
        <f>VLOOKUP(AM12,$Q$3:$AI$26,16,FALSE)</f>
        <v/>
      </c>
      <c r="BP12" s="33">
        <f>VLOOKUP(AL12,$Q$3:$AI$26,17,FALSE)</f>
        <v/>
      </c>
      <c r="BQ12" s="33">
        <f>VLOOKUP(AM12,$Q$3:$AI$26,17,FALSE)</f>
        <v/>
      </c>
      <c r="BR12" s="33">
        <f>VLOOKUP(AL12,$Q$3:$AI$26,18,FALSE)</f>
        <v/>
      </c>
      <c r="BS12" s="33">
        <f>VLOOKUP(AM12,$Q$3:$AI$26,18,FALSE)</f>
        <v/>
      </c>
      <c r="BT12" s="33">
        <f>VLOOKUP(AL12,$Q$3:$AI$26,19,FALSE)</f>
        <v/>
      </c>
      <c r="BU12" s="33">
        <f>VLOOKUP(AM12,$Q$3:$AI$26,19,FALSE)</f>
        <v/>
      </c>
      <c r="BV12" s="35" t="n"/>
      <c r="BW12" s="35" t="n"/>
      <c r="BX12" s="35" t="n"/>
      <c r="BY12" s="35" t="n"/>
      <c r="BZ12" s="35" t="n"/>
      <c r="CA12" s="35" t="n"/>
      <c r="CB12" s="35" t="n"/>
      <c r="CC12" s="35" t="n"/>
      <c r="CD12" s="35" t="n"/>
      <c r="CE12" s="35" t="n"/>
      <c r="CF12" s="35" t="n"/>
      <c r="CG12" s="34" t="n"/>
      <c r="CH12" s="35" t="n"/>
      <c r="CI12" s="35" t="n"/>
      <c r="CJ12" s="35" t="n"/>
      <c r="CK12" s="35" t="n"/>
      <c r="CL12" s="35" t="n"/>
      <c r="CM12" s="35" t="n"/>
      <c r="CN12" s="35" t="n"/>
      <c r="CO12" s="35" t="n"/>
      <c r="CP12" s="61" t="n"/>
      <c r="CQ12" s="61" t="n"/>
      <c r="CR12" s="35" t="n"/>
      <c r="CS12" s="61" t="n"/>
      <c r="CT12" s="61" t="n"/>
      <c r="CU12" s="35" t="n"/>
      <c r="CV12" s="61" t="n"/>
      <c r="CW12" s="61" t="n"/>
      <c r="CX12" s="35" t="n"/>
      <c r="CY12" s="61" t="n"/>
      <c r="CZ12" s="61" t="n"/>
      <c r="DA12" s="35" t="n"/>
      <c r="DB12" s="61" t="n"/>
      <c r="DC12" s="61" t="n"/>
      <c r="DD12" s="35" t="n"/>
      <c r="DE12" s="61" t="n"/>
      <c r="DF12" s="61" t="n"/>
      <c r="DG12" s="35" t="n"/>
      <c r="DH12" s="61" t="n"/>
      <c r="DI12" s="61" t="n"/>
      <c r="DK12" s="61" t="n"/>
      <c r="DL12" s="61" t="n"/>
      <c r="DP12" s="38" t="n"/>
      <c r="DS12" s="38" t="n"/>
      <c r="DV12" s="38" t="n"/>
      <c r="DY12" s="38" t="n"/>
      <c r="EB12" s="38" t="n"/>
      <c r="EE12" s="38" t="n"/>
    </row>
    <row customHeight="1" ht="12" r="13">
      <c r="A13" s="60" t="n">
        <v>43318</v>
      </c>
      <c r="B13" s="38" t="inlineStr">
        <is>
          <t>Hull</t>
        </is>
      </c>
      <c r="C13" s="38" t="inlineStr">
        <is>
          <t>Aston Villa</t>
        </is>
      </c>
      <c r="D13" s="33" t="n">
        <v>446</v>
      </c>
      <c r="E13" s="33" t="n">
        <v>427</v>
      </c>
      <c r="F13" s="33" t="n">
        <v>337</v>
      </c>
      <c r="G13" s="33" t="n">
        <v>337</v>
      </c>
      <c r="H13" s="47" t="n">
        <v>3</v>
      </c>
      <c r="I13" s="47" t="n">
        <v>5</v>
      </c>
      <c r="J13" s="47" t="n">
        <v>8</v>
      </c>
      <c r="K13" s="16" t="n">
        <v>1</v>
      </c>
      <c r="L13" s="33" t="n">
        <v>3</v>
      </c>
      <c r="M13" s="47" t="n">
        <v>4</v>
      </c>
      <c r="N13" s="19">
        <f>IF(K13="","",LOOKUP(K13-L13,{-9E+307,0,1},{2,"x",1}))</f>
        <v/>
      </c>
      <c r="O13" s="20">
        <f>IF(K13="","",K13&amp;"-"&amp;L13)</f>
        <v/>
      </c>
      <c r="P13" s="21" t="n"/>
      <c r="Q13" s="38" t="inlineStr">
        <is>
          <t>Middlesbrough</t>
        </is>
      </c>
      <c r="R13" s="33">
        <f>SUMPRODUCT(($B$2:$C$1001=$Q13)*($N$2:$N$1001&lt;&gt;""))</f>
        <v/>
      </c>
      <c r="S13" s="33">
        <f>SUMIF($B$2:$B$1001,$Q13,$D$2:$D$1001)+SUMIF($C$2:$C$1001,$Q13,$E$2:$E$1001)</f>
        <v/>
      </c>
      <c r="T13" s="33">
        <f>SUMIF($B$2:$B$1001,$Q13,$F$2:$F$1001)+SUMIF($C$2:$C$1001,$Q13,$G$2:$G$1001)</f>
        <v/>
      </c>
      <c r="U13" s="33">
        <f>SUMIF($B$2:$B$1001,$Q13,$H$2:$H$1001)+SUMIF($C$2:$C$1001,$Q13,$I$2:$I$1001)</f>
        <v/>
      </c>
      <c r="V13" s="33">
        <f>SUMIF($B$2:$B$1001,$Q13,$K$2:$K$1001)+SUMIF($C$2:$C$1001,$Q13,$L$2:$L$1001)</f>
        <v/>
      </c>
      <c r="W13" s="16">
        <f>SUMIF($C$2:$C$1001,$Q13,$D$2:$D$1001)+SUMIF($B$2:$B$1001,$Q13,$E$2:$E$1001)</f>
        <v/>
      </c>
      <c r="X13" s="33">
        <f>SUMIF($C$2:$C$1001,$Q13,$F$2:$F$1001)+SUMIF($B$2:$B$1001,$Q13,$G$2:$G$1001)</f>
        <v/>
      </c>
      <c r="Y13" s="33">
        <f>SUMIF($C$2:$C$1001,$Q13,$H$2:$H$1001)+SUMIF($B$2:$B$1001,$Q13,$I$2:$I$1001)</f>
        <v/>
      </c>
      <c r="Z13" s="33">
        <f>SUMIF($C$2:$C$1001,$Q13,$K$2:$K$1001)+SUMIF($B$2:$B$1001,$Q13,$L$2:$L$1001)</f>
        <v/>
      </c>
      <c r="AA13" s="18" t="n">
        <v>5</v>
      </c>
      <c r="AB13" s="33" t="n">
        <v>1644</v>
      </c>
      <c r="AC13" s="33" t="n">
        <v>1227</v>
      </c>
      <c r="AD13" s="33" t="n">
        <v>17</v>
      </c>
      <c r="AE13" s="33" t="n">
        <v>6</v>
      </c>
      <c r="AF13" s="16" t="n">
        <v>2419</v>
      </c>
      <c r="AG13" s="33" t="n">
        <v>1946</v>
      </c>
      <c r="AH13" s="33" t="n">
        <v>22</v>
      </c>
      <c r="AI13" s="33" t="n">
        <v>5</v>
      </c>
      <c r="AK13" s="60">
        <f>AK41</f>
        <v/>
      </c>
      <c r="AL13" s="60">
        <f>AL41</f>
        <v/>
      </c>
      <c r="AM13" s="60">
        <f>AM41</f>
        <v/>
      </c>
      <c r="AN13" s="38">
        <f>VLOOKUP(AL13,$Q$3:$AI$26,2,FALSE)</f>
        <v/>
      </c>
      <c r="AO13" s="38">
        <f>VLOOKUP(AM13,$Q$3:$AI$26,2,FALSE)</f>
        <v/>
      </c>
      <c r="AP13" s="16">
        <f>VLOOKUP(AL13,$Q$3:$AI$26,3,FALSE)</f>
        <v/>
      </c>
      <c r="AQ13" s="33">
        <f>VLOOKUP(AM13,$Q$3:$AI$26,3,FALSE)</f>
        <v/>
      </c>
      <c r="AR13" s="33">
        <f>VLOOKUP(AL13,$Q$3:$AI$26,4,FALSE)</f>
        <v/>
      </c>
      <c r="AS13" s="33">
        <f>VLOOKUP(AM13,$Q$3:$AI$26,4,FALSE)</f>
        <v/>
      </c>
      <c r="AT13" s="33">
        <f>VLOOKUP(AL13,$Q$3:$AI$26,5,FALSE)</f>
        <v/>
      </c>
      <c r="AU13" s="33">
        <f>VLOOKUP(AM13,$Q$3:$AI$26,5,FALSE)</f>
        <v/>
      </c>
      <c r="AV13" s="33">
        <f>VLOOKUP(AL13,$Q$3:$AI$26,6,FALSE)</f>
        <v/>
      </c>
      <c r="AW13" s="33">
        <f>VLOOKUP(AM13,$Q$3:$AI$26,6,FALSE)</f>
        <v/>
      </c>
      <c r="AX13" s="16">
        <f>VLOOKUP(AL13,$Q$3:$AI$26,12,FALSE)</f>
        <v/>
      </c>
      <c r="AY13" s="33">
        <f>VLOOKUP(AM13,$Q$3:$AI$26,12,FALSE)</f>
        <v/>
      </c>
      <c r="AZ13" s="33">
        <f>VLOOKUP(AL13,$Q$3:$AI$26,13,FALSE)</f>
        <v/>
      </c>
      <c r="BA13" s="33">
        <f>VLOOKUP(AM13,$Q$3:$AI$26,13,FALSE)</f>
        <v/>
      </c>
      <c r="BB13" s="33">
        <f>VLOOKUP(AL13,$Q$3:$AI$26,14,FALSE)</f>
        <v/>
      </c>
      <c r="BC13" s="33">
        <f>VLOOKUP(AM13,$Q$3:$AI$26,14,FALSE)</f>
        <v/>
      </c>
      <c r="BD13" s="33">
        <f>VLOOKUP(AL13,$Q$3:$AI$26,15,FALSE)</f>
        <v/>
      </c>
      <c r="BE13" s="33">
        <f>VLOOKUP(AM13,$Q$3:$AI$26,15,FALSE)</f>
        <v/>
      </c>
      <c r="BF13" s="16">
        <f>VLOOKUP(AL13,$Q$3:$AI$26,7,FALSE)</f>
        <v/>
      </c>
      <c r="BG13" s="33">
        <f>VLOOKUP(AM13,$Q$3:$AI$26,7,FALSE)</f>
        <v/>
      </c>
      <c r="BH13" s="33">
        <f>VLOOKUP(AL13,$Q$3:$AI$26,8,FALSE)</f>
        <v/>
      </c>
      <c r="BI13" s="33">
        <f>VLOOKUP(AM13,$Q$3:$AI$26,8,FALSE)</f>
        <v/>
      </c>
      <c r="BJ13" s="33">
        <f>VLOOKUP(AL13,$Q$3:$AI$26,9,FALSE)</f>
        <v/>
      </c>
      <c r="BK13" s="33">
        <f>VLOOKUP(AM13,$Q$3:$AI$26,9,FALSE)</f>
        <v/>
      </c>
      <c r="BL13" s="33">
        <f>VLOOKUP(AL13,$Q$3:$AI$26,10,FALSE)</f>
        <v/>
      </c>
      <c r="BM13" s="33">
        <f>VLOOKUP(AM13,$Q$3:$AI$26,10,FALSE)</f>
        <v/>
      </c>
      <c r="BN13" s="16">
        <f>VLOOKUP(AL13,$Q$3:$AI$26,16,FALSE)</f>
        <v/>
      </c>
      <c r="BO13" s="33">
        <f>VLOOKUP(AM13,$Q$3:$AI$26,16,FALSE)</f>
        <v/>
      </c>
      <c r="BP13" s="33">
        <f>VLOOKUP(AL13,$Q$3:$AI$26,17,FALSE)</f>
        <v/>
      </c>
      <c r="BQ13" s="33">
        <f>VLOOKUP(AM13,$Q$3:$AI$26,17,FALSE)</f>
        <v/>
      </c>
      <c r="BR13" s="33">
        <f>VLOOKUP(AL13,$Q$3:$AI$26,18,FALSE)</f>
        <v/>
      </c>
      <c r="BS13" s="33">
        <f>VLOOKUP(AM13,$Q$3:$AI$26,18,FALSE)</f>
        <v/>
      </c>
      <c r="BT13" s="33">
        <f>VLOOKUP(AL13,$Q$3:$AI$26,19,FALSE)</f>
        <v/>
      </c>
      <c r="BU13" s="33">
        <f>VLOOKUP(AM13,$Q$3:$AI$26,19,FALSE)</f>
        <v/>
      </c>
      <c r="CR13" s="35" t="n"/>
      <c r="CU13" s="35" t="n"/>
      <c r="CX13" s="35" t="n"/>
      <c r="DA13" s="35" t="n"/>
      <c r="DD13" s="35" t="n"/>
      <c r="DG13" s="35" t="n"/>
      <c r="DP13" s="38" t="n"/>
      <c r="DS13" s="38" t="n"/>
      <c r="DV13" s="38" t="n"/>
      <c r="DY13" s="38" t="n"/>
      <c r="EB13" s="38" t="n"/>
      <c r="EE13" s="38" t="n"/>
    </row>
    <row customHeight="1" ht="12" r="14">
      <c r="A14" s="60" t="n">
        <v>43319</v>
      </c>
      <c r="B14" s="38" t="inlineStr">
        <is>
          <t>Middlesbrough</t>
        </is>
      </c>
      <c r="C14" s="38" t="inlineStr">
        <is>
          <t>Sheffield Utd</t>
        </is>
      </c>
      <c r="D14" s="33" t="n">
        <v>344</v>
      </c>
      <c r="E14" s="33" t="n">
        <v>491</v>
      </c>
      <c r="F14" s="33" t="n">
        <v>246</v>
      </c>
      <c r="G14" s="33" t="n">
        <v>393</v>
      </c>
      <c r="H14" s="47" t="n">
        <v>5</v>
      </c>
      <c r="I14" s="47" t="n">
        <v>4</v>
      </c>
      <c r="J14" s="47" t="n">
        <v>9</v>
      </c>
      <c r="K14" s="16" t="n">
        <v>3</v>
      </c>
      <c r="L14" s="33" t="n">
        <v>0</v>
      </c>
      <c r="M14" s="47" t="n">
        <v>3</v>
      </c>
      <c r="N14" s="19">
        <f>IF(K14="","",LOOKUP(K14-L14,{-9E+307,0,1},{2,"x",1}))</f>
        <v/>
      </c>
      <c r="O14" s="20">
        <f>IF(K14="","",K14&amp;"-"&amp;L14)</f>
        <v/>
      </c>
      <c r="P14" s="21" t="n"/>
      <c r="Q14" s="38" t="inlineStr">
        <is>
          <t>Millwall</t>
        </is>
      </c>
      <c r="R14" s="33">
        <f>SUMPRODUCT(($B$2:$C$1001=$Q14)*($N$2:$N$1001&lt;&gt;""))</f>
        <v/>
      </c>
      <c r="S14" s="33">
        <f>SUMIF($B$2:$B$1001,$Q14,$D$2:$D$1001)+SUMIF($C$2:$C$1001,$Q14,$E$2:$E$1001)</f>
        <v/>
      </c>
      <c r="T14" s="33">
        <f>SUMIF($B$2:$B$1001,$Q14,$F$2:$F$1001)+SUMIF($C$2:$C$1001,$Q14,$G$2:$G$1001)</f>
        <v/>
      </c>
      <c r="U14" s="33">
        <f>SUMIF($B$2:$B$1001,$Q14,$H$2:$H$1001)+SUMIF($C$2:$C$1001,$Q14,$I$2:$I$1001)</f>
        <v/>
      </c>
      <c r="V14" s="33">
        <f>SUMIF($B$2:$B$1001,$Q14,$K$2:$K$1001)+SUMIF($C$2:$C$1001,$Q14,$L$2:$L$1001)</f>
        <v/>
      </c>
      <c r="W14" s="16">
        <f>SUMIF($C$2:$C$1001,$Q14,$D$2:$D$1001)+SUMIF($B$2:$B$1001,$Q14,$E$2:$E$1001)</f>
        <v/>
      </c>
      <c r="X14" s="33">
        <f>SUMIF($C$2:$C$1001,$Q14,$F$2:$F$1001)+SUMIF($B$2:$B$1001,$Q14,$G$2:$G$1001)</f>
        <v/>
      </c>
      <c r="Y14" s="33">
        <f>SUMIF($C$2:$C$1001,$Q14,$H$2:$H$1001)+SUMIF($B$2:$B$1001,$Q14,$I$2:$I$1001)</f>
        <v/>
      </c>
      <c r="Z14" s="33">
        <f>SUMIF($C$2:$C$1001,$Q14,$K$2:$K$1001)+SUMIF($B$2:$B$1001,$Q14,$L$2:$L$1001)</f>
        <v/>
      </c>
      <c r="AA14" s="18" t="n">
        <v>5</v>
      </c>
      <c r="AB14" s="33" t="n">
        <v>1742</v>
      </c>
      <c r="AC14" s="33" t="n">
        <v>1285</v>
      </c>
      <c r="AD14" s="33" t="n">
        <v>12</v>
      </c>
      <c r="AE14" s="33" t="n">
        <v>2</v>
      </c>
      <c r="AF14" s="16" t="n">
        <v>2324</v>
      </c>
      <c r="AG14" s="33" t="n">
        <v>1856</v>
      </c>
      <c r="AH14" s="33" t="n">
        <v>20</v>
      </c>
      <c r="AI14" s="33" t="n">
        <v>5</v>
      </c>
      <c r="AK14" s="60">
        <f>AK42</f>
        <v/>
      </c>
      <c r="AL14" s="60">
        <f>AL42</f>
        <v/>
      </c>
      <c r="AM14" s="60">
        <f>AM42</f>
        <v/>
      </c>
      <c r="AN14" s="38">
        <f>VLOOKUP(AL14,$Q$3:$AI$26,2,FALSE)</f>
        <v/>
      </c>
      <c r="AO14" s="38">
        <f>VLOOKUP(AM14,$Q$3:$AI$26,2,FALSE)</f>
        <v/>
      </c>
      <c r="AP14" s="16">
        <f>VLOOKUP(AL14,$Q$3:$AI$26,3,FALSE)</f>
        <v/>
      </c>
      <c r="AQ14" s="33">
        <f>VLOOKUP(AM14,$Q$3:$AI$26,3,FALSE)</f>
        <v/>
      </c>
      <c r="AR14" s="33">
        <f>VLOOKUP(AL14,$Q$3:$AI$26,4,FALSE)</f>
        <v/>
      </c>
      <c r="AS14" s="33">
        <f>VLOOKUP(AM14,$Q$3:$AI$26,4,FALSE)</f>
        <v/>
      </c>
      <c r="AT14" s="33">
        <f>VLOOKUP(AL14,$Q$3:$AI$26,5,FALSE)</f>
        <v/>
      </c>
      <c r="AU14" s="33">
        <f>VLOOKUP(AM14,$Q$3:$AI$26,5,FALSE)</f>
        <v/>
      </c>
      <c r="AV14" s="33">
        <f>VLOOKUP(AL14,$Q$3:$AI$26,6,FALSE)</f>
        <v/>
      </c>
      <c r="AW14" s="33">
        <f>VLOOKUP(AM14,$Q$3:$AI$26,6,FALSE)</f>
        <v/>
      </c>
      <c r="AX14" s="16">
        <f>VLOOKUP(AL14,$Q$3:$AI$26,12,FALSE)</f>
        <v/>
      </c>
      <c r="AY14" s="33">
        <f>VLOOKUP(AM14,$Q$3:$AI$26,12,FALSE)</f>
        <v/>
      </c>
      <c r="AZ14" s="33">
        <f>VLOOKUP(AL14,$Q$3:$AI$26,13,FALSE)</f>
        <v/>
      </c>
      <c r="BA14" s="33">
        <f>VLOOKUP(AM14,$Q$3:$AI$26,13,FALSE)</f>
        <v/>
      </c>
      <c r="BB14" s="33">
        <f>VLOOKUP(AL14,$Q$3:$AI$26,14,FALSE)</f>
        <v/>
      </c>
      <c r="BC14" s="33">
        <f>VLOOKUP(AM14,$Q$3:$AI$26,14,FALSE)</f>
        <v/>
      </c>
      <c r="BD14" s="33">
        <f>VLOOKUP(AL14,$Q$3:$AI$26,15,FALSE)</f>
        <v/>
      </c>
      <c r="BE14" s="33">
        <f>VLOOKUP(AM14,$Q$3:$AI$26,15,FALSE)</f>
        <v/>
      </c>
      <c r="BF14" s="16">
        <f>VLOOKUP(AL14,$Q$3:$AI$26,7,FALSE)</f>
        <v/>
      </c>
      <c r="BG14" s="33">
        <f>VLOOKUP(AM14,$Q$3:$AI$26,7,FALSE)</f>
        <v/>
      </c>
      <c r="BH14" s="33">
        <f>VLOOKUP(AL14,$Q$3:$AI$26,8,FALSE)</f>
        <v/>
      </c>
      <c r="BI14" s="33">
        <f>VLOOKUP(AM14,$Q$3:$AI$26,8,FALSE)</f>
        <v/>
      </c>
      <c r="BJ14" s="33">
        <f>VLOOKUP(AL14,$Q$3:$AI$26,9,FALSE)</f>
        <v/>
      </c>
      <c r="BK14" s="33">
        <f>VLOOKUP(AM14,$Q$3:$AI$26,9,FALSE)</f>
        <v/>
      </c>
      <c r="BL14" s="33">
        <f>VLOOKUP(AL14,$Q$3:$AI$26,10,FALSE)</f>
        <v/>
      </c>
      <c r="BM14" s="33">
        <f>VLOOKUP(AM14,$Q$3:$AI$26,10,FALSE)</f>
        <v/>
      </c>
      <c r="BN14" s="16">
        <f>VLOOKUP(AL14,$Q$3:$AI$26,16,FALSE)</f>
        <v/>
      </c>
      <c r="BO14" s="33">
        <f>VLOOKUP(AM14,$Q$3:$AI$26,16,FALSE)</f>
        <v/>
      </c>
      <c r="BP14" s="33">
        <f>VLOOKUP(AL14,$Q$3:$AI$26,17,FALSE)</f>
        <v/>
      </c>
      <c r="BQ14" s="33">
        <f>VLOOKUP(AM14,$Q$3:$AI$26,17,FALSE)</f>
        <v/>
      </c>
      <c r="BR14" s="33">
        <f>VLOOKUP(AL14,$Q$3:$AI$26,18,FALSE)</f>
        <v/>
      </c>
      <c r="BS14" s="33">
        <f>VLOOKUP(AM14,$Q$3:$AI$26,18,FALSE)</f>
        <v/>
      </c>
      <c r="BT14" s="33">
        <f>VLOOKUP(AL14,$Q$3:$AI$26,19,FALSE)</f>
        <v/>
      </c>
      <c r="BU14" s="33">
        <f>VLOOKUP(AM14,$Q$3:$AI$26,19,FALSE)</f>
        <v/>
      </c>
      <c r="BV14" s="33" t="n"/>
      <c r="BW14" s="33" t="n"/>
      <c r="BX14" s="33" t="n"/>
      <c r="BY14" s="33" t="n"/>
      <c r="BZ14" s="33" t="n"/>
      <c r="CA14" s="33" t="n"/>
      <c r="CB14" s="33" t="n"/>
      <c r="CC14" s="33" t="n"/>
      <c r="CD14" s="33" t="n"/>
      <c r="CE14" s="33" t="n"/>
      <c r="CF14" s="35" t="n"/>
      <c r="CG14" s="35" t="n"/>
      <c r="CH14" s="33" t="n"/>
      <c r="CI14" s="33" t="n"/>
      <c r="CJ14" s="33" t="n"/>
      <c r="CK14" s="33" t="n"/>
      <c r="CL14" s="33" t="n"/>
      <c r="CM14" s="33" t="n"/>
      <c r="CN14" s="33" t="n"/>
      <c r="CO14" s="33" t="n"/>
      <c r="CP14" s="33" t="n"/>
      <c r="CQ14" s="33" t="n"/>
      <c r="CR14" s="33" t="n"/>
      <c r="CS14" s="33" t="n"/>
    </row>
    <row customHeight="1" ht="12" r="15">
      <c r="A15" s="60" t="n">
        <v>43319</v>
      </c>
      <c r="B15" s="38" t="inlineStr">
        <is>
          <t>Nottingham</t>
        </is>
      </c>
      <c r="C15" s="38" t="inlineStr">
        <is>
          <t>West Brom</t>
        </is>
      </c>
      <c r="D15" s="33" t="n">
        <v>494</v>
      </c>
      <c r="E15" s="33" t="n">
        <v>344</v>
      </c>
      <c r="F15" s="33" t="n">
        <v>392</v>
      </c>
      <c r="G15" s="33" t="n">
        <v>237</v>
      </c>
      <c r="H15" s="47" t="n">
        <v>5</v>
      </c>
      <c r="I15" s="47" t="n">
        <v>2</v>
      </c>
      <c r="J15" s="47" t="n">
        <v>7</v>
      </c>
      <c r="K15" s="16" t="n">
        <v>1</v>
      </c>
      <c r="L15" s="33" t="n">
        <v>1</v>
      </c>
      <c r="M15" s="47" t="n">
        <v>2</v>
      </c>
      <c r="N15" s="19">
        <f>IF(K15="","",LOOKUP(K15-L15,{-9E+307,0,1},{2,"x",1}))</f>
        <v/>
      </c>
      <c r="O15" s="20">
        <f>IF(K15="","",K15&amp;"-"&amp;L15)</f>
        <v/>
      </c>
      <c r="P15" s="21" t="n"/>
      <c r="Q15" s="38" t="inlineStr">
        <is>
          <t>Norwich</t>
        </is>
      </c>
      <c r="R15" s="33">
        <f>SUMPRODUCT(($B$2:$C$1001=$Q15)*($N$2:$N$1001&lt;&gt;""))</f>
        <v/>
      </c>
      <c r="S15" s="33">
        <f>SUMIF($B$2:$B$1001,$Q15,$D$2:$D$1001)+SUMIF($C$2:$C$1001,$Q15,$E$2:$E$1001)</f>
        <v/>
      </c>
      <c r="T15" s="33">
        <f>SUMIF($B$2:$B$1001,$Q15,$F$2:$F$1001)+SUMIF($C$2:$C$1001,$Q15,$G$2:$G$1001)</f>
        <v/>
      </c>
      <c r="U15" s="33">
        <f>SUMIF($B$2:$B$1001,$Q15,$H$2:$H$1001)+SUMIF($C$2:$C$1001,$Q15,$I$2:$I$1001)</f>
        <v/>
      </c>
      <c r="V15" s="33">
        <f>SUMIF($B$2:$B$1001,$Q15,$K$2:$K$1001)+SUMIF($C$2:$C$1001,$Q15,$L$2:$L$1001)</f>
        <v/>
      </c>
      <c r="W15" s="16">
        <f>SUMIF($C$2:$C$1001,$Q15,$D$2:$D$1001)+SUMIF($B$2:$B$1001,$Q15,$E$2:$E$1001)</f>
        <v/>
      </c>
      <c r="X15" s="33">
        <f>SUMIF($C$2:$C$1001,$Q15,$F$2:$F$1001)+SUMIF($B$2:$B$1001,$Q15,$G$2:$G$1001)</f>
        <v/>
      </c>
      <c r="Y15" s="33">
        <f>SUMIF($C$2:$C$1001,$Q15,$H$2:$H$1001)+SUMIF($B$2:$B$1001,$Q15,$I$2:$I$1001)</f>
        <v/>
      </c>
      <c r="Z15" s="33">
        <f>SUMIF($C$2:$C$1001,$Q15,$K$2:$K$1001)+SUMIF($B$2:$B$1001,$Q15,$L$2:$L$1001)</f>
        <v/>
      </c>
      <c r="AA15" s="18" t="n">
        <v>5</v>
      </c>
      <c r="AB15" s="33" t="n">
        <v>2673</v>
      </c>
      <c r="AC15" s="33" t="n">
        <v>2173</v>
      </c>
      <c r="AD15" s="33" t="n">
        <v>26</v>
      </c>
      <c r="AE15" s="33" t="n">
        <v>9</v>
      </c>
      <c r="AF15" s="16" t="n">
        <v>1765</v>
      </c>
      <c r="AG15" s="33" t="n">
        <v>1314</v>
      </c>
      <c r="AH15" s="33" t="n">
        <v>24</v>
      </c>
      <c r="AI15" s="33" t="n">
        <v>7</v>
      </c>
      <c r="AK15" s="60">
        <f>AK43</f>
        <v/>
      </c>
      <c r="AL15" s="60">
        <f>AL43</f>
        <v/>
      </c>
      <c r="AM15" s="60">
        <f>AM43</f>
        <v/>
      </c>
      <c r="AN15" s="38">
        <f>VLOOKUP(AL15,$Q$3:$AI$26,2,FALSE)</f>
        <v/>
      </c>
      <c r="AO15" s="38">
        <f>VLOOKUP(AM15,$Q$3:$AI$26,2,FALSE)</f>
        <v/>
      </c>
      <c r="AP15" s="16">
        <f>VLOOKUP(AL15,$Q$3:$AI$26,3,FALSE)</f>
        <v/>
      </c>
      <c r="AQ15" s="33">
        <f>VLOOKUP(AM15,$Q$3:$AI$26,3,FALSE)</f>
        <v/>
      </c>
      <c r="AR15" s="33">
        <f>VLOOKUP(AL15,$Q$3:$AI$26,4,FALSE)</f>
        <v/>
      </c>
      <c r="AS15" s="33">
        <f>VLOOKUP(AM15,$Q$3:$AI$26,4,FALSE)</f>
        <v/>
      </c>
      <c r="AT15" s="33">
        <f>VLOOKUP(AL15,$Q$3:$AI$26,5,FALSE)</f>
        <v/>
      </c>
      <c r="AU15" s="33">
        <f>VLOOKUP(AM15,$Q$3:$AI$26,5,FALSE)</f>
        <v/>
      </c>
      <c r="AV15" s="33">
        <f>VLOOKUP(AL15,$Q$3:$AI$26,6,FALSE)</f>
        <v/>
      </c>
      <c r="AW15" s="33">
        <f>VLOOKUP(AM15,$Q$3:$AI$26,6,FALSE)</f>
        <v/>
      </c>
      <c r="AX15" s="16">
        <f>VLOOKUP(AL15,$Q$3:$AI$26,12,FALSE)</f>
        <v/>
      </c>
      <c r="AY15" s="33">
        <f>VLOOKUP(AM15,$Q$3:$AI$26,12,FALSE)</f>
        <v/>
      </c>
      <c r="AZ15" s="33">
        <f>VLOOKUP(AL15,$Q$3:$AI$26,13,FALSE)</f>
        <v/>
      </c>
      <c r="BA15" s="33">
        <f>VLOOKUP(AM15,$Q$3:$AI$26,13,FALSE)</f>
        <v/>
      </c>
      <c r="BB15" s="33">
        <f>VLOOKUP(AL15,$Q$3:$AI$26,14,FALSE)</f>
        <v/>
      </c>
      <c r="BC15" s="33">
        <f>VLOOKUP(AM15,$Q$3:$AI$26,14,FALSE)</f>
        <v/>
      </c>
      <c r="BD15" s="33">
        <f>VLOOKUP(AL15,$Q$3:$AI$26,15,FALSE)</f>
        <v/>
      </c>
      <c r="BE15" s="33">
        <f>VLOOKUP(AM15,$Q$3:$AI$26,15,FALSE)</f>
        <v/>
      </c>
      <c r="BF15" s="16">
        <f>VLOOKUP(AL15,$Q$3:$AI$26,7,FALSE)</f>
        <v/>
      </c>
      <c r="BG15" s="33">
        <f>VLOOKUP(AM15,$Q$3:$AI$26,7,FALSE)</f>
        <v/>
      </c>
      <c r="BH15" s="33">
        <f>VLOOKUP(AL15,$Q$3:$AI$26,8,FALSE)</f>
        <v/>
      </c>
      <c r="BI15" s="33">
        <f>VLOOKUP(AM15,$Q$3:$AI$26,8,FALSE)</f>
        <v/>
      </c>
      <c r="BJ15" s="33">
        <f>VLOOKUP(AL15,$Q$3:$AI$26,9,FALSE)</f>
        <v/>
      </c>
      <c r="BK15" s="33">
        <f>VLOOKUP(AM15,$Q$3:$AI$26,9,FALSE)</f>
        <v/>
      </c>
      <c r="BL15" s="33">
        <f>VLOOKUP(AL15,$Q$3:$AI$26,10,FALSE)</f>
        <v/>
      </c>
      <c r="BM15" s="33">
        <f>VLOOKUP(AM15,$Q$3:$AI$26,10,FALSE)</f>
        <v/>
      </c>
      <c r="BN15" s="16">
        <f>VLOOKUP(AL15,$Q$3:$AI$26,16,FALSE)</f>
        <v/>
      </c>
      <c r="BO15" s="33">
        <f>VLOOKUP(AM15,$Q$3:$AI$26,16,FALSE)</f>
        <v/>
      </c>
      <c r="BP15" s="33">
        <f>VLOOKUP(AL15,$Q$3:$AI$26,17,FALSE)</f>
        <v/>
      </c>
      <c r="BQ15" s="33">
        <f>VLOOKUP(AM15,$Q$3:$AI$26,17,FALSE)</f>
        <v/>
      </c>
      <c r="BR15" s="33">
        <f>VLOOKUP(AL15,$Q$3:$AI$26,18,FALSE)</f>
        <v/>
      </c>
      <c r="BS15" s="33">
        <f>VLOOKUP(AM15,$Q$3:$AI$26,18,FALSE)</f>
        <v/>
      </c>
      <c r="BT15" s="33">
        <f>VLOOKUP(AL15,$Q$3:$AI$26,19,FALSE)</f>
        <v/>
      </c>
      <c r="BU15" s="33">
        <f>VLOOKUP(AM15,$Q$3:$AI$26,19,FALSE)</f>
        <v/>
      </c>
      <c r="BV15" s="33" t="n"/>
      <c r="BW15" s="33" t="n"/>
      <c r="BX15" s="33" t="n"/>
      <c r="BY15" s="33" t="n"/>
      <c r="BZ15" s="33" t="n"/>
      <c r="CA15" s="33" t="n"/>
      <c r="CB15" s="33" t="n"/>
      <c r="CC15" s="33" t="n"/>
      <c r="CD15" s="35" t="n"/>
      <c r="CE15" s="35" t="n"/>
      <c r="CF15" s="33" t="n"/>
      <c r="CG15" s="33" t="n"/>
      <c r="CH15" s="33" t="n"/>
      <c r="CI15" s="33" t="n"/>
      <c r="CJ15" s="33" t="n"/>
      <c r="CK15" s="33" t="n"/>
      <c r="CL15" s="33" t="n"/>
      <c r="CM15" s="33" t="n"/>
      <c r="CN15" s="33" t="n"/>
      <c r="CO15" s="33" t="n"/>
      <c r="CP15" s="33" t="n"/>
      <c r="CQ15" s="33" t="n"/>
      <c r="CR15" s="33" t="n"/>
      <c r="CS15" s="33" t="n"/>
      <c r="CT15" s="33" t="n"/>
      <c r="CU15" s="33" t="n"/>
      <c r="CV15" s="33" t="n"/>
      <c r="CW15" s="33" t="n"/>
      <c r="CX15" s="33" t="n"/>
      <c r="CY15" s="33" t="n"/>
      <c r="CZ15" s="33" t="n"/>
      <c r="DA15" s="33" t="n"/>
      <c r="DB15" s="33" t="n"/>
      <c r="DC15" s="33" t="n"/>
      <c r="DD15" s="35" t="n"/>
      <c r="DE15" s="35" t="n"/>
      <c r="DF15" s="33" t="n"/>
      <c r="DG15" s="33" t="n"/>
      <c r="DH15" s="33" t="n"/>
      <c r="DI15" s="33" t="n"/>
      <c r="DJ15" s="33" t="n"/>
      <c r="DK15" s="33" t="n"/>
      <c r="DL15" s="33" t="n"/>
      <c r="DM15" s="33" t="n"/>
      <c r="DN15" s="33" t="n"/>
      <c r="DO15" s="33" t="n"/>
      <c r="DP15" s="33" t="n"/>
      <c r="DQ15" s="33" t="n"/>
      <c r="DS15" s="38" t="n"/>
      <c r="DV15" s="38" t="n"/>
      <c r="DY15" s="38" t="n"/>
      <c r="EB15" s="38" t="n"/>
      <c r="ED15" s="35" t="n"/>
      <c r="EE15" s="38" t="n"/>
      <c r="EG15" s="35" t="n"/>
      <c r="EJ15" s="35" t="n"/>
      <c r="EM15" s="35" t="n"/>
      <c r="EP15" s="35" t="n"/>
      <c r="ES15" s="35" t="n"/>
      <c r="EV15" s="35" t="n"/>
      <c r="EY15" s="35" t="n"/>
    </row>
    <row customHeight="1" ht="12" r="16">
      <c r="A16" s="60" t="n">
        <v>43323</v>
      </c>
      <c r="B16" s="38" t="inlineStr">
        <is>
          <t>Aston Villa</t>
        </is>
      </c>
      <c r="C16" s="38" t="inlineStr">
        <is>
          <t>Wigan</t>
        </is>
      </c>
      <c r="D16" s="33" t="n">
        <v>314</v>
      </c>
      <c r="E16" s="33" t="n">
        <v>341</v>
      </c>
      <c r="F16" s="33" t="n">
        <v>222</v>
      </c>
      <c r="G16" s="33" t="n">
        <v>238</v>
      </c>
      <c r="H16" s="47" t="n">
        <v>6</v>
      </c>
      <c r="I16" s="47" t="n">
        <v>3</v>
      </c>
      <c r="J16" s="47" t="n">
        <v>9</v>
      </c>
      <c r="K16" s="16" t="n">
        <v>3</v>
      </c>
      <c r="L16" s="33" t="n">
        <v>2</v>
      </c>
      <c r="M16" s="47" t="n">
        <v>5</v>
      </c>
      <c r="N16" s="19">
        <f>IF(K16="","",LOOKUP(K16-L16,{-9E+307,0,1},{2,"x",1}))</f>
        <v/>
      </c>
      <c r="O16" s="20">
        <f>IF(K16="","",K16&amp;"-"&amp;L16)</f>
        <v/>
      </c>
      <c r="P16" s="21" t="n"/>
      <c r="Q16" s="38" t="inlineStr">
        <is>
          <t>Nottingham</t>
        </is>
      </c>
      <c r="R16" s="33">
        <f>SUMPRODUCT(($B$2:$C$1001=$Q16)*($N$2:$N$1001&lt;&gt;""))</f>
        <v/>
      </c>
      <c r="S16" s="33">
        <f>SUMIF($B$2:$B$1001,$Q16,$D$2:$D$1001)+SUMIF($C$2:$C$1001,$Q16,$E$2:$E$1001)</f>
        <v/>
      </c>
      <c r="T16" s="33">
        <f>SUMIF($B$2:$B$1001,$Q16,$F$2:$F$1001)+SUMIF($C$2:$C$1001,$Q16,$G$2:$G$1001)</f>
        <v/>
      </c>
      <c r="U16" s="33">
        <f>SUMIF($B$2:$B$1001,$Q16,$H$2:$H$1001)+SUMIF($C$2:$C$1001,$Q16,$I$2:$I$1001)</f>
        <v/>
      </c>
      <c r="V16" s="33">
        <f>SUMIF($B$2:$B$1001,$Q16,$K$2:$K$1001)+SUMIF($C$2:$C$1001,$Q16,$L$2:$L$1001)</f>
        <v/>
      </c>
      <c r="W16" s="16">
        <f>SUMIF($C$2:$C$1001,$Q16,$D$2:$D$1001)+SUMIF($B$2:$B$1001,$Q16,$E$2:$E$1001)</f>
        <v/>
      </c>
      <c r="X16" s="33">
        <f>SUMIF($C$2:$C$1001,$Q16,$F$2:$F$1001)+SUMIF($B$2:$B$1001,$Q16,$G$2:$G$1001)</f>
        <v/>
      </c>
      <c r="Y16" s="33">
        <f>SUMIF($C$2:$C$1001,$Q16,$H$2:$H$1001)+SUMIF($B$2:$B$1001,$Q16,$I$2:$I$1001)</f>
        <v/>
      </c>
      <c r="Z16" s="33">
        <f>SUMIF($C$2:$C$1001,$Q16,$K$2:$K$1001)+SUMIF($B$2:$B$1001,$Q16,$L$2:$L$1001)</f>
        <v/>
      </c>
      <c r="AA16" s="18" t="n">
        <v>5</v>
      </c>
      <c r="AB16" s="33" t="n">
        <v>2142</v>
      </c>
      <c r="AC16" s="33" t="n">
        <v>1638</v>
      </c>
      <c r="AD16" s="33" t="n">
        <v>18</v>
      </c>
      <c r="AE16" s="33" t="n">
        <v>6</v>
      </c>
      <c r="AF16" s="16" t="n">
        <v>2265</v>
      </c>
      <c r="AG16" s="33" t="n">
        <v>1745</v>
      </c>
      <c r="AH16" s="33" t="n">
        <v>23</v>
      </c>
      <c r="AI16" s="33" t="n">
        <v>4</v>
      </c>
      <c r="DL16" s="33" t="n"/>
      <c r="DM16" s="33" t="n"/>
      <c r="DN16" s="33" t="n"/>
      <c r="DO16" s="33" t="n"/>
      <c r="DP16" s="33" t="n"/>
      <c r="DQ16" s="33" t="n"/>
      <c r="DS16" s="38" t="n"/>
      <c r="DV16" s="38" t="n"/>
      <c r="DY16" s="38" t="n"/>
      <c r="EB16" s="38" t="n"/>
      <c r="EE16" s="38" t="n"/>
      <c r="EH16" s="35" t="n"/>
      <c r="EK16" s="35" t="n"/>
      <c r="EN16" s="35" t="n"/>
      <c r="EQ16" s="35" t="n"/>
      <c r="ET16" s="35" t="n"/>
      <c r="EW16" s="35" t="n"/>
      <c r="EZ16" s="35" t="n"/>
      <c r="FC16" s="35" t="n"/>
    </row>
    <row r="17">
      <c r="A17" s="60" t="n">
        <v>43323</v>
      </c>
      <c r="B17" s="38" t="inlineStr">
        <is>
          <t>Blackburn</t>
        </is>
      </c>
      <c r="C17" s="38" t="inlineStr">
        <is>
          <t>Millwall</t>
        </is>
      </c>
      <c r="D17" s="33" t="n">
        <v>429</v>
      </c>
      <c r="E17" s="33" t="n">
        <v>255</v>
      </c>
      <c r="F17" s="33" t="n">
        <v>326</v>
      </c>
      <c r="G17" s="33" t="n">
        <v>142</v>
      </c>
      <c r="H17" s="47" t="n">
        <v>4</v>
      </c>
      <c r="I17" s="47" t="n">
        <v>0</v>
      </c>
      <c r="J17" s="47" t="n">
        <v>4</v>
      </c>
      <c r="K17" s="16" t="n">
        <v>0</v>
      </c>
      <c r="L17" s="33" t="n">
        <v>0</v>
      </c>
      <c r="M17" s="47" t="n">
        <v>0</v>
      </c>
      <c r="N17" s="19">
        <f>IF(K17="","",LOOKUP(K17-L17,{-9E+307,0,1},{2,"x",1}))</f>
        <v/>
      </c>
      <c r="O17" s="20">
        <f>IF(K17="","",K17&amp;"-"&amp;L17)</f>
        <v/>
      </c>
      <c r="P17" s="21" t="n"/>
      <c r="Q17" s="38" t="inlineStr">
        <is>
          <t>Preston</t>
        </is>
      </c>
      <c r="R17" s="33">
        <f>SUMPRODUCT(($B$2:$C$1001=$Q17)*($N$2:$N$1001&lt;&gt;""))</f>
        <v/>
      </c>
      <c r="S17" s="33">
        <f>SUMIF($B$2:$B$1001,$Q17,$D$2:$D$1001)+SUMIF($C$2:$C$1001,$Q17,$E$2:$E$1001)</f>
        <v/>
      </c>
      <c r="T17" s="33">
        <f>SUMIF($B$2:$B$1001,$Q17,$F$2:$F$1001)+SUMIF($C$2:$C$1001,$Q17,$G$2:$G$1001)</f>
        <v/>
      </c>
      <c r="U17" s="33">
        <f>SUMIF($B$2:$B$1001,$Q17,$H$2:$H$1001)+SUMIF($C$2:$C$1001,$Q17,$I$2:$I$1001)</f>
        <v/>
      </c>
      <c r="V17" s="33">
        <f>SUMIF($B$2:$B$1001,$Q17,$K$2:$K$1001)+SUMIF($C$2:$C$1001,$Q17,$L$2:$L$1001)</f>
        <v/>
      </c>
      <c r="W17" s="16">
        <f>SUMIF($C$2:$C$1001,$Q17,$D$2:$D$1001)+SUMIF($B$2:$B$1001,$Q17,$E$2:$E$1001)</f>
        <v/>
      </c>
      <c r="X17" s="33">
        <f>SUMIF($C$2:$C$1001,$Q17,$F$2:$F$1001)+SUMIF($B$2:$B$1001,$Q17,$G$2:$G$1001)</f>
        <v/>
      </c>
      <c r="Y17" s="33">
        <f>SUMIF($C$2:$C$1001,$Q17,$H$2:$H$1001)+SUMIF($B$2:$B$1001,$Q17,$I$2:$I$1001)</f>
        <v/>
      </c>
      <c r="Z17" s="33">
        <f>SUMIF($C$2:$C$1001,$Q17,$K$2:$K$1001)+SUMIF($B$2:$B$1001,$Q17,$L$2:$L$1001)</f>
        <v/>
      </c>
      <c r="AA17" s="18" t="n">
        <v>5</v>
      </c>
      <c r="AB17" s="33" t="n">
        <v>2057</v>
      </c>
      <c r="AC17" s="33" t="n">
        <v>1565</v>
      </c>
      <c r="AD17" s="33" t="n">
        <v>21</v>
      </c>
      <c r="AE17" s="33" t="n">
        <v>8</v>
      </c>
      <c r="AF17" s="16" t="n">
        <v>2008</v>
      </c>
      <c r="AG17" s="33" t="n">
        <v>1512</v>
      </c>
      <c r="AH17" s="33" t="n">
        <v>36</v>
      </c>
      <c r="AI17" s="33" t="n">
        <v>12</v>
      </c>
      <c r="BO17" s="36" t="n"/>
      <c r="BP17" s="33" t="inlineStr">
        <is>
          <t>off</t>
        </is>
      </c>
      <c r="CM17" s="36" t="n"/>
      <c r="CN17" s="33" t="inlineStr">
        <is>
          <t>def</t>
        </is>
      </c>
      <c r="DM17" s="38" t="n"/>
      <c r="DP17" s="38" t="n"/>
      <c r="DS17" s="38" t="n"/>
      <c r="DV17" s="38" t="n"/>
      <c r="DY17" s="38" t="n"/>
      <c r="EB17" s="38" t="n"/>
      <c r="EE17" s="38" t="n"/>
      <c r="EH17" s="35" t="n"/>
      <c r="EK17" s="35" t="n"/>
      <c r="EN17" s="35" t="n"/>
      <c r="EQ17" s="35" t="n"/>
      <c r="ET17" s="35" t="n"/>
      <c r="EW17" s="35" t="n"/>
      <c r="EZ17" s="35" t="n"/>
      <c r="FC17" s="35" t="n"/>
    </row>
    <row customHeight="1" ht="12" r="18">
      <c r="A18" s="60" t="n">
        <v>43323</v>
      </c>
      <c r="B18" s="38" t="inlineStr">
        <is>
          <t>Bolton</t>
        </is>
      </c>
      <c r="C18" s="38" t="inlineStr">
        <is>
          <t>Bristol City</t>
        </is>
      </c>
      <c r="D18" s="33" t="n">
        <v>226</v>
      </c>
      <c r="E18" s="33" t="n">
        <v>523</v>
      </c>
      <c r="F18" s="33" t="n">
        <v>133</v>
      </c>
      <c r="G18" s="33" t="n">
        <v>418</v>
      </c>
      <c r="H18" s="47" t="n">
        <v>2</v>
      </c>
      <c r="I18" s="47" t="n">
        <v>5</v>
      </c>
      <c r="J18" s="47" t="n">
        <v>7</v>
      </c>
      <c r="K18" s="16" t="n">
        <v>2</v>
      </c>
      <c r="L18" s="33" t="n">
        <v>2</v>
      </c>
      <c r="M18" s="47" t="n">
        <v>4</v>
      </c>
      <c r="N18" s="19">
        <f>IF(K18="","",LOOKUP(K18-L18,{-9E+307,0,1},{2,"x",1}))</f>
        <v/>
      </c>
      <c r="O18" s="20">
        <f>IF(K18="","",K18&amp;"-"&amp;L18)</f>
        <v/>
      </c>
      <c r="P18" s="21" t="n"/>
      <c r="Q18" s="38" t="inlineStr">
        <is>
          <t>QPR</t>
        </is>
      </c>
      <c r="R18" s="33">
        <f>SUMPRODUCT(($B$2:$C$1001=$Q18)*($N$2:$N$1001&lt;&gt;""))</f>
        <v/>
      </c>
      <c r="S18" s="33">
        <f>SUMIF($B$2:$B$1001,$Q18,$D$2:$D$1001)+SUMIF($C$2:$C$1001,$Q18,$E$2:$E$1001)</f>
        <v/>
      </c>
      <c r="T18" s="33">
        <f>SUMIF($B$2:$B$1001,$Q18,$F$2:$F$1001)+SUMIF($C$2:$C$1001,$Q18,$G$2:$G$1001)</f>
        <v/>
      </c>
      <c r="U18" s="33">
        <f>SUMIF($B$2:$B$1001,$Q18,$H$2:$H$1001)+SUMIF($C$2:$C$1001,$Q18,$I$2:$I$1001)</f>
        <v/>
      </c>
      <c r="V18" s="33">
        <f>SUMIF($B$2:$B$1001,$Q18,$K$2:$K$1001)+SUMIF($C$2:$C$1001,$Q18,$L$2:$L$1001)</f>
        <v/>
      </c>
      <c r="W18" s="16">
        <f>SUMIF($C$2:$C$1001,$Q18,$D$2:$D$1001)+SUMIF($B$2:$B$1001,$Q18,$E$2:$E$1001)</f>
        <v/>
      </c>
      <c r="X18" s="33">
        <f>SUMIF($C$2:$C$1001,$Q18,$F$2:$F$1001)+SUMIF($B$2:$B$1001,$Q18,$G$2:$G$1001)</f>
        <v/>
      </c>
      <c r="Y18" s="33">
        <f>SUMIF($C$2:$C$1001,$Q18,$H$2:$H$1001)+SUMIF($B$2:$B$1001,$Q18,$I$2:$I$1001)</f>
        <v/>
      </c>
      <c r="Z18" s="33">
        <f>SUMIF($C$2:$C$1001,$Q18,$K$2:$K$1001)+SUMIF($B$2:$B$1001,$Q18,$L$2:$L$1001)</f>
        <v/>
      </c>
      <c r="AA18" s="18" t="n">
        <v>5</v>
      </c>
      <c r="AB18" s="33" t="n">
        <v>1595</v>
      </c>
      <c r="AC18" s="33" t="n">
        <v>1067</v>
      </c>
      <c r="AD18" s="33" t="n">
        <v>27</v>
      </c>
      <c r="AE18" s="33" t="n">
        <v>7</v>
      </c>
      <c r="AF18" s="16" t="n">
        <v>2170</v>
      </c>
      <c r="AG18" s="33" t="n">
        <v>1588</v>
      </c>
      <c r="AH18" s="33" t="n">
        <v>20</v>
      </c>
      <c r="AI18" s="33" t="n">
        <v>6</v>
      </c>
      <c r="AN18" s="38" t="inlineStr">
        <is>
          <t>sht</t>
        </is>
      </c>
      <c r="AZ18" s="38" t="inlineStr">
        <is>
          <t>g</t>
        </is>
      </c>
      <c r="BP18" s="23" t="inlineStr">
        <is>
          <t>sht</t>
        </is>
      </c>
      <c r="CB18" s="38" t="inlineStr">
        <is>
          <t>g</t>
        </is>
      </c>
      <c r="CL18" s="33" t="n"/>
      <c r="CM18" s="33" t="n"/>
      <c r="CN18" s="18" t="inlineStr">
        <is>
          <t>sht</t>
        </is>
      </c>
      <c r="CO18" s="33" t="n"/>
      <c r="CP18" s="33" t="n"/>
      <c r="CQ18" s="33" t="n"/>
      <c r="CR18" s="33" t="n"/>
      <c r="CS18" s="33" t="n"/>
      <c r="CT18" s="33" t="n"/>
      <c r="CU18" s="33" t="n"/>
      <c r="CV18" s="33" t="n"/>
      <c r="CW18" s="33" t="n"/>
      <c r="CX18" s="33" t="n"/>
      <c r="CY18" s="33" t="n"/>
      <c r="CZ18" s="33" t="inlineStr">
        <is>
          <t>g</t>
        </is>
      </c>
      <c r="DA18" s="33" t="n"/>
      <c r="DB18" s="33" t="n"/>
      <c r="DC18" s="33" t="n"/>
      <c r="DD18" s="33" t="n"/>
      <c r="DE18" s="35" t="n"/>
      <c r="DF18" s="35" t="n"/>
      <c r="DG18" s="35" t="n"/>
      <c r="DH18" s="35" t="n"/>
      <c r="DI18" s="35" t="n"/>
      <c r="DK18" s="33" t="n"/>
      <c r="DM18" s="38" t="n"/>
      <c r="DP18" s="38" t="n"/>
      <c r="DS18" s="38" t="n"/>
      <c r="DV18" s="38" t="n"/>
      <c r="DY18" s="38" t="n"/>
      <c r="EB18" s="38" t="n"/>
      <c r="EE18" s="38" t="n"/>
      <c r="EH18" s="35" t="n"/>
      <c r="EK18" s="35" t="n"/>
      <c r="EN18" s="35" t="n"/>
      <c r="EQ18" s="35" t="n"/>
      <c r="ET18" s="35" t="n"/>
      <c r="EW18" s="35" t="n"/>
      <c r="EZ18" s="35" t="n"/>
      <c r="FC18" s="35" t="n"/>
    </row>
    <row customHeight="1" ht="12" r="19">
      <c r="A19" s="60" t="n">
        <v>43323</v>
      </c>
      <c r="B19" s="38" t="inlineStr">
        <is>
          <t>Derby</t>
        </is>
      </c>
      <c r="C19" s="38" t="inlineStr">
        <is>
          <t>Leeds</t>
        </is>
      </c>
      <c r="D19" s="33" t="n">
        <v>376</v>
      </c>
      <c r="E19" s="33" t="n">
        <v>436</v>
      </c>
      <c r="F19" s="33" t="n">
        <v>264</v>
      </c>
      <c r="G19" s="33" t="n">
        <v>321</v>
      </c>
      <c r="H19" s="47" t="n">
        <v>4</v>
      </c>
      <c r="I19" s="47" t="n">
        <v>7</v>
      </c>
      <c r="J19" s="47" t="n">
        <v>11</v>
      </c>
      <c r="K19" s="16" t="n">
        <v>1</v>
      </c>
      <c r="L19" s="33" t="n">
        <v>4</v>
      </c>
      <c r="M19" s="47" t="n">
        <v>5</v>
      </c>
      <c r="N19" s="19">
        <f>IF(K19="","",LOOKUP(K19-L19,{-9E+307,0,1},{2,"x",1}))</f>
        <v/>
      </c>
      <c r="O19" s="20">
        <f>IF(K19="","",K19&amp;"-"&amp;L19)</f>
        <v/>
      </c>
      <c r="P19" s="21" t="n"/>
      <c r="Q19" s="38" t="inlineStr">
        <is>
          <t>Reading</t>
        </is>
      </c>
      <c r="R19" s="33">
        <f>SUMPRODUCT(($B$2:$C$1001=$Q19)*($N$2:$N$1001&lt;&gt;""))</f>
        <v/>
      </c>
      <c r="S19" s="33">
        <f>SUMIF($B$2:$B$1001,$Q19,$D$2:$D$1001)+SUMIF($C$2:$C$1001,$Q19,$E$2:$E$1001)</f>
        <v/>
      </c>
      <c r="T19" s="33">
        <f>SUMIF($B$2:$B$1001,$Q19,$F$2:$F$1001)+SUMIF($C$2:$C$1001,$Q19,$G$2:$G$1001)</f>
        <v/>
      </c>
      <c r="U19" s="33">
        <f>SUMIF($B$2:$B$1001,$Q19,$H$2:$H$1001)+SUMIF($C$2:$C$1001,$Q19,$I$2:$I$1001)</f>
        <v/>
      </c>
      <c r="V19" s="33">
        <f>SUMIF($B$2:$B$1001,$Q19,$K$2:$K$1001)+SUMIF($C$2:$C$1001,$Q19,$L$2:$L$1001)</f>
        <v/>
      </c>
      <c r="W19" s="16">
        <f>SUMIF($C$2:$C$1001,$Q19,$D$2:$D$1001)+SUMIF($B$2:$B$1001,$Q19,$E$2:$E$1001)</f>
        <v/>
      </c>
      <c r="X19" s="33">
        <f>SUMIF($C$2:$C$1001,$Q19,$F$2:$F$1001)+SUMIF($B$2:$B$1001,$Q19,$G$2:$G$1001)</f>
        <v/>
      </c>
      <c r="Y19" s="33">
        <f>SUMIF($C$2:$C$1001,$Q19,$H$2:$H$1001)+SUMIF($B$2:$B$1001,$Q19,$I$2:$I$1001)</f>
        <v/>
      </c>
      <c r="Z19" s="33">
        <f>SUMIF($C$2:$C$1001,$Q19,$K$2:$K$1001)+SUMIF($B$2:$B$1001,$Q19,$L$2:$L$1001)</f>
        <v/>
      </c>
      <c r="AA19" s="18" t="n">
        <v>5</v>
      </c>
      <c r="AB19" s="33" t="n">
        <v>2252</v>
      </c>
      <c r="AC19" s="33" t="n">
        <v>1819</v>
      </c>
      <c r="AD19" s="33" t="n">
        <v>20</v>
      </c>
      <c r="AE19" s="33" t="n">
        <v>4</v>
      </c>
      <c r="AF19" s="16" t="n">
        <v>2101</v>
      </c>
      <c r="AG19" s="33" t="n">
        <v>1677</v>
      </c>
      <c r="AH19" s="33" t="n">
        <v>29</v>
      </c>
      <c r="AI19" s="33" t="n">
        <v>4</v>
      </c>
      <c r="AN19" s="62" t="n">
        <v>6.5</v>
      </c>
      <c r="AR19" s="62" t="n">
        <v>9.5</v>
      </c>
      <c r="AS19" s="62" t="n"/>
      <c r="AT19" s="62" t="n"/>
      <c r="AU19" s="62" t="n"/>
      <c r="AV19" s="62" t="n">
        <v>12.5</v>
      </c>
      <c r="AW19" s="62" t="n"/>
      <c r="AX19" s="62" t="n"/>
      <c r="AY19" s="62" t="n"/>
      <c r="AZ19" s="63" t="n">
        <v>1.5</v>
      </c>
      <c r="BA19" s="62" t="n"/>
      <c r="BB19" s="62" t="n"/>
      <c r="BC19" s="62" t="n"/>
      <c r="BD19" s="62" t="n">
        <v>2.5</v>
      </c>
      <c r="BE19" s="62" t="n"/>
      <c r="BF19" s="62" t="n"/>
      <c r="BG19" s="62" t="n"/>
      <c r="BH19" s="62" t="n">
        <v>3.5</v>
      </c>
      <c r="BL19" s="62" t="n">
        <v>4.5</v>
      </c>
      <c r="BM19" s="35" t="n"/>
      <c r="BN19" s="33" t="n"/>
      <c r="BO19" s="33" t="n"/>
      <c r="BP19" s="64" t="n">
        <v>3.5</v>
      </c>
      <c r="BQ19" s="33" t="n"/>
      <c r="BR19" s="33" t="n"/>
      <c r="BS19" s="33" t="n"/>
      <c r="BT19" s="62" t="n">
        <v>6.5</v>
      </c>
      <c r="BU19" s="33" t="n"/>
      <c r="BV19" s="33" t="n"/>
      <c r="BW19" s="33" t="n"/>
      <c r="BX19" s="62" t="n">
        <v>9.5</v>
      </c>
      <c r="BY19" s="33" t="n"/>
      <c r="BZ19" s="33" t="n"/>
      <c r="CA19" s="33" t="n"/>
      <c r="CB19" s="63" t="n">
        <v>0.5</v>
      </c>
      <c r="CC19" s="62" t="n"/>
      <c r="CD19" s="62" t="n"/>
      <c r="CE19" s="62" t="n"/>
      <c r="CF19" s="62" t="n">
        <v>1.5</v>
      </c>
      <c r="CG19" s="62" t="n"/>
      <c r="CH19" s="62" t="n"/>
      <c r="CI19" s="62" t="n"/>
      <c r="CJ19" s="62" t="n">
        <v>2.5</v>
      </c>
      <c r="CK19" s="62" t="n"/>
      <c r="CL19" s="62" t="n"/>
      <c r="CM19" s="62" t="n"/>
      <c r="CN19" s="64" t="n">
        <v>3.5</v>
      </c>
      <c r="CO19" s="62" t="n"/>
      <c r="CP19" s="62" t="n"/>
      <c r="CQ19" s="62" t="n"/>
      <c r="CR19" s="62" t="n">
        <v>6.5</v>
      </c>
      <c r="CS19" s="62" t="n"/>
      <c r="CT19" s="62" t="n"/>
      <c r="CU19" s="62" t="n"/>
      <c r="CV19" s="62" t="n">
        <v>9.5</v>
      </c>
      <c r="CW19" s="62" t="n"/>
      <c r="CX19" s="62" t="n"/>
      <c r="CY19" s="62" t="n"/>
      <c r="CZ19" s="63" t="n">
        <v>0.5</v>
      </c>
      <c r="DA19" s="62" t="n"/>
      <c r="DB19" s="62" t="n"/>
      <c r="DC19" s="62" t="n"/>
      <c r="DD19" s="62" t="n">
        <v>1.5</v>
      </c>
      <c r="DH19" s="62" t="n">
        <v>2.5</v>
      </c>
      <c r="DJ19" s="38" t="n"/>
      <c r="DM19" s="38" t="n"/>
      <c r="DP19" s="38" t="n"/>
      <c r="DS19" s="38" t="n"/>
      <c r="DV19" s="38" t="n"/>
      <c r="DY19" s="38" t="n"/>
      <c r="EB19" s="38" t="n"/>
      <c r="EE19" s="38" t="n"/>
      <c r="EH19" s="35" t="n"/>
      <c r="EK19" s="35" t="n"/>
      <c r="EN19" s="35" t="n"/>
      <c r="EQ19" s="35" t="n"/>
      <c r="ET19" s="35" t="n"/>
      <c r="EW19" s="35" t="n"/>
      <c r="EZ19" s="35" t="n"/>
      <c r="FC19" s="35" t="n"/>
    </row>
    <row customHeight="1" ht="12" r="20">
      <c r="A20" s="60" t="n">
        <v>43323</v>
      </c>
      <c r="B20" s="38" t="inlineStr">
        <is>
          <t>Middlesbrough</t>
        </is>
      </c>
      <c r="C20" s="38" t="inlineStr">
        <is>
          <t>Birmingham</t>
        </is>
      </c>
      <c r="D20" s="33" t="n">
        <v>362</v>
      </c>
      <c r="E20" s="33" t="n">
        <v>338</v>
      </c>
      <c r="F20" s="33" t="n">
        <v>253</v>
      </c>
      <c r="G20" s="33" t="n">
        <v>213</v>
      </c>
      <c r="H20" s="47" t="n">
        <v>2</v>
      </c>
      <c r="I20" s="47" t="n">
        <v>4</v>
      </c>
      <c r="J20" s="47" t="n">
        <v>6</v>
      </c>
      <c r="K20" s="16" t="n">
        <v>1</v>
      </c>
      <c r="L20" s="33" t="n">
        <v>0</v>
      </c>
      <c r="M20" s="47" t="n">
        <v>1</v>
      </c>
      <c r="N20" s="19">
        <f>IF(K20="","",LOOKUP(K20-L20,{-9E+307,0,1},{2,"x",1}))</f>
        <v/>
      </c>
      <c r="O20" s="20">
        <f>IF(K20="","",K20&amp;"-"&amp;L20)</f>
        <v/>
      </c>
      <c r="P20" s="21" t="n"/>
      <c r="Q20" s="38" t="inlineStr">
        <is>
          <t>Rotherham</t>
        </is>
      </c>
      <c r="R20" s="33">
        <f>SUMPRODUCT(($B$2:$C$1001=$Q20)*($N$2:$N$1001&lt;&gt;""))</f>
        <v/>
      </c>
      <c r="S20" s="33">
        <f>SUMIF($B$2:$B$1001,$Q20,$D$2:$D$1001)+SUMIF($C$2:$C$1001,$Q20,$E$2:$E$1001)</f>
        <v/>
      </c>
      <c r="T20" s="33">
        <f>SUMIF($B$2:$B$1001,$Q20,$F$2:$F$1001)+SUMIF($C$2:$C$1001,$Q20,$G$2:$G$1001)</f>
        <v/>
      </c>
      <c r="U20" s="33">
        <f>SUMIF($B$2:$B$1001,$Q20,$H$2:$H$1001)+SUMIF($C$2:$C$1001,$Q20,$I$2:$I$1001)</f>
        <v/>
      </c>
      <c r="V20" s="33">
        <f>SUMIF($B$2:$B$1001,$Q20,$K$2:$K$1001)+SUMIF($C$2:$C$1001,$Q20,$L$2:$L$1001)</f>
        <v/>
      </c>
      <c r="W20" s="16">
        <f>SUMIF($C$2:$C$1001,$Q20,$D$2:$D$1001)+SUMIF($B$2:$B$1001,$Q20,$E$2:$E$1001)</f>
        <v/>
      </c>
      <c r="X20" s="33">
        <f>SUMIF($C$2:$C$1001,$Q20,$F$2:$F$1001)+SUMIF($B$2:$B$1001,$Q20,$G$2:$G$1001)</f>
        <v/>
      </c>
      <c r="Y20" s="33">
        <f>SUMIF($C$2:$C$1001,$Q20,$H$2:$H$1001)+SUMIF($B$2:$B$1001,$Q20,$I$2:$I$1001)</f>
        <v/>
      </c>
      <c r="Z20" s="33">
        <f>SUMIF($C$2:$C$1001,$Q20,$K$2:$K$1001)+SUMIF($B$2:$B$1001,$Q20,$L$2:$L$1001)</f>
        <v/>
      </c>
      <c r="AA20" s="18" t="n">
        <v>5</v>
      </c>
      <c r="AB20" s="33" t="n">
        <v>1585</v>
      </c>
      <c r="AC20" s="33" t="n">
        <v>1057</v>
      </c>
      <c r="AD20" s="33" t="n">
        <v>22</v>
      </c>
      <c r="AE20" s="33" t="n">
        <v>8</v>
      </c>
      <c r="AF20" s="16" t="n">
        <v>1939</v>
      </c>
      <c r="AG20" s="33" t="n">
        <v>1440</v>
      </c>
      <c r="AH20" s="33" t="n">
        <v>25</v>
      </c>
      <c r="AI20" s="33" t="n">
        <v>13</v>
      </c>
      <c r="AL20" s="38">
        <f>AL32</f>
        <v/>
      </c>
      <c r="AM20" s="38">
        <f>AM32</f>
        <v/>
      </c>
      <c r="AN20" s="33">
        <f>COUNTIFS($J$2:$J$1000,"&gt;"&amp;$AN$19,$B$2:$B$1000,"="&amp;AL20)+COUNTIFS($J$2:$J$1000,"&gt;"&amp;$AN$19,$C$2:$C$1000,"="&amp;AL20)</f>
        <v/>
      </c>
      <c r="AO20" s="33">
        <f>COUNTIFS($J$2:$J$1000,"&lt;"&amp;$AN$19,$B$2:$B$1000,"="&amp;AL20)+COUNTIFS($J$2:$J$1000,"&lt;"&amp;$AN$19,$C$2:$C$1000,"="&amp;AL20)</f>
        <v/>
      </c>
      <c r="AP20" s="33">
        <f>COUNTIFS($J$2:$J$1000,"&gt;"&amp;$AN$19,$B$2:$B$1000,"="&amp;AM20)+COUNTIFS($J$2:$J$1000,"&gt;"&amp;$AN$19,$C$2:$C$1000,"="&amp;AM20)</f>
        <v/>
      </c>
      <c r="AQ20" s="33">
        <f>COUNTIFS($J$2:$J$1000,"&lt;"&amp;$AN$19,$B$2:$B$1000,"="&amp;AM20)+COUNTIFS($J$2:$J$1000,"&lt;"&amp;$AN$19,$C$2:$C$1000,"="&amp;AM20)</f>
        <v/>
      </c>
      <c r="AR20" s="33">
        <f>COUNTIFS($J$2:$J$1000,"&gt;"&amp;$AR$19,$B$2:$B$1000,"="&amp;AL20)+COUNTIFS($J$2:$J$1000,"&gt;"&amp;$AR$19,$C$2:$C$1000,"="&amp;AL20)</f>
        <v/>
      </c>
      <c r="AS20" s="33">
        <f>COUNTIFS($J$2:$J$1000,"&lt;"&amp;$AR$19,$B$2:$B$1000,"="&amp;AL20)+COUNTIFS($J$2:$J$1000,"&lt;"&amp;$AR$19,$C$2:$C$1000,"="&amp;AL20)</f>
        <v/>
      </c>
      <c r="AT20" s="33">
        <f>COUNTIFS($J$2:$J$1000,"&gt;"&amp;$AR$19,$B$2:$B$1000,"="&amp;AM20)+COUNTIFS($J$2:$J$1000,"&gt;"&amp;$AR$19,$C$2:$C$1000,"="&amp;AM20)</f>
        <v/>
      </c>
      <c r="AU20" s="33">
        <f>COUNTIFS($J$2:$J$1000,"&lt;"&amp;$AR$19,$B$2:$B$1000,"="&amp;AM20)+COUNTIFS($J$2:$J$1000,"&lt;"&amp;$AR$19,$C$2:$C$1000,"="&amp;AM20)</f>
        <v/>
      </c>
      <c r="AV20" s="33">
        <f>COUNTIFS($J$2:$J$1000,"&gt;"&amp;$AV$19,$B$2:$B$1000,"="&amp;AL20)+COUNTIFS($J$2:$J$1000,"&gt;"&amp;$AV$19,$C$2:$C$1000,"="&amp;AL20)</f>
        <v/>
      </c>
      <c r="AW20" s="33">
        <f>COUNTIFS($J$2:$J$1000,"&lt;"&amp;$AV$19,$B$2:$B$1000,"="&amp;AL20)+COUNTIFS($J$2:$J$1000,"&lt;"&amp;$AV$19,$C$2:$C$1000,"="&amp;AL20)</f>
        <v/>
      </c>
      <c r="AX20" s="33">
        <f>COUNTIFS($J$2:$J$1000,"&gt;"&amp;$AV$19,$B$2:$B$1000,"="&amp;AM20)+COUNTIFS($J$2:$J$1000,"&gt;"&amp;$AV$19,$C$2:$C$1000,"="&amp;AM20)</f>
        <v/>
      </c>
      <c r="AY20" s="33">
        <f>COUNTIFS($J$2:$J$1000,"&lt;"&amp;$AV$19,$B$2:$B$1000,"="&amp;AM20)+COUNTIFS($J$2:$J$1000,"&lt;"&amp;$AV$19,$C$2:$C$1000,"="&amp;AM20)</f>
        <v/>
      </c>
      <c r="AZ20" s="16">
        <f>COUNTIFS($M$2:$M$1000,"&gt;"&amp;$AZ$19,$B$2:$B$1000,"="&amp;AL20)+COUNTIFS($M$2:$M$1000,"&gt;"&amp;$AZ$19,$C$2:$C$1000,"="&amp;AL20)</f>
        <v/>
      </c>
      <c r="BA20" s="33">
        <f>COUNTIFS($M$2:$M$1000,"&lt;"&amp;$AZ$19,$B$2:$B$1000,"="&amp;AL20)+COUNTIFS($M$2:$M$1000,"&lt;"&amp;$AZ$19,$C$2:$C$1000,"="&amp;AL20)</f>
        <v/>
      </c>
      <c r="BB20" s="33">
        <f>COUNTIFS($M$2:$M$1000,"&gt;"&amp;$AZ$19,$B$2:$B$1000,"="&amp;AM20)+COUNTIFS($M$2:$M$1000,"&gt;"&amp;$AZ$19,$C$2:$C$1000,"="&amp;AM20)</f>
        <v/>
      </c>
      <c r="BC20" s="33">
        <f>COUNTIFS($M$2:$M$1000,"&lt;"&amp;$AZ$19,$B$2:$B$1000,"="&amp;AM20)+COUNTIFS($M$2:$M$1000,"&lt;"&amp;$AZ$19,$C$2:$C$1000,"="&amp;AM20)</f>
        <v/>
      </c>
      <c r="BD20" s="33">
        <f>COUNTIFS($M$2:$M$1000,"&gt;"&amp;$BD$19,$B$2:$B$1000,"="&amp;AL20)+COUNTIFS($M$2:$M$1000,"&gt;"&amp;$BD$19,$C$2:$C$1000,"="&amp;AL20)</f>
        <v/>
      </c>
      <c r="BE20" s="33">
        <f>COUNTIFS($M$2:$M$1000,"&lt;"&amp;$BD$19,$B$2:$B$1000,"="&amp;AL20)+COUNTIFS($M$2:$M$1000,"&lt;"&amp;$BD$19,$C$2:$C$1000,"="&amp;AL20)</f>
        <v/>
      </c>
      <c r="BF20" s="33">
        <f>COUNTIFS($M$2:$M$1000,"&gt;"&amp;$BD$19,$B$2:$B$1000,"="&amp;AM20)+COUNTIFS($M$2:$M$1000,"&gt;"&amp;$BD$19,$C$2:$C$1000,"="&amp;AM20)</f>
        <v/>
      </c>
      <c r="BG20" s="33">
        <f>COUNTIFS($M$2:$M$1000,"&lt;"&amp;$BD$19,$B$2:$B$1000,"="&amp;AM20)+COUNTIFS($M$2:$M$1000,"&lt;"&amp;$BD$19,$C$2:$C$1000,"="&amp;AM20)</f>
        <v/>
      </c>
      <c r="BH20" s="33">
        <f>COUNTIFS($M$2:$M$1000,"&gt;"&amp;$BH$19,$B$2:$B$1000,"="&amp;AL20)+COUNTIFS($M$2:$M$1000,"&gt;"&amp;$BH$19,$C$2:$C$1000,"="&amp;AL20)</f>
        <v/>
      </c>
      <c r="BI20" s="33">
        <f>COUNTIFS($M$2:$M$1000,"&lt;"&amp;$BH$19,$B$2:$B$1000,"="&amp;AL20)+COUNTIFS($M$2:$M$1000,"&lt;"&amp;$BH$19,$C$2:$C$1000,"="&amp;AL20)</f>
        <v/>
      </c>
      <c r="BJ20" s="33">
        <f>COUNTIFS($M$2:$M$1000,"&gt;"&amp;$BH$19,$B$2:$B$1000,"="&amp;AM20)+COUNTIFS($M$2:$M$1000,"&gt;"&amp;$BH$19,$C$2:$C$1000,"="&amp;AM20)</f>
        <v/>
      </c>
      <c r="BK20" s="33">
        <f>COUNTIFS($M$2:$M$1000,"&lt;"&amp;$BH$19,$B$2:$B$1000,"="&amp;AM20)+COUNTIFS($M$2:$M$1000,"&lt;"&amp;$BH$19,$C$2:$C$1000,"="&amp;AM20)</f>
        <v/>
      </c>
      <c r="BL20" s="33">
        <f>COUNTIFS($M$2:$M$1000,"&gt;"&amp;$BL$19,$B$2:$B$1000,"="&amp;AL20)+COUNTIFS($M$2:$M$1000,"&gt;"&amp;$BL$19,$C$2:$C$1000,"="&amp;AL20)</f>
        <v/>
      </c>
      <c r="BM20" s="33">
        <f>COUNTIFS($M$2:$M$1000,"&lt;"&amp;$BL$19,$B$2:$B$1000,"="&amp;AL20)+COUNTIFS($M$2:$M$1000,"&lt;"&amp;$BL$19,$C$2:$C$1000,"="&amp;AL20)</f>
        <v/>
      </c>
      <c r="BN20" s="33">
        <f>COUNTIFS($M$2:$M$1000,"&gt;"&amp;$BL$19,$B$2:$B$1000,"="&amp;AM20)+COUNTIFS($M$2:$M$1000,"&gt;"&amp;$BL$19,$C$2:$C$1000,"="&amp;AM20)</f>
        <v/>
      </c>
      <c r="BO20" s="33">
        <f>COUNTIFS($M$2:$M$1000,"&lt;"&amp;$BL$19,$B$2:$B$1000,"="&amp;AM20)+COUNTIFS($M$2:$M$1000,"&lt;"&amp;$BL$19,$C$2:$C$1000,"="&amp;AM20)</f>
        <v/>
      </c>
      <c r="BP20" s="18">
        <f>COUNTIFS($H$2:$H$1000,"&gt;"&amp;$BP$19,$B$2:$B$1000,"="&amp;AL20)+COUNTIFS($I$2:$I$1000,"&gt;"&amp;$BP$19,$C$2:$C$1000,"="&amp;AL20)</f>
        <v/>
      </c>
      <c r="BQ20" s="33">
        <f>COUNTIFS($H$2:$H$1000,"&lt;"&amp;$BP$19,$B$2:$B$1000,"="&amp;AL20)+COUNTIFS($I$2:$I$1000,"&lt;"&amp;$BP$19,$C$2:$C$1000,"="&amp;AL20)</f>
        <v/>
      </c>
      <c r="BR20" s="33">
        <f>COUNTIFS($H$2:$H$1000,"&gt;"&amp;$BP$19,$B$2:$B$1000,"="&amp;AM20)+COUNTIFS($I$2:$I$1000,"&gt;"&amp;$BP$19,$C$2:$C$1000,"="&amp;AM20)</f>
        <v/>
      </c>
      <c r="BS20" s="33">
        <f>COUNTIFS($H$2:$H$1000,"&lt;"&amp;$BP$19,$B$2:$B$1000,"="&amp;AM20)+COUNTIFS($I$2:$I$1000,"&lt;"&amp;$BP$19,$C$2:$C$1000,"="&amp;AM20)</f>
        <v/>
      </c>
      <c r="BT20" s="33">
        <f>COUNTIFS($H$2:$H$1000,"&gt;"&amp;$BT$19,$B$2:$B$1000,"="&amp;AL20)+COUNTIFS($I$2:$I$1000,"&gt;"&amp;$BT$19,$C$2:$C$1000,"="&amp;AL20)</f>
        <v/>
      </c>
      <c r="BU20" s="33">
        <f>COUNTIFS($H$2:$H$1000,"&lt;"&amp;$BT$19,$B$2:$B$1000,"="&amp;AL20)+COUNTIFS($I$2:$I$1000,"&lt;"&amp;$BT$19,$C$2:$C$1000,"="&amp;AL20)</f>
        <v/>
      </c>
      <c r="BV20" s="33">
        <f>COUNTIFS($H$2:$H$1000,"&gt;"&amp;$BT$19,$B$2:$B$1000,"="&amp;AM20)+COUNTIFS($I$2:$I$1000,"&gt;"&amp;$BT$19,$C$2:$C$1000,"="&amp;AM20)</f>
        <v/>
      </c>
      <c r="BW20" s="33">
        <f>COUNTIFS($H$2:$H$1000,"&lt;"&amp;$BT$19,$B$2:$B$1000,"="&amp;AM20)+COUNTIFS($I$2:$I$1000,"&lt;"&amp;$BT$19,$C$2:$C$1000,"="&amp;AM20)</f>
        <v/>
      </c>
      <c r="BX20" s="33">
        <f>COUNTIFS($H$2:$H$1000,"&gt;"&amp;$BX$19,$B$2:$B$1000,"="&amp;AL20)+COUNTIFS($I$2:$I$1000,"&gt;"&amp;$BX$19,$C$2:$C$1000,"="&amp;AL20)</f>
        <v/>
      </c>
      <c r="BY20" s="33">
        <f>COUNTIFS($H$2:$H$1000,"&lt;"&amp;$BX$19,$B$2:$B$1000,"="&amp;AL20)+COUNTIFS($I$2:$I$1000,"&lt;"&amp;$BX$19,$C$2:$C$1000,"="&amp;AL20)</f>
        <v/>
      </c>
      <c r="BZ20" s="33">
        <f>COUNTIFS($H$2:$H$1000,"&gt;"&amp;$BX$19,$B$2:$B$1000,"="&amp;AM20)+COUNTIFS($I$2:$I$1000,"&gt;"&amp;$BX$19,$C$2:$C$1000,"="&amp;AM20)</f>
        <v/>
      </c>
      <c r="CA20" s="33">
        <f>COUNTIFS($H$2:$H$1000,"&lt;"&amp;$BX$19,$B$2:$B$1000,"="&amp;AM20)+COUNTIFS($I$2:$I$1000,"&lt;"&amp;$BX$19,$C$2:$C$1000,"="&amp;AM20)</f>
        <v/>
      </c>
      <c r="CB20" s="16">
        <f>COUNTIFS($K$2:$K$1000,"&gt;"&amp;$CB$19,$B$2:$B$1000,"="&amp;AL20)+COUNTIFS($L$2:$L$1000,"&gt;"&amp;$CB$19,$C$2:$C$1000,"="&amp;AL20)</f>
        <v/>
      </c>
      <c r="CC20" s="33">
        <f>COUNTIFS($K$2:$K$1000,"&lt;"&amp;$CB$19,$B$2:$B$1000,"="&amp;AL20)+COUNTIFS($L$2:$L$1000,"&lt;"&amp;$CB$19,$C$2:$C$1000,"="&amp;AL20)</f>
        <v/>
      </c>
      <c r="CD20" s="33">
        <f>COUNTIFS($K$2:$K$1000,"&gt;"&amp;$CB$19,$B$2:$B$1000,"="&amp;AM20)+COUNTIFS($L$2:$L$1000,"&gt;"&amp;$CB$19,$C$2:$C$1000,"="&amp;AM20)</f>
        <v/>
      </c>
      <c r="CE20" s="33">
        <f>COUNTIFS($K$2:$K$1000,"&lt;"&amp;$CB$19,$B$2:$B$1000,"="&amp;AM20)+COUNTIFS($L$2:$L$1000,"&lt;"&amp;$CB$19,$C$2:$C$1000,"="&amp;AM20)</f>
        <v/>
      </c>
      <c r="CF20" s="33">
        <f>COUNTIFS($K$2:$K$1000,"&gt;"&amp;$CF$19,$B$2:$B$1000,"="&amp;AL20)+COUNTIFS($L$2:$L$1000,"&gt;"&amp;$CF$19,$C$2:$C$1000,"="&amp;AL20)</f>
        <v/>
      </c>
      <c r="CG20" s="33">
        <f>COUNTIFS($K$2:$K$1000,"&lt;"&amp;$CF$19,$B$2:$B$1000,"="&amp;AL20)+COUNTIFS($L$2:$L$1000,"&lt;"&amp;$CF$19,$C$2:$C$1000,"="&amp;AL20)</f>
        <v/>
      </c>
      <c r="CH20" s="33">
        <f>COUNTIFS($K$2:$K$1000,"&gt;"&amp;$CF$19,$B$2:$B$1000,"="&amp;AM20)+COUNTIFS($L$2:$L$1000,"&gt;"&amp;$CF$19,$C$2:$C$1000,"="&amp;AM20)</f>
        <v/>
      </c>
      <c r="CI20" s="33">
        <f>COUNTIFS($K$2:$K$1000,"&lt;"&amp;$CF$19,$B$2:$B$1000,"="&amp;AM20)+COUNTIFS($L$2:$L$1000,"&lt;"&amp;$CF$19,$C$2:$C$1000,"="&amp;AM20)</f>
        <v/>
      </c>
      <c r="CJ20" s="33">
        <f>COUNTIFS($K$2:$K$1000,"&gt;"&amp;$CJ$19,$B$2:$B$1000,"="&amp;AL20)+COUNTIFS($L$2:$L$1000,"&gt;"&amp;$CJ$19,$C$2:$C$1000,"="&amp;AL20)</f>
        <v/>
      </c>
      <c r="CK20" s="33">
        <f>COUNTIFS($K$2:$K$1000,"&lt;"&amp;$CJ$19,$B$2:$B$1000,"="&amp;AL20)+COUNTIFS($L$2:$L$1000,"&lt;"&amp;$CJ$19,$C$2:$C$1000,"="&amp;AL20)</f>
        <v/>
      </c>
      <c r="CL20" s="33">
        <f>COUNTIFS($K$2:$K$1000,"&gt;"&amp;$CJ$19,$B$2:$B$1000,"="&amp;AM20)+COUNTIFS($L$2:$L$1000,"&gt;"&amp;$CJ$19,$C$2:$C$1000,"="&amp;AM20)</f>
        <v/>
      </c>
      <c r="CM20" s="33">
        <f>COUNTIFS($K$2:$K$1000,"&lt;"&amp;$CJ$19,$B$2:$B$1000,"="&amp;AM20)+COUNTIFS($L$2:$L$1000,"&lt;"&amp;$CJ$19,$C$2:$C$1000,"="&amp;AM20)</f>
        <v/>
      </c>
      <c r="CN20" s="18">
        <f>COUNTIFS($I$2:$I$1000,"&gt;"&amp;$CN$19,$B$2:$B$1000,"="&amp;AL20)+COUNTIFS($H$2:$H$1000,"&gt;"&amp;$CN$19,$C$2:$C$1000,"="&amp;AL20)</f>
        <v/>
      </c>
      <c r="CO20" s="33">
        <f>COUNTIFS($I$2:$I$1000,"&lt;"&amp;$CN$19,$B$2:$B$1000,"="&amp;AL20)+COUNTIFS($H$2:$H$1000,"&lt;"&amp;$CN$19,$C$2:$C$1000,"="&amp;AL20)</f>
        <v/>
      </c>
      <c r="CP20" s="33">
        <f>COUNTIFS($I$2:$I$1000,"&gt;"&amp;$CN$19,$B$2:$B$1000,"="&amp;AM20)+COUNTIFS($H$2:$H$1000,"&gt;"&amp;$CN$19,$C$2:$C$1000,"="&amp;AM20)</f>
        <v/>
      </c>
      <c r="CQ20" s="33">
        <f>COUNTIFS($I$2:$I$1000,"&lt;"&amp;$CN$19,$B$2:$B$1000,"="&amp;AM20)+COUNTIFS($H$2:$H$1000,"&lt;"&amp;$CN$19,$C$2:$C$1000,"="&amp;AM20)</f>
        <v/>
      </c>
      <c r="CR20" s="33">
        <f>COUNTIFS($I$2:$I$1000,"&gt;"&amp;$CR$19,$B$2:$B$1000,"="&amp;AL20)+COUNTIFS($H$2:$H$1000,"&gt;"&amp;$CR$19,$C$2:$C$1000,"="&amp;AL20)</f>
        <v/>
      </c>
      <c r="CS20" s="33">
        <f>COUNTIFS($I$2:$I$1000,"&lt;"&amp;$CR$19,$B$2:$B$1000,"="&amp;AL20)+COUNTIFS($H$2:$H$1000,"&lt;"&amp;$CR$19,$C$2:$C$1000,"="&amp;AL20)</f>
        <v/>
      </c>
      <c r="CT20" s="33">
        <f>COUNTIFS($I$2:$I$1000,"&gt;"&amp;$CR$19,$B$2:$B$1000,"="&amp;AM20)+COUNTIFS($H$2:$H$1000,"&gt;"&amp;$CR$19,$C$2:$C$1000,"="&amp;AM20)</f>
        <v/>
      </c>
      <c r="CU20" s="33">
        <f>COUNTIFS($I$2:$I$1000,"&lt;"&amp;$CR$19,$B$2:$B$1000,"="&amp;AM20)+COUNTIFS($H$2:$H$1000,"&lt;"&amp;$CR$19,$C$2:$C$1000,"="&amp;AM20)</f>
        <v/>
      </c>
      <c r="CV20" s="33">
        <f>COUNTIFS($I$2:$I$1000,"&gt;"&amp;$CV$19,$B$2:$B$1000,"="&amp;AL20)+COUNTIFS($H$2:$H$1000,"&gt;"&amp;$CV$19,$C$2:$C$1000,"="&amp;AL20)</f>
        <v/>
      </c>
      <c r="CW20" s="33">
        <f>COUNTIFS($I$2:$I$1000,"&lt;"&amp;$CV$19,$B$2:$B$1000,"="&amp;AL20)+COUNTIFS($H$2:$H$1000,"&lt;"&amp;$CV$19,$C$2:$C$1000,"="&amp;AL20)</f>
        <v/>
      </c>
      <c r="CX20" s="33">
        <f>COUNTIFS($I$2:$I$1000,"&gt;"&amp;$CV$19,$B$2:$B$1000,"="&amp;AM20)+COUNTIFS($H$2:$H$1000,"&gt;"&amp;$CV$19,$C$2:$C$1000,"="&amp;AM20)</f>
        <v/>
      </c>
      <c r="CY20" s="33">
        <f>COUNTIFS($I$2:$I$1000,"&lt;"&amp;$CV$19,$B$2:$B$1000,"="&amp;AM20)+COUNTIFS($H$2:$H$1000,"&lt;"&amp;$CV$19,$C$2:$C$1000,"="&amp;AM20)</f>
        <v/>
      </c>
      <c r="CZ20" s="16">
        <f>COUNTIFS($L$2:$L$1000,"&gt;"&amp;$CZ$19,$B$2:$B$1000,"="&amp;AL20)+COUNTIFS($K$2:$K$1000,"&gt;"&amp;$CZ$19,$C$2:$C$1000,"="&amp;AL20)</f>
        <v/>
      </c>
      <c r="DA20" s="33">
        <f>COUNTIFS($L$2:$L$1000,"&lt;"&amp;$CZ$19,$B$2:$B$1000,"="&amp;AL20)+COUNTIFS($K$2:$K$1000,"&lt;"&amp;$CZ$19,$C$2:$C$1000,"="&amp;AL20)</f>
        <v/>
      </c>
      <c r="DB20" s="33">
        <f>COUNTIFS($L$2:$L$1000,"&gt;"&amp;$CZ$19,$B$2:$B$1000,"="&amp;AM20)+COUNTIFS($K$2:$K$1000,"&gt;"&amp;$CZ$19,$C$2:$C$1000,"="&amp;AM20)</f>
        <v/>
      </c>
      <c r="DC20" s="33">
        <f>COUNTIFS($L$2:$L$1000,"&lt;"&amp;$CZ$19,$B$2:$B$1000,"="&amp;AM20)+COUNTIFS($K$2:$K$1000,"&lt;"&amp;$CZ$19,$C$2:$C$1000,"="&amp;AM20)</f>
        <v/>
      </c>
      <c r="DD20" s="33">
        <f>COUNTIFS($L$2:$L$1000,"&gt;"&amp;$DD$19,$B$2:$B$1000,"="&amp;AL20)+COUNTIFS($K$2:$K$1000,"&gt;"&amp;$DD$19,$C$2:$C$1000,"="&amp;AL20)</f>
        <v/>
      </c>
      <c r="DE20" s="33">
        <f>COUNTIFS($L$2:$L$1000,"&lt;"&amp;$DD$19,$B$2:$B$1000,"="&amp;AL20)+COUNTIFS($K$2:$K$1000,"&lt;"&amp;$DD$19,$C$2:$C$1000,"="&amp;AL20)</f>
        <v/>
      </c>
      <c r="DF20" s="33">
        <f>COUNTIFS($L$2:$L$1000,"&gt;"&amp;$DD$19,$B$2:$B$1000,"="&amp;AM20)+COUNTIFS($K$2:$K$1000,"&gt;"&amp;$DD$19,$C$2:$C$1000,"="&amp;AM20)</f>
        <v/>
      </c>
      <c r="DG20" s="33">
        <f>COUNTIFS($L$2:$L$1000,"&lt;"&amp;$DD$19,$B$2:$B$1000,"="&amp;AM20)+COUNTIFS($K$2:$K$1000,"&lt;"&amp;$DD$19,$C$2:$C$1000,"="&amp;AM20)</f>
        <v/>
      </c>
      <c r="DH20" s="33">
        <f>COUNTIFS($L$2:$L$1000,"&gt;"&amp;$DH$19,$B$2:$B$1000,"="&amp;AL20)+COUNTIFS($K$2:$K$1000,"&gt;"&amp;$DH$19,$C$2:$C$1000,"="&amp;AL20)</f>
        <v/>
      </c>
      <c r="DI20" s="33">
        <f>COUNTIFS($L$2:$L$1000,"&lt;"&amp;$DH$19,$B$2:$B$1000,"="&amp;AL20)+COUNTIFS($K$2:$K$1000,"&lt;"&amp;$DH$19,$C$2:$C$1000,"="&amp;AL20)</f>
        <v/>
      </c>
      <c r="DJ20" s="33">
        <f>COUNTIFS($L$2:$L$1000,"&gt;"&amp;$DH$19,$B$2:$B$1000,"="&amp;AM20)+COUNTIFS($K$2:$K$1000,"&gt;"&amp;$DH$19,$C$2:$C$1000,"="&amp;AM20)</f>
        <v/>
      </c>
      <c r="DK20" s="33">
        <f>COUNTIFS($L$2:$L$1000,"&lt;"&amp;$DH$19,$B$2:$B$1000,"="&amp;AM20)+COUNTIFS($K$2:$K$1000,"&lt;"&amp;$DH$19,$C$2:$C$1000,"="&amp;AM20)</f>
        <v/>
      </c>
      <c r="DM20" s="38" t="n"/>
      <c r="DP20" s="38" t="n"/>
      <c r="DS20" s="38" t="n"/>
      <c r="DV20" s="38" t="n"/>
      <c r="DY20" s="38" t="n"/>
      <c r="EB20" s="38" t="n"/>
      <c r="EE20" s="38" t="n"/>
      <c r="EH20" s="35" t="n"/>
      <c r="EK20" s="35" t="n"/>
      <c r="EN20" s="35" t="n"/>
      <c r="EQ20" s="35" t="n"/>
      <c r="ET20" s="35" t="n"/>
      <c r="EW20" s="35" t="n"/>
      <c r="EZ20" s="35" t="n"/>
      <c r="FC20" s="35" t="n"/>
    </row>
    <row customHeight="1" ht="12" r="21">
      <c r="A21" s="60" t="n">
        <v>43323</v>
      </c>
      <c r="B21" s="38" t="inlineStr">
        <is>
          <t>Norwich</t>
        </is>
      </c>
      <c r="C21" s="38" t="inlineStr">
        <is>
          <t>West Brom</t>
        </is>
      </c>
      <c r="D21" s="33" t="n">
        <v>531</v>
      </c>
      <c r="E21" s="33" t="n">
        <v>376</v>
      </c>
      <c r="F21" s="33" t="n">
        <v>419</v>
      </c>
      <c r="G21" s="33" t="n">
        <v>276</v>
      </c>
      <c r="H21" s="47" t="n">
        <v>10</v>
      </c>
      <c r="I21" s="47" t="n">
        <v>7</v>
      </c>
      <c r="J21" s="47" t="n">
        <v>17</v>
      </c>
      <c r="K21" s="16" t="n">
        <v>3</v>
      </c>
      <c r="L21" s="33" t="n">
        <v>4</v>
      </c>
      <c r="M21" s="47" t="n">
        <v>7</v>
      </c>
      <c r="N21" s="19">
        <f>IF(K21="","",LOOKUP(K21-L21,{-9E+307,0,1},{2,"x",1}))</f>
        <v/>
      </c>
      <c r="O21" s="20">
        <f>IF(K21="","",K21&amp;"-"&amp;L21)</f>
        <v/>
      </c>
      <c r="P21" s="21" t="n"/>
      <c r="Q21" s="38" t="inlineStr">
        <is>
          <t>Sheffield Utd</t>
        </is>
      </c>
      <c r="R21" s="33">
        <f>SUMPRODUCT(($B$2:$C$1001=$Q21)*($N$2:$N$1001&lt;&gt;""))</f>
        <v/>
      </c>
      <c r="S21" s="33">
        <f>SUMIF($B$2:$B$1001,$Q21,$D$2:$D$1001)+SUMIF($C$2:$C$1001,$Q21,$E$2:$E$1001)</f>
        <v/>
      </c>
      <c r="T21" s="33">
        <f>SUMIF($B$2:$B$1001,$Q21,$F$2:$F$1001)+SUMIF($C$2:$C$1001,$Q21,$G$2:$G$1001)</f>
        <v/>
      </c>
      <c r="U21" s="33">
        <f>SUMIF($B$2:$B$1001,$Q21,$H$2:$H$1001)+SUMIF($C$2:$C$1001,$Q21,$I$2:$I$1001)</f>
        <v/>
      </c>
      <c r="V21" s="33">
        <f>SUMIF($B$2:$B$1001,$Q21,$K$2:$K$1001)+SUMIF($C$2:$C$1001,$Q21,$L$2:$L$1001)</f>
        <v/>
      </c>
      <c r="W21" s="16">
        <f>SUMIF($C$2:$C$1001,$Q21,$D$2:$D$1001)+SUMIF($B$2:$B$1001,$Q21,$E$2:$E$1001)</f>
        <v/>
      </c>
      <c r="X21" s="33">
        <f>SUMIF($C$2:$C$1001,$Q21,$F$2:$F$1001)+SUMIF($B$2:$B$1001,$Q21,$G$2:$G$1001)</f>
        <v/>
      </c>
      <c r="Y21" s="33">
        <f>SUMIF($C$2:$C$1001,$Q21,$H$2:$H$1001)+SUMIF($B$2:$B$1001,$Q21,$I$2:$I$1001)</f>
        <v/>
      </c>
      <c r="Z21" s="33">
        <f>SUMIF($C$2:$C$1001,$Q21,$K$2:$K$1001)+SUMIF($B$2:$B$1001,$Q21,$L$2:$L$1001)</f>
        <v/>
      </c>
      <c r="AA21" s="18" t="n">
        <v>5</v>
      </c>
      <c r="AB21" s="33" t="n">
        <v>2286</v>
      </c>
      <c r="AC21" s="33" t="n">
        <v>1772</v>
      </c>
      <c r="AD21" s="33" t="n">
        <v>19</v>
      </c>
      <c r="AE21" s="33" t="n">
        <v>10</v>
      </c>
      <c r="AF21" s="16" t="n">
        <v>2066</v>
      </c>
      <c r="AG21" s="33" t="n">
        <v>1547</v>
      </c>
      <c r="AH21" s="33" t="n">
        <v>14</v>
      </c>
      <c r="AI21" s="33" t="n">
        <v>3</v>
      </c>
      <c r="AL21" s="38">
        <f>AL33</f>
        <v/>
      </c>
      <c r="AM21" s="38">
        <f>AM33</f>
        <v/>
      </c>
      <c r="AN21" s="33">
        <f>COUNTIFS($J$2:$J$1000,"&gt;"&amp;$AN$19,$B$2:$B$1000,"="&amp;AL21)+COUNTIFS($J$2:$J$1000,"&gt;"&amp;$AN$19,$C$2:$C$1000,"="&amp;AL21)</f>
        <v/>
      </c>
      <c r="AO21" s="33">
        <f>COUNTIFS($J$2:$J$1000,"&lt;"&amp;$AN$19,$B$2:$B$1000,"="&amp;AL21)+COUNTIFS($J$2:$J$1000,"&lt;"&amp;$AN$19,$C$2:$C$1000,"="&amp;AL21)</f>
        <v/>
      </c>
      <c r="AP21" s="33">
        <f>COUNTIFS($J$2:$J$1000,"&gt;"&amp;$AN$19,$B$2:$B$1000,"="&amp;AM21)+COUNTIFS($J$2:$J$1000,"&gt;"&amp;$AN$19,$C$2:$C$1000,"="&amp;AM21)</f>
        <v/>
      </c>
      <c r="AQ21" s="33">
        <f>COUNTIFS($J$2:$J$1000,"&lt;"&amp;$AN$19,$B$2:$B$1000,"="&amp;AM21)+COUNTIFS($J$2:$J$1000,"&lt;"&amp;$AN$19,$C$2:$C$1000,"="&amp;AM21)</f>
        <v/>
      </c>
      <c r="AR21" s="33">
        <f>COUNTIFS($J$2:$J$1000,"&gt;"&amp;$AR$19,$B$2:$B$1000,"="&amp;AL21)+COUNTIFS($J$2:$J$1000,"&gt;"&amp;$AR$19,$C$2:$C$1000,"="&amp;AL21)</f>
        <v/>
      </c>
      <c r="AS21" s="33">
        <f>COUNTIFS($J$2:$J$1000,"&lt;"&amp;$AR$19,$B$2:$B$1000,"="&amp;AL21)+COUNTIFS($J$2:$J$1000,"&lt;"&amp;$AR$19,$C$2:$C$1000,"="&amp;AL21)</f>
        <v/>
      </c>
      <c r="AT21" s="33">
        <f>COUNTIFS($J$2:$J$1000,"&gt;"&amp;$AR$19,$B$2:$B$1000,"="&amp;AM21)+COUNTIFS($J$2:$J$1000,"&gt;"&amp;$AR$19,$C$2:$C$1000,"="&amp;AM21)</f>
        <v/>
      </c>
      <c r="AU21" s="33">
        <f>COUNTIFS($J$2:$J$1000,"&lt;"&amp;$AR$19,$B$2:$B$1000,"="&amp;AM21)+COUNTIFS($J$2:$J$1000,"&lt;"&amp;$AR$19,$C$2:$C$1000,"="&amp;AM21)</f>
        <v/>
      </c>
      <c r="AV21" s="33">
        <f>COUNTIFS($J$2:$J$1000,"&gt;"&amp;$AV$19,$B$2:$B$1000,"="&amp;AL21)+COUNTIFS($J$2:$J$1000,"&gt;"&amp;$AV$19,$C$2:$C$1000,"="&amp;AL21)</f>
        <v/>
      </c>
      <c r="AW21" s="33">
        <f>COUNTIFS($J$2:$J$1000,"&lt;"&amp;$AV$19,$B$2:$B$1000,"="&amp;AL21)+COUNTIFS($J$2:$J$1000,"&lt;"&amp;$AV$19,$C$2:$C$1000,"="&amp;AL21)</f>
        <v/>
      </c>
      <c r="AX21" s="33">
        <f>COUNTIFS($J$2:$J$1000,"&gt;"&amp;$AV$19,$B$2:$B$1000,"="&amp;AM21)+COUNTIFS($J$2:$J$1000,"&gt;"&amp;$AV$19,$C$2:$C$1000,"="&amp;AM21)</f>
        <v/>
      </c>
      <c r="AY21" s="33">
        <f>COUNTIFS($J$2:$J$1000,"&lt;"&amp;$AV$19,$B$2:$B$1000,"="&amp;AM21)+COUNTIFS($J$2:$J$1000,"&lt;"&amp;$AV$19,$C$2:$C$1000,"="&amp;AM21)</f>
        <v/>
      </c>
      <c r="AZ21" s="16">
        <f>COUNTIFS($M$2:$M$1000,"&gt;"&amp;$AZ$19,$B$2:$B$1000,"="&amp;AL21)+COUNTIFS($M$2:$M$1000,"&gt;"&amp;$AZ$19,$C$2:$C$1000,"="&amp;AL21)</f>
        <v/>
      </c>
      <c r="BA21" s="33">
        <f>COUNTIFS($M$2:$M$1000,"&lt;"&amp;$AZ$19,$B$2:$B$1000,"="&amp;AL21)+COUNTIFS($M$2:$M$1000,"&lt;"&amp;$AZ$19,$C$2:$C$1000,"="&amp;AL21)</f>
        <v/>
      </c>
      <c r="BB21" s="33">
        <f>COUNTIFS($M$2:$M$1000,"&gt;"&amp;$AZ$19,$B$2:$B$1000,"="&amp;AM21)+COUNTIFS($M$2:$M$1000,"&gt;"&amp;$AZ$19,$C$2:$C$1000,"="&amp;AM21)</f>
        <v/>
      </c>
      <c r="BC21" s="33">
        <f>COUNTIFS($M$2:$M$1000,"&lt;"&amp;$AZ$19,$B$2:$B$1000,"="&amp;AM21)+COUNTIFS($M$2:$M$1000,"&lt;"&amp;$AZ$19,$C$2:$C$1000,"="&amp;AM21)</f>
        <v/>
      </c>
      <c r="BD21" s="33">
        <f>COUNTIFS($M$2:$M$1000,"&gt;"&amp;$BD$19,$B$2:$B$1000,"="&amp;AL21)+COUNTIFS($M$2:$M$1000,"&gt;"&amp;$BD$19,$C$2:$C$1000,"="&amp;AL21)</f>
        <v/>
      </c>
      <c r="BE21" s="33">
        <f>COUNTIFS($M$2:$M$1000,"&lt;"&amp;$BD$19,$B$2:$B$1000,"="&amp;AL21)+COUNTIFS($M$2:$M$1000,"&lt;"&amp;$BD$19,$C$2:$C$1000,"="&amp;AL21)</f>
        <v/>
      </c>
      <c r="BF21" s="33">
        <f>COUNTIFS($M$2:$M$1000,"&gt;"&amp;$BD$19,$B$2:$B$1000,"="&amp;AM21)+COUNTIFS($M$2:$M$1000,"&gt;"&amp;$BD$19,$C$2:$C$1000,"="&amp;AM21)</f>
        <v/>
      </c>
      <c r="BG21" s="33">
        <f>COUNTIFS($M$2:$M$1000,"&lt;"&amp;$BD$19,$B$2:$B$1000,"="&amp;AM21)+COUNTIFS($M$2:$M$1000,"&lt;"&amp;$BD$19,$C$2:$C$1000,"="&amp;AM21)</f>
        <v/>
      </c>
      <c r="BH21" s="33">
        <f>COUNTIFS($M$2:$M$1000,"&gt;"&amp;$BH$19,$B$2:$B$1000,"="&amp;AL21)+COUNTIFS($M$2:$M$1000,"&gt;"&amp;$BH$19,$C$2:$C$1000,"="&amp;AL21)</f>
        <v/>
      </c>
      <c r="BI21" s="33">
        <f>COUNTIFS($M$2:$M$1000,"&lt;"&amp;$BH$19,$B$2:$B$1000,"="&amp;AL21)+COUNTIFS($M$2:$M$1000,"&lt;"&amp;$BH$19,$C$2:$C$1000,"="&amp;AL21)</f>
        <v/>
      </c>
      <c r="BJ21" s="33">
        <f>COUNTIFS($M$2:$M$1000,"&gt;"&amp;$BH$19,$B$2:$B$1000,"="&amp;AM21)+COUNTIFS($M$2:$M$1000,"&gt;"&amp;$BH$19,$C$2:$C$1000,"="&amp;AM21)</f>
        <v/>
      </c>
      <c r="BK21" s="33">
        <f>COUNTIFS($M$2:$M$1000,"&lt;"&amp;$BH$19,$B$2:$B$1000,"="&amp;AM21)+COUNTIFS($M$2:$M$1000,"&lt;"&amp;$BH$19,$C$2:$C$1000,"="&amp;AM21)</f>
        <v/>
      </c>
      <c r="BL21" s="33">
        <f>COUNTIFS($M$2:$M$1000,"&gt;"&amp;$BL$19,$B$2:$B$1000,"="&amp;AL21)+COUNTIFS($M$2:$M$1000,"&gt;"&amp;$BL$19,$C$2:$C$1000,"="&amp;AL21)</f>
        <v/>
      </c>
      <c r="BM21" s="33">
        <f>COUNTIFS($M$2:$M$1000,"&lt;"&amp;$BL$19,$B$2:$B$1000,"="&amp;AL21)+COUNTIFS($M$2:$M$1000,"&lt;"&amp;$BL$19,$C$2:$C$1000,"="&amp;AL21)</f>
        <v/>
      </c>
      <c r="BN21" s="33">
        <f>COUNTIFS($M$2:$M$1000,"&gt;"&amp;$BL$19,$B$2:$B$1000,"="&amp;AM21)+COUNTIFS($M$2:$M$1000,"&gt;"&amp;$BL$19,$C$2:$C$1000,"="&amp;AM21)</f>
        <v/>
      </c>
      <c r="BO21" s="33">
        <f>COUNTIFS($M$2:$M$1000,"&lt;"&amp;$BL$19,$B$2:$B$1000,"="&amp;AM21)+COUNTIFS($M$2:$M$1000,"&lt;"&amp;$BL$19,$C$2:$C$1000,"="&amp;AM21)</f>
        <v/>
      </c>
      <c r="BP21" s="18">
        <f>COUNTIFS($H$2:$H$1000,"&gt;"&amp;$BP$19,$B$2:$B$1000,"="&amp;AL21)+COUNTIFS($I$2:$I$1000,"&gt;"&amp;$BP$19,$C$2:$C$1000,"="&amp;AL21)</f>
        <v/>
      </c>
      <c r="BQ21" s="33">
        <f>COUNTIFS($H$2:$H$1000,"&lt;"&amp;$BP$19,$B$2:$B$1000,"="&amp;AL21)+COUNTIFS($I$2:$I$1000,"&lt;"&amp;$BP$19,$C$2:$C$1000,"="&amp;AL21)</f>
        <v/>
      </c>
      <c r="BR21" s="33">
        <f>COUNTIFS($H$2:$H$1000,"&gt;"&amp;$BP$19,$B$2:$B$1000,"="&amp;AM21)+COUNTIFS($I$2:$I$1000,"&gt;"&amp;$BP$19,$C$2:$C$1000,"="&amp;AM21)</f>
        <v/>
      </c>
      <c r="BS21" s="33">
        <f>COUNTIFS($H$2:$H$1000,"&lt;"&amp;$BP$19,$B$2:$B$1000,"="&amp;AM21)+COUNTIFS($I$2:$I$1000,"&lt;"&amp;$BP$19,$C$2:$C$1000,"="&amp;AM21)</f>
        <v/>
      </c>
      <c r="BT21" s="33">
        <f>COUNTIFS($H$2:$H$1000,"&gt;"&amp;$BT$19,$B$2:$B$1000,"="&amp;AL21)+COUNTIFS($I$2:$I$1000,"&gt;"&amp;$BT$19,$C$2:$C$1000,"="&amp;AL21)</f>
        <v/>
      </c>
      <c r="BU21" s="33">
        <f>COUNTIFS($H$2:$H$1000,"&lt;"&amp;$BT$19,$B$2:$B$1000,"="&amp;AL21)+COUNTIFS($I$2:$I$1000,"&lt;"&amp;$BT$19,$C$2:$C$1000,"="&amp;AL21)</f>
        <v/>
      </c>
      <c r="BV21" s="33">
        <f>COUNTIFS($H$2:$H$1000,"&gt;"&amp;$BT$19,$B$2:$B$1000,"="&amp;AM21)+COUNTIFS($I$2:$I$1000,"&gt;"&amp;$BT$19,$C$2:$C$1000,"="&amp;AM21)</f>
        <v/>
      </c>
      <c r="BW21" s="33">
        <f>COUNTIFS($H$2:$H$1000,"&lt;"&amp;$BT$19,$B$2:$B$1000,"="&amp;AM21)+COUNTIFS($I$2:$I$1000,"&lt;"&amp;$BT$19,$C$2:$C$1000,"="&amp;AM21)</f>
        <v/>
      </c>
      <c r="BX21" s="33">
        <f>COUNTIFS($H$2:$H$1000,"&gt;"&amp;$BX$19,$B$2:$B$1000,"="&amp;AL21)+COUNTIFS($I$2:$I$1000,"&gt;"&amp;$BX$19,$C$2:$C$1000,"="&amp;AL21)</f>
        <v/>
      </c>
      <c r="BY21" s="33">
        <f>COUNTIFS($H$2:$H$1000,"&lt;"&amp;$BX$19,$B$2:$B$1000,"="&amp;AL21)+COUNTIFS($I$2:$I$1000,"&lt;"&amp;$BX$19,$C$2:$C$1000,"="&amp;AL21)</f>
        <v/>
      </c>
      <c r="BZ21" s="33">
        <f>COUNTIFS($H$2:$H$1000,"&gt;"&amp;$BX$19,$B$2:$B$1000,"="&amp;AM21)+COUNTIFS($I$2:$I$1000,"&gt;"&amp;$BX$19,$C$2:$C$1000,"="&amp;AM21)</f>
        <v/>
      </c>
      <c r="CA21" s="33">
        <f>COUNTIFS($H$2:$H$1000,"&lt;"&amp;$BX$19,$B$2:$B$1000,"="&amp;AM21)+COUNTIFS($I$2:$I$1000,"&lt;"&amp;$BX$19,$C$2:$C$1000,"="&amp;AM21)</f>
        <v/>
      </c>
      <c r="CB21" s="16">
        <f>COUNTIFS($K$2:$K$1000,"&gt;"&amp;$CB$19,$B$2:$B$1000,"="&amp;AL21)+COUNTIFS($L$2:$L$1000,"&gt;"&amp;$CB$19,$C$2:$C$1000,"="&amp;AL21)</f>
        <v/>
      </c>
      <c r="CC21" s="33">
        <f>COUNTIFS($K$2:$K$1000,"&lt;"&amp;$CB$19,$B$2:$B$1000,"="&amp;AL21)+COUNTIFS($L$2:$L$1000,"&lt;"&amp;$CB$19,$C$2:$C$1000,"="&amp;AL21)</f>
        <v/>
      </c>
      <c r="CD21" s="33">
        <f>COUNTIFS($K$2:$K$1000,"&gt;"&amp;$CB$19,$B$2:$B$1000,"="&amp;AM21)+COUNTIFS($L$2:$L$1000,"&gt;"&amp;$CB$19,$C$2:$C$1000,"="&amp;AM21)</f>
        <v/>
      </c>
      <c r="CE21" s="33">
        <f>COUNTIFS($K$2:$K$1000,"&lt;"&amp;$CB$19,$B$2:$B$1000,"="&amp;AM21)+COUNTIFS($L$2:$L$1000,"&lt;"&amp;$CB$19,$C$2:$C$1000,"="&amp;AM21)</f>
        <v/>
      </c>
      <c r="CF21" s="33">
        <f>COUNTIFS($K$2:$K$1000,"&gt;"&amp;$CF$19,$B$2:$B$1000,"="&amp;AL21)+COUNTIFS($L$2:$L$1000,"&gt;"&amp;$CF$19,$C$2:$C$1000,"="&amp;AL21)</f>
        <v/>
      </c>
      <c r="CG21" s="33">
        <f>COUNTIFS($K$2:$K$1000,"&lt;"&amp;$CF$19,$B$2:$B$1000,"="&amp;AL21)+COUNTIFS($L$2:$L$1000,"&lt;"&amp;$CF$19,$C$2:$C$1000,"="&amp;AL21)</f>
        <v/>
      </c>
      <c r="CH21" s="33">
        <f>COUNTIFS($K$2:$K$1000,"&gt;"&amp;$CF$19,$B$2:$B$1000,"="&amp;AM21)+COUNTIFS($L$2:$L$1000,"&gt;"&amp;$CF$19,$C$2:$C$1000,"="&amp;AM21)</f>
        <v/>
      </c>
      <c r="CI21" s="33">
        <f>COUNTIFS($K$2:$K$1000,"&lt;"&amp;$CF$19,$B$2:$B$1000,"="&amp;AM21)+COUNTIFS($L$2:$L$1000,"&lt;"&amp;$CF$19,$C$2:$C$1000,"="&amp;AM21)</f>
        <v/>
      </c>
      <c r="CJ21" s="33">
        <f>COUNTIFS($K$2:$K$1000,"&gt;"&amp;$CJ$19,$B$2:$B$1000,"="&amp;AL21)+COUNTIFS($L$2:$L$1000,"&gt;"&amp;$CJ$19,$C$2:$C$1000,"="&amp;AL21)</f>
        <v/>
      </c>
      <c r="CK21" s="33">
        <f>COUNTIFS($K$2:$K$1000,"&lt;"&amp;$CJ$19,$B$2:$B$1000,"="&amp;AL21)+COUNTIFS($L$2:$L$1000,"&lt;"&amp;$CJ$19,$C$2:$C$1000,"="&amp;AL21)</f>
        <v/>
      </c>
      <c r="CL21" s="33">
        <f>COUNTIFS($K$2:$K$1000,"&gt;"&amp;$CJ$19,$B$2:$B$1000,"="&amp;AM21)+COUNTIFS($L$2:$L$1000,"&gt;"&amp;$CJ$19,$C$2:$C$1000,"="&amp;AM21)</f>
        <v/>
      </c>
      <c r="CM21" s="33">
        <f>COUNTIFS($K$2:$K$1000,"&lt;"&amp;$CJ$19,$B$2:$B$1000,"="&amp;AM21)+COUNTIFS($L$2:$L$1000,"&lt;"&amp;$CJ$19,$C$2:$C$1000,"="&amp;AM21)</f>
        <v/>
      </c>
      <c r="CN21" s="18">
        <f>COUNTIFS($I$2:$I$1000,"&gt;"&amp;$CN$19,$B$2:$B$1000,"="&amp;AL21)+COUNTIFS($H$2:$H$1000,"&gt;"&amp;$CN$19,$C$2:$C$1000,"="&amp;AL21)</f>
        <v/>
      </c>
      <c r="CO21" s="33">
        <f>COUNTIFS($I$2:$I$1000,"&lt;"&amp;$CN$19,$B$2:$B$1000,"="&amp;AL21)+COUNTIFS($H$2:$H$1000,"&lt;"&amp;$CN$19,$C$2:$C$1000,"="&amp;AL21)</f>
        <v/>
      </c>
      <c r="CP21" s="33">
        <f>COUNTIFS($I$2:$I$1000,"&gt;"&amp;$CN$19,$B$2:$B$1000,"="&amp;AM21)+COUNTIFS($H$2:$H$1000,"&gt;"&amp;$CN$19,$C$2:$C$1000,"="&amp;AM21)</f>
        <v/>
      </c>
      <c r="CQ21" s="33">
        <f>COUNTIFS($I$2:$I$1000,"&lt;"&amp;$CN$19,$B$2:$B$1000,"="&amp;AM21)+COUNTIFS($H$2:$H$1000,"&lt;"&amp;$CN$19,$C$2:$C$1000,"="&amp;AM21)</f>
        <v/>
      </c>
      <c r="CR21" s="33">
        <f>COUNTIFS($I$2:$I$1000,"&gt;"&amp;$CR$19,$B$2:$B$1000,"="&amp;AL21)+COUNTIFS($H$2:$H$1000,"&gt;"&amp;$CR$19,$C$2:$C$1000,"="&amp;AL21)</f>
        <v/>
      </c>
      <c r="CS21" s="33">
        <f>COUNTIFS($I$2:$I$1000,"&lt;"&amp;$CR$19,$B$2:$B$1000,"="&amp;AL21)+COUNTIFS($H$2:$H$1000,"&lt;"&amp;$CR$19,$C$2:$C$1000,"="&amp;AL21)</f>
        <v/>
      </c>
      <c r="CT21" s="33">
        <f>COUNTIFS($I$2:$I$1000,"&gt;"&amp;$CR$19,$B$2:$B$1000,"="&amp;AM21)+COUNTIFS($H$2:$H$1000,"&gt;"&amp;$CR$19,$C$2:$C$1000,"="&amp;AM21)</f>
        <v/>
      </c>
      <c r="CU21" s="33">
        <f>COUNTIFS($I$2:$I$1000,"&lt;"&amp;$CR$19,$B$2:$B$1000,"="&amp;AM21)+COUNTIFS($H$2:$H$1000,"&lt;"&amp;$CR$19,$C$2:$C$1000,"="&amp;AM21)</f>
        <v/>
      </c>
      <c r="CV21" s="33">
        <f>COUNTIFS($I$2:$I$1000,"&gt;"&amp;$CV$19,$B$2:$B$1000,"="&amp;AL21)+COUNTIFS($H$2:$H$1000,"&gt;"&amp;$CV$19,$C$2:$C$1000,"="&amp;AL21)</f>
        <v/>
      </c>
      <c r="CW21" s="33">
        <f>COUNTIFS($I$2:$I$1000,"&lt;"&amp;$CV$19,$B$2:$B$1000,"="&amp;AL21)+COUNTIFS($H$2:$H$1000,"&lt;"&amp;$CV$19,$C$2:$C$1000,"="&amp;AL21)</f>
        <v/>
      </c>
      <c r="CX21" s="33">
        <f>COUNTIFS($I$2:$I$1000,"&gt;"&amp;$CV$19,$B$2:$B$1000,"="&amp;AM21)+COUNTIFS($H$2:$H$1000,"&gt;"&amp;$CV$19,$C$2:$C$1000,"="&amp;AM21)</f>
        <v/>
      </c>
      <c r="CY21" s="33">
        <f>COUNTIFS($I$2:$I$1000,"&lt;"&amp;$CV$19,$B$2:$B$1000,"="&amp;AM21)+COUNTIFS($H$2:$H$1000,"&lt;"&amp;$CV$19,$C$2:$C$1000,"="&amp;AM21)</f>
        <v/>
      </c>
      <c r="CZ21" s="16">
        <f>COUNTIFS($L$2:$L$1000,"&gt;"&amp;$CZ$19,$B$2:$B$1000,"="&amp;AL21)+COUNTIFS($K$2:$K$1000,"&gt;"&amp;$CZ$19,$C$2:$C$1000,"="&amp;AL21)</f>
        <v/>
      </c>
      <c r="DA21" s="33">
        <f>COUNTIFS($L$2:$L$1000,"&lt;"&amp;$CZ$19,$B$2:$B$1000,"="&amp;AL21)+COUNTIFS($K$2:$K$1000,"&lt;"&amp;$CZ$19,$C$2:$C$1000,"="&amp;AL21)</f>
        <v/>
      </c>
      <c r="DB21" s="33">
        <f>COUNTIFS($L$2:$L$1000,"&gt;"&amp;$CZ$19,$B$2:$B$1000,"="&amp;AM21)+COUNTIFS($K$2:$K$1000,"&gt;"&amp;$CZ$19,$C$2:$C$1000,"="&amp;AM21)</f>
        <v/>
      </c>
      <c r="DC21" s="33">
        <f>COUNTIFS($L$2:$L$1000,"&lt;"&amp;$CZ$19,$B$2:$B$1000,"="&amp;AM21)+COUNTIFS($K$2:$K$1000,"&lt;"&amp;$CZ$19,$C$2:$C$1000,"="&amp;AM21)</f>
        <v/>
      </c>
      <c r="DD21" s="33">
        <f>COUNTIFS($L$2:$L$1000,"&gt;"&amp;$DD$19,$B$2:$B$1000,"="&amp;AL21)+COUNTIFS($K$2:$K$1000,"&gt;"&amp;$DD$19,$C$2:$C$1000,"="&amp;AL21)</f>
        <v/>
      </c>
      <c r="DE21" s="33">
        <f>COUNTIFS($L$2:$L$1000,"&lt;"&amp;$DD$19,$B$2:$B$1000,"="&amp;AL21)+COUNTIFS($K$2:$K$1000,"&lt;"&amp;$DD$19,$C$2:$C$1000,"="&amp;AL21)</f>
        <v/>
      </c>
      <c r="DF21" s="33">
        <f>COUNTIFS($L$2:$L$1000,"&gt;"&amp;$DD$19,$B$2:$B$1000,"="&amp;AM21)+COUNTIFS($K$2:$K$1000,"&gt;"&amp;$DD$19,$C$2:$C$1000,"="&amp;AM21)</f>
        <v/>
      </c>
      <c r="DG21" s="33">
        <f>COUNTIFS($L$2:$L$1000,"&lt;"&amp;$DD$19,$B$2:$B$1000,"="&amp;AM21)+COUNTIFS($K$2:$K$1000,"&lt;"&amp;$DD$19,$C$2:$C$1000,"="&amp;AM21)</f>
        <v/>
      </c>
      <c r="DH21" s="33">
        <f>COUNTIFS($L$2:$L$1000,"&gt;"&amp;$DH$19,$B$2:$B$1000,"="&amp;AL21)+COUNTIFS($K$2:$K$1000,"&gt;"&amp;$DH$19,$C$2:$C$1000,"="&amp;AL21)</f>
        <v/>
      </c>
      <c r="DI21" s="33">
        <f>COUNTIFS($L$2:$L$1000,"&lt;"&amp;$DH$19,$B$2:$B$1000,"="&amp;AL21)+COUNTIFS($K$2:$K$1000,"&lt;"&amp;$DH$19,$C$2:$C$1000,"="&amp;AL21)</f>
        <v/>
      </c>
      <c r="DJ21" s="33">
        <f>COUNTIFS($L$2:$L$1000,"&gt;"&amp;$DH$19,$B$2:$B$1000,"="&amp;AM21)+COUNTIFS($K$2:$K$1000,"&gt;"&amp;$DH$19,$C$2:$C$1000,"="&amp;AM21)</f>
        <v/>
      </c>
      <c r="DK21" s="33">
        <f>COUNTIFS($L$2:$L$1000,"&lt;"&amp;$DH$19,$B$2:$B$1000,"="&amp;AM21)+COUNTIFS($K$2:$K$1000,"&lt;"&amp;$DH$19,$C$2:$C$1000,"="&amp;AM21)</f>
        <v/>
      </c>
      <c r="DM21" s="38" t="n"/>
      <c r="DP21" s="38" t="n"/>
      <c r="DS21" s="38" t="n"/>
      <c r="DV21" s="38" t="n"/>
      <c r="DY21" s="38" t="n"/>
      <c r="EB21" s="38" t="n"/>
      <c r="EE21" s="38" t="n"/>
      <c r="EH21" s="35" t="n"/>
      <c r="EK21" s="35" t="n"/>
      <c r="EN21" s="35" t="n"/>
      <c r="EQ21" s="35" t="n"/>
      <c r="ET21" s="35" t="n"/>
      <c r="EW21" s="35" t="n"/>
      <c r="EZ21" s="35" t="n"/>
      <c r="FC21" s="35" t="n"/>
    </row>
    <row customHeight="1" ht="12" r="22">
      <c r="A22" s="60" t="n">
        <v>43323</v>
      </c>
      <c r="B22" s="38" t="inlineStr">
        <is>
          <t>Nottingham</t>
        </is>
      </c>
      <c r="C22" s="38" t="inlineStr">
        <is>
          <t>Reading</t>
        </is>
      </c>
      <c r="D22" s="33" t="n">
        <v>460</v>
      </c>
      <c r="E22" s="33" t="n">
        <v>385</v>
      </c>
      <c r="F22" s="33" t="n">
        <v>338</v>
      </c>
      <c r="G22" s="33" t="n">
        <v>268</v>
      </c>
      <c r="H22" s="47" t="n">
        <v>3</v>
      </c>
      <c r="I22" s="47" t="n">
        <v>3</v>
      </c>
      <c r="J22" s="47" t="n">
        <v>6</v>
      </c>
      <c r="K22" s="16" t="n">
        <v>1</v>
      </c>
      <c r="L22" s="33" t="n">
        <v>0</v>
      </c>
      <c r="M22" s="47" t="n">
        <v>1</v>
      </c>
      <c r="N22" s="19">
        <f>IF(K22="","",LOOKUP(K22-L22,{-9E+307,0,1},{2,"x",1}))</f>
        <v/>
      </c>
      <c r="O22" s="20">
        <f>IF(K22="","",K22&amp;"-"&amp;L22)</f>
        <v/>
      </c>
      <c r="P22" s="21" t="n"/>
      <c r="Q22" s="38" t="inlineStr">
        <is>
          <t>Sheffield Wed</t>
        </is>
      </c>
      <c r="R22" s="33">
        <f>SUMPRODUCT(($B$2:$C$1001=$Q22)*($N$2:$N$1001&lt;&gt;""))</f>
        <v/>
      </c>
      <c r="S22" s="33">
        <f>SUMIF($B$2:$B$1001,$Q22,$D$2:$D$1001)+SUMIF($C$2:$C$1001,$Q22,$E$2:$E$1001)</f>
        <v/>
      </c>
      <c r="T22" s="33">
        <f>SUMIF($B$2:$B$1001,$Q22,$F$2:$F$1001)+SUMIF($C$2:$C$1001,$Q22,$G$2:$G$1001)</f>
        <v/>
      </c>
      <c r="U22" s="33">
        <f>SUMIF($B$2:$B$1001,$Q22,$H$2:$H$1001)+SUMIF($C$2:$C$1001,$Q22,$I$2:$I$1001)</f>
        <v/>
      </c>
      <c r="V22" s="33">
        <f>SUMIF($B$2:$B$1001,$Q22,$K$2:$K$1001)+SUMIF($C$2:$C$1001,$Q22,$L$2:$L$1001)</f>
        <v/>
      </c>
      <c r="W22" s="16">
        <f>SUMIF($C$2:$C$1001,$Q22,$D$2:$D$1001)+SUMIF($B$2:$B$1001,$Q22,$E$2:$E$1001)</f>
        <v/>
      </c>
      <c r="X22" s="33">
        <f>SUMIF($C$2:$C$1001,$Q22,$F$2:$F$1001)+SUMIF($B$2:$B$1001,$Q22,$G$2:$G$1001)</f>
        <v/>
      </c>
      <c r="Y22" s="33">
        <f>SUMIF($C$2:$C$1001,$Q22,$H$2:$H$1001)+SUMIF($B$2:$B$1001,$Q22,$I$2:$I$1001)</f>
        <v/>
      </c>
      <c r="Z22" s="33">
        <f>SUMIF($C$2:$C$1001,$Q22,$K$2:$K$1001)+SUMIF($B$2:$B$1001,$Q22,$L$2:$L$1001)</f>
        <v/>
      </c>
      <c r="AA22" s="18" t="n">
        <v>5</v>
      </c>
      <c r="AB22" s="33" t="n">
        <v>1972</v>
      </c>
      <c r="AC22" s="33" t="n">
        <v>1391</v>
      </c>
      <c r="AD22" s="33" t="n">
        <v>24</v>
      </c>
      <c r="AE22" s="33" t="n">
        <v>8</v>
      </c>
      <c r="AF22" s="16" t="n">
        <v>2066</v>
      </c>
      <c r="AG22" s="33" t="n">
        <v>1488</v>
      </c>
      <c r="AH22" s="33" t="n">
        <v>28</v>
      </c>
      <c r="AI22" s="33" t="n">
        <v>8</v>
      </c>
      <c r="AL22" s="38">
        <f>AL34</f>
        <v/>
      </c>
      <c r="AM22" s="38">
        <f>AM34</f>
        <v/>
      </c>
      <c r="AN22" s="33">
        <f>COUNTIFS($J$2:$J$1000,"&gt;"&amp;$AN$19,$B$2:$B$1000,"="&amp;AL22)+COUNTIFS($J$2:$J$1000,"&gt;"&amp;$AN$19,$C$2:$C$1000,"="&amp;AL22)</f>
        <v/>
      </c>
      <c r="AO22" s="33">
        <f>COUNTIFS($J$2:$J$1000,"&lt;"&amp;$AN$19,$B$2:$B$1000,"="&amp;AL22)+COUNTIFS($J$2:$J$1000,"&lt;"&amp;$AN$19,$C$2:$C$1000,"="&amp;AL22)</f>
        <v/>
      </c>
      <c r="AP22" s="33">
        <f>COUNTIFS($J$2:$J$1000,"&gt;"&amp;$AN$19,$B$2:$B$1000,"="&amp;AM22)+COUNTIFS($J$2:$J$1000,"&gt;"&amp;$AN$19,$C$2:$C$1000,"="&amp;AM22)</f>
        <v/>
      </c>
      <c r="AQ22" s="33">
        <f>COUNTIFS($J$2:$J$1000,"&lt;"&amp;$AN$19,$B$2:$B$1000,"="&amp;AM22)+COUNTIFS($J$2:$J$1000,"&lt;"&amp;$AN$19,$C$2:$C$1000,"="&amp;AM22)</f>
        <v/>
      </c>
      <c r="AR22" s="33">
        <f>COUNTIFS($J$2:$J$1000,"&gt;"&amp;$AR$19,$B$2:$B$1000,"="&amp;AL22)+COUNTIFS($J$2:$J$1000,"&gt;"&amp;$AR$19,$C$2:$C$1000,"="&amp;AL22)</f>
        <v/>
      </c>
      <c r="AS22" s="33">
        <f>COUNTIFS($J$2:$J$1000,"&lt;"&amp;$AR$19,$B$2:$B$1000,"="&amp;AL22)+COUNTIFS($J$2:$J$1000,"&lt;"&amp;$AR$19,$C$2:$C$1000,"="&amp;AL22)</f>
        <v/>
      </c>
      <c r="AT22" s="33">
        <f>COUNTIFS($J$2:$J$1000,"&gt;"&amp;$AR$19,$B$2:$B$1000,"="&amp;AM22)+COUNTIFS($J$2:$J$1000,"&gt;"&amp;$AR$19,$C$2:$C$1000,"="&amp;AM22)</f>
        <v/>
      </c>
      <c r="AU22" s="33">
        <f>COUNTIFS($J$2:$J$1000,"&lt;"&amp;$AR$19,$B$2:$B$1000,"="&amp;AM22)+COUNTIFS($J$2:$J$1000,"&lt;"&amp;$AR$19,$C$2:$C$1000,"="&amp;AM22)</f>
        <v/>
      </c>
      <c r="AV22" s="33">
        <f>COUNTIFS($J$2:$J$1000,"&gt;"&amp;$AV$19,$B$2:$B$1000,"="&amp;AL22)+COUNTIFS($J$2:$J$1000,"&gt;"&amp;$AV$19,$C$2:$C$1000,"="&amp;AL22)</f>
        <v/>
      </c>
      <c r="AW22" s="33">
        <f>COUNTIFS($J$2:$J$1000,"&lt;"&amp;$AV$19,$B$2:$B$1000,"="&amp;AL22)+COUNTIFS($J$2:$J$1000,"&lt;"&amp;$AV$19,$C$2:$C$1000,"="&amp;AL22)</f>
        <v/>
      </c>
      <c r="AX22" s="33">
        <f>COUNTIFS($J$2:$J$1000,"&gt;"&amp;$AV$19,$B$2:$B$1000,"="&amp;AM22)+COUNTIFS($J$2:$J$1000,"&gt;"&amp;$AV$19,$C$2:$C$1000,"="&amp;AM22)</f>
        <v/>
      </c>
      <c r="AY22" s="33">
        <f>COUNTIFS($J$2:$J$1000,"&lt;"&amp;$AV$19,$B$2:$B$1000,"="&amp;AM22)+COUNTIFS($J$2:$J$1000,"&lt;"&amp;$AV$19,$C$2:$C$1000,"="&amp;AM22)</f>
        <v/>
      </c>
      <c r="AZ22" s="16">
        <f>COUNTIFS($M$2:$M$1000,"&gt;"&amp;$AZ$19,$B$2:$B$1000,"="&amp;AL22)+COUNTIFS($M$2:$M$1000,"&gt;"&amp;$AZ$19,$C$2:$C$1000,"="&amp;AL22)</f>
        <v/>
      </c>
      <c r="BA22" s="33">
        <f>COUNTIFS($M$2:$M$1000,"&lt;"&amp;$AZ$19,$B$2:$B$1000,"="&amp;AL22)+COUNTIFS($M$2:$M$1000,"&lt;"&amp;$AZ$19,$C$2:$C$1000,"="&amp;AL22)</f>
        <v/>
      </c>
      <c r="BB22" s="33">
        <f>COUNTIFS($M$2:$M$1000,"&gt;"&amp;$AZ$19,$B$2:$B$1000,"="&amp;AM22)+COUNTIFS($M$2:$M$1000,"&gt;"&amp;$AZ$19,$C$2:$C$1000,"="&amp;AM22)</f>
        <v/>
      </c>
      <c r="BC22" s="33">
        <f>COUNTIFS($M$2:$M$1000,"&lt;"&amp;$AZ$19,$B$2:$B$1000,"="&amp;AM22)+COUNTIFS($M$2:$M$1000,"&lt;"&amp;$AZ$19,$C$2:$C$1000,"="&amp;AM22)</f>
        <v/>
      </c>
      <c r="BD22" s="33">
        <f>COUNTIFS($M$2:$M$1000,"&gt;"&amp;$BD$19,$B$2:$B$1000,"="&amp;AL22)+COUNTIFS($M$2:$M$1000,"&gt;"&amp;$BD$19,$C$2:$C$1000,"="&amp;AL22)</f>
        <v/>
      </c>
      <c r="BE22" s="33">
        <f>COUNTIFS($M$2:$M$1000,"&lt;"&amp;$BD$19,$B$2:$B$1000,"="&amp;AL22)+COUNTIFS($M$2:$M$1000,"&lt;"&amp;$BD$19,$C$2:$C$1000,"="&amp;AL22)</f>
        <v/>
      </c>
      <c r="BF22" s="33">
        <f>COUNTIFS($M$2:$M$1000,"&gt;"&amp;$BD$19,$B$2:$B$1000,"="&amp;AM22)+COUNTIFS($M$2:$M$1000,"&gt;"&amp;$BD$19,$C$2:$C$1000,"="&amp;AM22)</f>
        <v/>
      </c>
      <c r="BG22" s="33">
        <f>COUNTIFS($M$2:$M$1000,"&lt;"&amp;$BD$19,$B$2:$B$1000,"="&amp;AM22)+COUNTIFS($M$2:$M$1000,"&lt;"&amp;$BD$19,$C$2:$C$1000,"="&amp;AM22)</f>
        <v/>
      </c>
      <c r="BH22" s="33">
        <f>COUNTIFS($M$2:$M$1000,"&gt;"&amp;$BH$19,$B$2:$B$1000,"="&amp;AL22)+COUNTIFS($M$2:$M$1000,"&gt;"&amp;$BH$19,$C$2:$C$1000,"="&amp;AL22)</f>
        <v/>
      </c>
      <c r="BI22" s="33">
        <f>COUNTIFS($M$2:$M$1000,"&lt;"&amp;$BH$19,$B$2:$B$1000,"="&amp;AL22)+COUNTIFS($M$2:$M$1000,"&lt;"&amp;$BH$19,$C$2:$C$1000,"="&amp;AL22)</f>
        <v/>
      </c>
      <c r="BJ22" s="33">
        <f>COUNTIFS($M$2:$M$1000,"&gt;"&amp;$BH$19,$B$2:$B$1000,"="&amp;AM22)+COUNTIFS($M$2:$M$1000,"&gt;"&amp;$BH$19,$C$2:$C$1000,"="&amp;AM22)</f>
        <v/>
      </c>
      <c r="BK22" s="33">
        <f>COUNTIFS($M$2:$M$1000,"&lt;"&amp;$BH$19,$B$2:$B$1000,"="&amp;AM22)+COUNTIFS($M$2:$M$1000,"&lt;"&amp;$BH$19,$C$2:$C$1000,"="&amp;AM22)</f>
        <v/>
      </c>
      <c r="BL22" s="33">
        <f>COUNTIFS($M$2:$M$1000,"&gt;"&amp;$BL$19,$B$2:$B$1000,"="&amp;AL22)+COUNTIFS($M$2:$M$1000,"&gt;"&amp;$BL$19,$C$2:$C$1000,"="&amp;AL22)</f>
        <v/>
      </c>
      <c r="BM22" s="33">
        <f>COUNTIFS($M$2:$M$1000,"&lt;"&amp;$BL$19,$B$2:$B$1000,"="&amp;AL22)+COUNTIFS($M$2:$M$1000,"&lt;"&amp;$BL$19,$C$2:$C$1000,"="&amp;AL22)</f>
        <v/>
      </c>
      <c r="BN22" s="33">
        <f>COUNTIFS($M$2:$M$1000,"&gt;"&amp;$BL$19,$B$2:$B$1000,"="&amp;AM22)+COUNTIFS($M$2:$M$1000,"&gt;"&amp;$BL$19,$C$2:$C$1000,"="&amp;AM22)</f>
        <v/>
      </c>
      <c r="BO22" s="33">
        <f>COUNTIFS($M$2:$M$1000,"&lt;"&amp;$BL$19,$B$2:$B$1000,"="&amp;AM22)+COUNTIFS($M$2:$M$1000,"&lt;"&amp;$BL$19,$C$2:$C$1000,"="&amp;AM22)</f>
        <v/>
      </c>
      <c r="BP22" s="18">
        <f>COUNTIFS($H$2:$H$1000,"&gt;"&amp;$BP$19,$B$2:$B$1000,"="&amp;AL22)+COUNTIFS($I$2:$I$1000,"&gt;"&amp;$BP$19,$C$2:$C$1000,"="&amp;AL22)</f>
        <v/>
      </c>
      <c r="BQ22" s="33">
        <f>COUNTIFS($H$2:$H$1000,"&lt;"&amp;$BP$19,$B$2:$B$1000,"="&amp;AL22)+COUNTIFS($I$2:$I$1000,"&lt;"&amp;$BP$19,$C$2:$C$1000,"="&amp;AL22)</f>
        <v/>
      </c>
      <c r="BR22" s="33">
        <f>COUNTIFS($H$2:$H$1000,"&gt;"&amp;$BP$19,$B$2:$B$1000,"="&amp;AM22)+COUNTIFS($I$2:$I$1000,"&gt;"&amp;$BP$19,$C$2:$C$1000,"="&amp;AM22)</f>
        <v/>
      </c>
      <c r="BS22" s="33">
        <f>COUNTIFS($H$2:$H$1000,"&lt;"&amp;$BP$19,$B$2:$B$1000,"="&amp;AM22)+COUNTIFS($I$2:$I$1000,"&lt;"&amp;$BP$19,$C$2:$C$1000,"="&amp;AM22)</f>
        <v/>
      </c>
      <c r="BT22" s="33">
        <f>COUNTIFS($H$2:$H$1000,"&gt;"&amp;$BT$19,$B$2:$B$1000,"="&amp;AL22)+COUNTIFS($I$2:$I$1000,"&gt;"&amp;$BT$19,$C$2:$C$1000,"="&amp;AL22)</f>
        <v/>
      </c>
      <c r="BU22" s="33">
        <f>COUNTIFS($H$2:$H$1000,"&lt;"&amp;$BT$19,$B$2:$B$1000,"="&amp;AL22)+COUNTIFS($I$2:$I$1000,"&lt;"&amp;$BT$19,$C$2:$C$1000,"="&amp;AL22)</f>
        <v/>
      </c>
      <c r="BV22" s="33">
        <f>COUNTIFS($H$2:$H$1000,"&gt;"&amp;$BT$19,$B$2:$B$1000,"="&amp;AM22)+COUNTIFS($I$2:$I$1000,"&gt;"&amp;$BT$19,$C$2:$C$1000,"="&amp;AM22)</f>
        <v/>
      </c>
      <c r="BW22" s="33">
        <f>COUNTIFS($H$2:$H$1000,"&lt;"&amp;$BT$19,$B$2:$B$1000,"="&amp;AM22)+COUNTIFS($I$2:$I$1000,"&lt;"&amp;$BT$19,$C$2:$C$1000,"="&amp;AM22)</f>
        <v/>
      </c>
      <c r="BX22" s="33">
        <f>COUNTIFS($H$2:$H$1000,"&gt;"&amp;$BX$19,$B$2:$B$1000,"="&amp;AL22)+COUNTIFS($I$2:$I$1000,"&gt;"&amp;$BX$19,$C$2:$C$1000,"="&amp;AL22)</f>
        <v/>
      </c>
      <c r="BY22" s="33">
        <f>COUNTIFS($H$2:$H$1000,"&lt;"&amp;$BX$19,$B$2:$B$1000,"="&amp;AL22)+COUNTIFS($I$2:$I$1000,"&lt;"&amp;$BX$19,$C$2:$C$1000,"="&amp;AL22)</f>
        <v/>
      </c>
      <c r="BZ22" s="33">
        <f>COUNTIFS($H$2:$H$1000,"&gt;"&amp;$BX$19,$B$2:$B$1000,"="&amp;AM22)+COUNTIFS($I$2:$I$1000,"&gt;"&amp;$BX$19,$C$2:$C$1000,"="&amp;AM22)</f>
        <v/>
      </c>
      <c r="CA22" s="33">
        <f>COUNTIFS($H$2:$H$1000,"&lt;"&amp;$BX$19,$B$2:$B$1000,"="&amp;AM22)+COUNTIFS($I$2:$I$1000,"&lt;"&amp;$BX$19,$C$2:$C$1000,"="&amp;AM22)</f>
        <v/>
      </c>
      <c r="CB22" s="16">
        <f>COUNTIFS($K$2:$K$1000,"&gt;"&amp;$CB$19,$B$2:$B$1000,"="&amp;AL22)+COUNTIFS($L$2:$L$1000,"&gt;"&amp;$CB$19,$C$2:$C$1000,"="&amp;AL22)</f>
        <v/>
      </c>
      <c r="CC22" s="33">
        <f>COUNTIFS($K$2:$K$1000,"&lt;"&amp;$CB$19,$B$2:$B$1000,"="&amp;AL22)+COUNTIFS($L$2:$L$1000,"&lt;"&amp;$CB$19,$C$2:$C$1000,"="&amp;AL22)</f>
        <v/>
      </c>
      <c r="CD22" s="33">
        <f>COUNTIFS($K$2:$K$1000,"&gt;"&amp;$CB$19,$B$2:$B$1000,"="&amp;AM22)+COUNTIFS($L$2:$L$1000,"&gt;"&amp;$CB$19,$C$2:$C$1000,"="&amp;AM22)</f>
        <v/>
      </c>
      <c r="CE22" s="33">
        <f>COUNTIFS($K$2:$K$1000,"&lt;"&amp;$CB$19,$B$2:$B$1000,"="&amp;AM22)+COUNTIFS($L$2:$L$1000,"&lt;"&amp;$CB$19,$C$2:$C$1000,"="&amp;AM22)</f>
        <v/>
      </c>
      <c r="CF22" s="33">
        <f>COUNTIFS($K$2:$K$1000,"&gt;"&amp;$CF$19,$B$2:$B$1000,"="&amp;AL22)+COUNTIFS($L$2:$L$1000,"&gt;"&amp;$CF$19,$C$2:$C$1000,"="&amp;AL22)</f>
        <v/>
      </c>
      <c r="CG22" s="33">
        <f>COUNTIFS($K$2:$K$1000,"&lt;"&amp;$CF$19,$B$2:$B$1000,"="&amp;AL22)+COUNTIFS($L$2:$L$1000,"&lt;"&amp;$CF$19,$C$2:$C$1000,"="&amp;AL22)</f>
        <v/>
      </c>
      <c r="CH22" s="33">
        <f>COUNTIFS($K$2:$K$1000,"&gt;"&amp;$CF$19,$B$2:$B$1000,"="&amp;AM22)+COUNTIFS($L$2:$L$1000,"&gt;"&amp;$CF$19,$C$2:$C$1000,"="&amp;AM22)</f>
        <v/>
      </c>
      <c r="CI22" s="33">
        <f>COUNTIFS($K$2:$K$1000,"&lt;"&amp;$CF$19,$B$2:$B$1000,"="&amp;AM22)+COUNTIFS($L$2:$L$1000,"&lt;"&amp;$CF$19,$C$2:$C$1000,"="&amp;AM22)</f>
        <v/>
      </c>
      <c r="CJ22" s="33">
        <f>COUNTIFS($K$2:$K$1000,"&gt;"&amp;$CJ$19,$B$2:$B$1000,"="&amp;AL22)+COUNTIFS($L$2:$L$1000,"&gt;"&amp;$CJ$19,$C$2:$C$1000,"="&amp;AL22)</f>
        <v/>
      </c>
      <c r="CK22" s="33">
        <f>COUNTIFS($K$2:$K$1000,"&lt;"&amp;$CJ$19,$B$2:$B$1000,"="&amp;AL22)+COUNTIFS($L$2:$L$1000,"&lt;"&amp;$CJ$19,$C$2:$C$1000,"="&amp;AL22)</f>
        <v/>
      </c>
      <c r="CL22" s="33">
        <f>COUNTIFS($K$2:$K$1000,"&gt;"&amp;$CJ$19,$B$2:$B$1000,"="&amp;AM22)+COUNTIFS($L$2:$L$1000,"&gt;"&amp;$CJ$19,$C$2:$C$1000,"="&amp;AM22)</f>
        <v/>
      </c>
      <c r="CM22" s="33">
        <f>COUNTIFS($K$2:$K$1000,"&lt;"&amp;$CJ$19,$B$2:$B$1000,"="&amp;AM22)+COUNTIFS($L$2:$L$1000,"&lt;"&amp;$CJ$19,$C$2:$C$1000,"="&amp;AM22)</f>
        <v/>
      </c>
      <c r="CN22" s="18">
        <f>COUNTIFS($I$2:$I$1000,"&gt;"&amp;$CN$19,$B$2:$B$1000,"="&amp;AL22)+COUNTIFS($H$2:$H$1000,"&gt;"&amp;$CN$19,$C$2:$C$1000,"="&amp;AL22)</f>
        <v/>
      </c>
      <c r="CO22" s="33">
        <f>COUNTIFS($I$2:$I$1000,"&lt;"&amp;$CN$19,$B$2:$B$1000,"="&amp;AL22)+COUNTIFS($H$2:$H$1000,"&lt;"&amp;$CN$19,$C$2:$C$1000,"="&amp;AL22)</f>
        <v/>
      </c>
      <c r="CP22" s="33">
        <f>COUNTIFS($I$2:$I$1000,"&gt;"&amp;$CN$19,$B$2:$B$1000,"="&amp;AM22)+COUNTIFS($H$2:$H$1000,"&gt;"&amp;$CN$19,$C$2:$C$1000,"="&amp;AM22)</f>
        <v/>
      </c>
      <c r="CQ22" s="33">
        <f>COUNTIFS($I$2:$I$1000,"&lt;"&amp;$CN$19,$B$2:$B$1000,"="&amp;AM22)+COUNTIFS($H$2:$H$1000,"&lt;"&amp;$CN$19,$C$2:$C$1000,"="&amp;AM22)</f>
        <v/>
      </c>
      <c r="CR22" s="33">
        <f>COUNTIFS($I$2:$I$1000,"&gt;"&amp;$CR$19,$B$2:$B$1000,"="&amp;AL22)+COUNTIFS($H$2:$H$1000,"&gt;"&amp;$CR$19,$C$2:$C$1000,"="&amp;AL22)</f>
        <v/>
      </c>
      <c r="CS22" s="33">
        <f>COUNTIFS($I$2:$I$1000,"&lt;"&amp;$CR$19,$B$2:$B$1000,"="&amp;AL22)+COUNTIFS($H$2:$H$1000,"&lt;"&amp;$CR$19,$C$2:$C$1000,"="&amp;AL22)</f>
        <v/>
      </c>
      <c r="CT22" s="33">
        <f>COUNTIFS($I$2:$I$1000,"&gt;"&amp;$CR$19,$B$2:$B$1000,"="&amp;AM22)+COUNTIFS($H$2:$H$1000,"&gt;"&amp;$CR$19,$C$2:$C$1000,"="&amp;AM22)</f>
        <v/>
      </c>
      <c r="CU22" s="33">
        <f>COUNTIFS($I$2:$I$1000,"&lt;"&amp;$CR$19,$B$2:$B$1000,"="&amp;AM22)+COUNTIFS($H$2:$H$1000,"&lt;"&amp;$CR$19,$C$2:$C$1000,"="&amp;AM22)</f>
        <v/>
      </c>
      <c r="CV22" s="33">
        <f>COUNTIFS($I$2:$I$1000,"&gt;"&amp;$CV$19,$B$2:$B$1000,"="&amp;AL22)+COUNTIFS($H$2:$H$1000,"&gt;"&amp;$CV$19,$C$2:$C$1000,"="&amp;AL22)</f>
        <v/>
      </c>
      <c r="CW22" s="33">
        <f>COUNTIFS($I$2:$I$1000,"&lt;"&amp;$CV$19,$B$2:$B$1000,"="&amp;AL22)+COUNTIFS($H$2:$H$1000,"&lt;"&amp;$CV$19,$C$2:$C$1000,"="&amp;AL22)</f>
        <v/>
      </c>
      <c r="CX22" s="33">
        <f>COUNTIFS($I$2:$I$1000,"&gt;"&amp;$CV$19,$B$2:$B$1000,"="&amp;AM22)+COUNTIFS($H$2:$H$1000,"&gt;"&amp;$CV$19,$C$2:$C$1000,"="&amp;AM22)</f>
        <v/>
      </c>
      <c r="CY22" s="33">
        <f>COUNTIFS($I$2:$I$1000,"&lt;"&amp;$CV$19,$B$2:$B$1000,"="&amp;AM22)+COUNTIFS($H$2:$H$1000,"&lt;"&amp;$CV$19,$C$2:$C$1000,"="&amp;AM22)</f>
        <v/>
      </c>
      <c r="CZ22" s="16">
        <f>COUNTIFS($L$2:$L$1000,"&gt;"&amp;$CZ$19,$B$2:$B$1000,"="&amp;AL22)+COUNTIFS($K$2:$K$1000,"&gt;"&amp;$CZ$19,$C$2:$C$1000,"="&amp;AL22)</f>
        <v/>
      </c>
      <c r="DA22" s="33">
        <f>COUNTIFS($L$2:$L$1000,"&lt;"&amp;$CZ$19,$B$2:$B$1000,"="&amp;AL22)+COUNTIFS($K$2:$K$1000,"&lt;"&amp;$CZ$19,$C$2:$C$1000,"="&amp;AL22)</f>
        <v/>
      </c>
      <c r="DB22" s="33">
        <f>COUNTIFS($L$2:$L$1000,"&gt;"&amp;$CZ$19,$B$2:$B$1000,"="&amp;AM22)+COUNTIFS($K$2:$K$1000,"&gt;"&amp;$CZ$19,$C$2:$C$1000,"="&amp;AM22)</f>
        <v/>
      </c>
      <c r="DC22" s="33">
        <f>COUNTIFS($L$2:$L$1000,"&lt;"&amp;$CZ$19,$B$2:$B$1000,"="&amp;AM22)+COUNTIFS($K$2:$K$1000,"&lt;"&amp;$CZ$19,$C$2:$C$1000,"="&amp;AM22)</f>
        <v/>
      </c>
      <c r="DD22" s="33">
        <f>COUNTIFS($L$2:$L$1000,"&gt;"&amp;$DD$19,$B$2:$B$1000,"="&amp;AL22)+COUNTIFS($K$2:$K$1000,"&gt;"&amp;$DD$19,$C$2:$C$1000,"="&amp;AL22)</f>
        <v/>
      </c>
      <c r="DE22" s="33">
        <f>COUNTIFS($L$2:$L$1000,"&lt;"&amp;$DD$19,$B$2:$B$1000,"="&amp;AL22)+COUNTIFS($K$2:$K$1000,"&lt;"&amp;$DD$19,$C$2:$C$1000,"="&amp;AL22)</f>
        <v/>
      </c>
      <c r="DF22" s="33">
        <f>COUNTIFS($L$2:$L$1000,"&gt;"&amp;$DD$19,$B$2:$B$1000,"="&amp;AM22)+COUNTIFS($K$2:$K$1000,"&gt;"&amp;$DD$19,$C$2:$C$1000,"="&amp;AM22)</f>
        <v/>
      </c>
      <c r="DG22" s="33">
        <f>COUNTIFS($L$2:$L$1000,"&lt;"&amp;$DD$19,$B$2:$B$1000,"="&amp;AM22)+COUNTIFS($K$2:$K$1000,"&lt;"&amp;$DD$19,$C$2:$C$1000,"="&amp;AM22)</f>
        <v/>
      </c>
      <c r="DH22" s="33">
        <f>COUNTIFS($L$2:$L$1000,"&gt;"&amp;$DH$19,$B$2:$B$1000,"="&amp;AL22)+COUNTIFS($K$2:$K$1000,"&gt;"&amp;$DH$19,$C$2:$C$1000,"="&amp;AL22)</f>
        <v/>
      </c>
      <c r="DI22" s="33">
        <f>COUNTIFS($L$2:$L$1000,"&lt;"&amp;$DH$19,$B$2:$B$1000,"="&amp;AL22)+COUNTIFS($K$2:$K$1000,"&lt;"&amp;$DH$19,$C$2:$C$1000,"="&amp;AL22)</f>
        <v/>
      </c>
      <c r="DJ22" s="33">
        <f>COUNTIFS($L$2:$L$1000,"&gt;"&amp;$DH$19,$B$2:$B$1000,"="&amp;AM22)+COUNTIFS($K$2:$K$1000,"&gt;"&amp;$DH$19,$C$2:$C$1000,"="&amp;AM22)</f>
        <v/>
      </c>
      <c r="DK22" s="33">
        <f>COUNTIFS($L$2:$L$1000,"&lt;"&amp;$DH$19,$B$2:$B$1000,"="&amp;AM22)+COUNTIFS($K$2:$K$1000,"&lt;"&amp;$DH$19,$C$2:$C$1000,"="&amp;AM22)</f>
        <v/>
      </c>
      <c r="DM22" s="38" t="n"/>
      <c r="DP22" s="38" t="n"/>
      <c r="DS22" s="38" t="n"/>
      <c r="DV22" s="38" t="n"/>
      <c r="DY22" s="38" t="n"/>
      <c r="EB22" s="38" t="n"/>
      <c r="EE22" s="38" t="n"/>
      <c r="EH22" s="35" t="n"/>
      <c r="EK22" s="35" t="n"/>
      <c r="EN22" s="35" t="n"/>
      <c r="EQ22" s="35" t="n"/>
      <c r="ET22" s="35" t="n"/>
      <c r="EW22" s="35" t="n"/>
      <c r="EZ22" s="35" t="n"/>
      <c r="FC22" s="35" t="n"/>
    </row>
    <row customHeight="1" ht="12" r="23">
      <c r="A23" s="60" t="n">
        <v>43323</v>
      </c>
      <c r="B23" s="38" t="inlineStr">
        <is>
          <t>QPR</t>
        </is>
      </c>
      <c r="C23" s="38" t="inlineStr">
        <is>
          <t>Sheffield Utd</t>
        </is>
      </c>
      <c r="D23" s="33" t="n">
        <v>425</v>
      </c>
      <c r="E23" s="33" t="n">
        <v>377</v>
      </c>
      <c r="F23" s="33" t="n">
        <v>348</v>
      </c>
      <c r="G23" s="33" t="n">
        <v>265</v>
      </c>
      <c r="H23" s="47" t="n">
        <v>6</v>
      </c>
      <c r="I23" s="47" t="n">
        <v>5</v>
      </c>
      <c r="J23" s="47" t="n">
        <v>11</v>
      </c>
      <c r="K23" s="16" t="n">
        <v>1</v>
      </c>
      <c r="L23" s="33" t="n">
        <v>2</v>
      </c>
      <c r="M23" s="47" t="n">
        <v>3</v>
      </c>
      <c r="N23" s="19">
        <f>IF(K23="","",LOOKUP(K23-L23,{-9E+307,0,1},{2,"x",1}))</f>
        <v/>
      </c>
      <c r="O23" s="20">
        <f>IF(K23="","",K23&amp;"-"&amp;L23)</f>
        <v/>
      </c>
      <c r="P23" s="21" t="n"/>
      <c r="Q23" s="38" t="inlineStr">
        <is>
          <t>Stoke</t>
        </is>
      </c>
      <c r="R23" s="33">
        <f>SUMPRODUCT(($B$2:$C$1001=$Q23)*($N$2:$N$1001&lt;&gt;""))</f>
        <v/>
      </c>
      <c r="S23" s="33">
        <f>SUMIF($B$2:$B$1001,$Q23,$D$2:$D$1001)+SUMIF($C$2:$C$1001,$Q23,$E$2:$E$1001)</f>
        <v/>
      </c>
      <c r="T23" s="33">
        <f>SUMIF($B$2:$B$1001,$Q23,$F$2:$F$1001)+SUMIF($C$2:$C$1001,$Q23,$G$2:$G$1001)</f>
        <v/>
      </c>
      <c r="U23" s="33">
        <f>SUMIF($B$2:$B$1001,$Q23,$H$2:$H$1001)+SUMIF($C$2:$C$1001,$Q23,$I$2:$I$1001)</f>
        <v/>
      </c>
      <c r="V23" s="33">
        <f>SUMIF($B$2:$B$1001,$Q23,$K$2:$K$1001)+SUMIF($C$2:$C$1001,$Q23,$L$2:$L$1001)</f>
        <v/>
      </c>
      <c r="W23" s="16">
        <f>SUMIF($C$2:$C$1001,$Q23,$D$2:$D$1001)+SUMIF($B$2:$B$1001,$Q23,$E$2:$E$1001)</f>
        <v/>
      </c>
      <c r="X23" s="33">
        <f>SUMIF($C$2:$C$1001,$Q23,$F$2:$F$1001)+SUMIF($B$2:$B$1001,$Q23,$G$2:$G$1001)</f>
        <v/>
      </c>
      <c r="Y23" s="33">
        <f>SUMIF($C$2:$C$1001,$Q23,$H$2:$H$1001)+SUMIF($B$2:$B$1001,$Q23,$I$2:$I$1001)</f>
        <v/>
      </c>
      <c r="Z23" s="37">
        <f>SUMIF($C$2:$C$1001,$Q23,$K$2:$K$1001)+SUMIF($B$2:$B$1001,$Q23,$L$2:$L$1001)</f>
        <v/>
      </c>
      <c r="AA23" t="n">
        <v>5</v>
      </c>
      <c r="AB23" t="n">
        <v>2237</v>
      </c>
      <c r="AC23" t="n">
        <v>1763</v>
      </c>
      <c r="AD23" t="n">
        <v>18</v>
      </c>
      <c r="AE23" t="n">
        <v>6</v>
      </c>
      <c r="AF23" t="n">
        <v>2013</v>
      </c>
      <c r="AG23" t="n">
        <v>1547</v>
      </c>
      <c r="AH23" t="n">
        <v>21</v>
      </c>
      <c r="AI23" t="n">
        <v>7</v>
      </c>
      <c r="AL23" s="38">
        <f>AL35</f>
        <v/>
      </c>
      <c r="AM23" s="38">
        <f>AM35</f>
        <v/>
      </c>
      <c r="AN23" s="33">
        <f>COUNTIFS($J$2:$J$1000,"&gt;"&amp;$AN$19,$B$2:$B$1000,"="&amp;AL23)+COUNTIFS($J$2:$J$1000,"&gt;"&amp;$AN$19,$C$2:$C$1000,"="&amp;AL23)</f>
        <v/>
      </c>
      <c r="AO23" s="33">
        <f>COUNTIFS($J$2:$J$1000,"&lt;"&amp;$AN$19,$B$2:$B$1000,"="&amp;AL23)+COUNTIFS($J$2:$J$1000,"&lt;"&amp;$AN$19,$C$2:$C$1000,"="&amp;AL23)</f>
        <v/>
      </c>
      <c r="AP23" s="33">
        <f>COUNTIFS($J$2:$J$1000,"&gt;"&amp;$AN$19,$B$2:$B$1000,"="&amp;AM23)+COUNTIFS($J$2:$J$1000,"&gt;"&amp;$AN$19,$C$2:$C$1000,"="&amp;AM23)</f>
        <v/>
      </c>
      <c r="AQ23" s="33">
        <f>COUNTIFS($J$2:$J$1000,"&lt;"&amp;$AN$19,$B$2:$B$1000,"="&amp;AM23)+COUNTIFS($J$2:$J$1000,"&lt;"&amp;$AN$19,$C$2:$C$1000,"="&amp;AM23)</f>
        <v/>
      </c>
      <c r="AR23" s="33">
        <f>COUNTIFS($J$2:$J$1000,"&gt;"&amp;$AR$19,$B$2:$B$1000,"="&amp;AL23)+COUNTIFS($J$2:$J$1000,"&gt;"&amp;$AR$19,$C$2:$C$1000,"="&amp;AL23)</f>
        <v/>
      </c>
      <c r="AS23" s="33">
        <f>COUNTIFS($J$2:$J$1000,"&lt;"&amp;$AR$19,$B$2:$B$1000,"="&amp;AL23)+COUNTIFS($J$2:$J$1000,"&lt;"&amp;$AR$19,$C$2:$C$1000,"="&amp;AL23)</f>
        <v/>
      </c>
      <c r="AT23" s="33">
        <f>COUNTIFS($J$2:$J$1000,"&gt;"&amp;$AR$19,$B$2:$B$1000,"="&amp;AM23)+COUNTIFS($J$2:$J$1000,"&gt;"&amp;$AR$19,$C$2:$C$1000,"="&amp;AM23)</f>
        <v/>
      </c>
      <c r="AU23" s="33">
        <f>COUNTIFS($J$2:$J$1000,"&lt;"&amp;$AR$19,$B$2:$B$1000,"="&amp;AM23)+COUNTIFS($J$2:$J$1000,"&lt;"&amp;$AR$19,$C$2:$C$1000,"="&amp;AM23)</f>
        <v/>
      </c>
      <c r="AV23" s="33">
        <f>COUNTIFS($J$2:$J$1000,"&gt;"&amp;$AV$19,$B$2:$B$1000,"="&amp;AL23)+COUNTIFS($J$2:$J$1000,"&gt;"&amp;$AV$19,$C$2:$C$1000,"="&amp;AL23)</f>
        <v/>
      </c>
      <c r="AW23" s="33">
        <f>COUNTIFS($J$2:$J$1000,"&lt;"&amp;$AV$19,$B$2:$B$1000,"="&amp;AL23)+COUNTIFS($J$2:$J$1000,"&lt;"&amp;$AV$19,$C$2:$C$1000,"="&amp;AL23)</f>
        <v/>
      </c>
      <c r="AX23" s="33">
        <f>COUNTIFS($J$2:$J$1000,"&gt;"&amp;$AV$19,$B$2:$B$1000,"="&amp;AM23)+COUNTIFS($J$2:$J$1000,"&gt;"&amp;$AV$19,$C$2:$C$1000,"="&amp;AM23)</f>
        <v/>
      </c>
      <c r="AY23" s="33">
        <f>COUNTIFS($J$2:$J$1000,"&lt;"&amp;$AV$19,$B$2:$B$1000,"="&amp;AM23)+COUNTIFS($J$2:$J$1000,"&lt;"&amp;$AV$19,$C$2:$C$1000,"="&amp;AM23)</f>
        <v/>
      </c>
      <c r="AZ23" s="16">
        <f>COUNTIFS($M$2:$M$1000,"&gt;"&amp;$AZ$19,$B$2:$B$1000,"="&amp;AL23)+COUNTIFS($M$2:$M$1000,"&gt;"&amp;$AZ$19,$C$2:$C$1000,"="&amp;AL23)</f>
        <v/>
      </c>
      <c r="BA23" s="33">
        <f>COUNTIFS($M$2:$M$1000,"&lt;"&amp;$AZ$19,$B$2:$B$1000,"="&amp;AL23)+COUNTIFS($M$2:$M$1000,"&lt;"&amp;$AZ$19,$C$2:$C$1000,"="&amp;AL23)</f>
        <v/>
      </c>
      <c r="BB23" s="33">
        <f>COUNTIFS($M$2:$M$1000,"&gt;"&amp;$AZ$19,$B$2:$B$1000,"="&amp;AM23)+COUNTIFS($M$2:$M$1000,"&gt;"&amp;$AZ$19,$C$2:$C$1000,"="&amp;AM23)</f>
        <v/>
      </c>
      <c r="BC23" s="33">
        <f>COUNTIFS($M$2:$M$1000,"&lt;"&amp;$AZ$19,$B$2:$B$1000,"="&amp;AM23)+COUNTIFS($M$2:$M$1000,"&lt;"&amp;$AZ$19,$C$2:$C$1000,"="&amp;AM23)</f>
        <v/>
      </c>
      <c r="BD23" s="33">
        <f>COUNTIFS($M$2:$M$1000,"&gt;"&amp;$BD$19,$B$2:$B$1000,"="&amp;AL23)+COUNTIFS($M$2:$M$1000,"&gt;"&amp;$BD$19,$C$2:$C$1000,"="&amp;AL23)</f>
        <v/>
      </c>
      <c r="BE23" s="33">
        <f>COUNTIFS($M$2:$M$1000,"&lt;"&amp;$BD$19,$B$2:$B$1000,"="&amp;AL23)+COUNTIFS($M$2:$M$1000,"&lt;"&amp;$BD$19,$C$2:$C$1000,"="&amp;AL23)</f>
        <v/>
      </c>
      <c r="BF23" s="33">
        <f>COUNTIFS($M$2:$M$1000,"&gt;"&amp;$BD$19,$B$2:$B$1000,"="&amp;AM23)+COUNTIFS($M$2:$M$1000,"&gt;"&amp;$BD$19,$C$2:$C$1000,"="&amp;AM23)</f>
        <v/>
      </c>
      <c r="BG23" s="33">
        <f>COUNTIFS($M$2:$M$1000,"&lt;"&amp;$BD$19,$B$2:$B$1000,"="&amp;AM23)+COUNTIFS($M$2:$M$1000,"&lt;"&amp;$BD$19,$C$2:$C$1000,"="&amp;AM23)</f>
        <v/>
      </c>
      <c r="BH23" s="33">
        <f>COUNTIFS($M$2:$M$1000,"&gt;"&amp;$BH$19,$B$2:$B$1000,"="&amp;AL23)+COUNTIFS($M$2:$M$1000,"&gt;"&amp;$BH$19,$C$2:$C$1000,"="&amp;AL23)</f>
        <v/>
      </c>
      <c r="BI23" s="33">
        <f>COUNTIFS($M$2:$M$1000,"&lt;"&amp;$BH$19,$B$2:$B$1000,"="&amp;AL23)+COUNTIFS($M$2:$M$1000,"&lt;"&amp;$BH$19,$C$2:$C$1000,"="&amp;AL23)</f>
        <v/>
      </c>
      <c r="BJ23" s="33">
        <f>COUNTIFS($M$2:$M$1000,"&gt;"&amp;$BH$19,$B$2:$B$1000,"="&amp;AM23)+COUNTIFS($M$2:$M$1000,"&gt;"&amp;$BH$19,$C$2:$C$1000,"="&amp;AM23)</f>
        <v/>
      </c>
      <c r="BK23" s="33">
        <f>COUNTIFS($M$2:$M$1000,"&lt;"&amp;$BH$19,$B$2:$B$1000,"="&amp;AM23)+COUNTIFS($M$2:$M$1000,"&lt;"&amp;$BH$19,$C$2:$C$1000,"="&amp;AM23)</f>
        <v/>
      </c>
      <c r="BL23" s="33">
        <f>COUNTIFS($M$2:$M$1000,"&gt;"&amp;$BL$19,$B$2:$B$1000,"="&amp;AL23)+COUNTIFS($M$2:$M$1000,"&gt;"&amp;$BL$19,$C$2:$C$1000,"="&amp;AL23)</f>
        <v/>
      </c>
      <c r="BM23" s="33">
        <f>COUNTIFS($M$2:$M$1000,"&lt;"&amp;$BL$19,$B$2:$B$1000,"="&amp;AL23)+COUNTIFS($M$2:$M$1000,"&lt;"&amp;$BL$19,$C$2:$C$1000,"="&amp;AL23)</f>
        <v/>
      </c>
      <c r="BN23" s="33">
        <f>COUNTIFS($M$2:$M$1000,"&gt;"&amp;$BL$19,$B$2:$B$1000,"="&amp;AM23)+COUNTIFS($M$2:$M$1000,"&gt;"&amp;$BL$19,$C$2:$C$1000,"="&amp;AM23)</f>
        <v/>
      </c>
      <c r="BO23" s="33">
        <f>COUNTIFS($M$2:$M$1000,"&lt;"&amp;$BL$19,$B$2:$B$1000,"="&amp;AM23)+COUNTIFS($M$2:$M$1000,"&lt;"&amp;$BL$19,$C$2:$C$1000,"="&amp;AM23)</f>
        <v/>
      </c>
      <c r="BP23" s="18">
        <f>COUNTIFS($H$2:$H$1000,"&gt;"&amp;$BP$19,$B$2:$B$1000,"="&amp;AL23)+COUNTIFS($I$2:$I$1000,"&gt;"&amp;$BP$19,$C$2:$C$1000,"="&amp;AL23)</f>
        <v/>
      </c>
      <c r="BQ23" s="33">
        <f>COUNTIFS($H$2:$H$1000,"&lt;"&amp;$BP$19,$B$2:$B$1000,"="&amp;AL23)+COUNTIFS($I$2:$I$1000,"&lt;"&amp;$BP$19,$C$2:$C$1000,"="&amp;AL23)</f>
        <v/>
      </c>
      <c r="BR23" s="33">
        <f>COUNTIFS($H$2:$H$1000,"&gt;"&amp;$BP$19,$B$2:$B$1000,"="&amp;AM23)+COUNTIFS($I$2:$I$1000,"&gt;"&amp;$BP$19,$C$2:$C$1000,"="&amp;AM23)</f>
        <v/>
      </c>
      <c r="BS23" s="33">
        <f>COUNTIFS($H$2:$H$1000,"&lt;"&amp;$BP$19,$B$2:$B$1000,"="&amp;AM23)+COUNTIFS($I$2:$I$1000,"&lt;"&amp;$BP$19,$C$2:$C$1000,"="&amp;AM23)</f>
        <v/>
      </c>
      <c r="BT23" s="33">
        <f>COUNTIFS($H$2:$H$1000,"&gt;"&amp;$BT$19,$B$2:$B$1000,"="&amp;AL23)+COUNTIFS($I$2:$I$1000,"&gt;"&amp;$BT$19,$C$2:$C$1000,"="&amp;AL23)</f>
        <v/>
      </c>
      <c r="BU23" s="33">
        <f>COUNTIFS($H$2:$H$1000,"&lt;"&amp;$BT$19,$B$2:$B$1000,"="&amp;AL23)+COUNTIFS($I$2:$I$1000,"&lt;"&amp;$BT$19,$C$2:$C$1000,"="&amp;AL23)</f>
        <v/>
      </c>
      <c r="BV23" s="33">
        <f>COUNTIFS($H$2:$H$1000,"&gt;"&amp;$BT$19,$B$2:$B$1000,"="&amp;AM23)+COUNTIFS($I$2:$I$1000,"&gt;"&amp;$BT$19,$C$2:$C$1000,"="&amp;AM23)</f>
        <v/>
      </c>
      <c r="BW23" s="33">
        <f>COUNTIFS($H$2:$H$1000,"&lt;"&amp;$BT$19,$B$2:$B$1000,"="&amp;AM23)+COUNTIFS($I$2:$I$1000,"&lt;"&amp;$BT$19,$C$2:$C$1000,"="&amp;AM23)</f>
        <v/>
      </c>
      <c r="BX23" s="33">
        <f>COUNTIFS($H$2:$H$1000,"&gt;"&amp;$BX$19,$B$2:$B$1000,"="&amp;AL23)+COUNTIFS($I$2:$I$1000,"&gt;"&amp;$BX$19,$C$2:$C$1000,"="&amp;AL23)</f>
        <v/>
      </c>
      <c r="BY23" s="33">
        <f>COUNTIFS($H$2:$H$1000,"&lt;"&amp;$BX$19,$B$2:$B$1000,"="&amp;AL23)+COUNTIFS($I$2:$I$1000,"&lt;"&amp;$BX$19,$C$2:$C$1000,"="&amp;AL23)</f>
        <v/>
      </c>
      <c r="BZ23" s="33">
        <f>COUNTIFS($H$2:$H$1000,"&gt;"&amp;$BX$19,$B$2:$B$1000,"="&amp;AM23)+COUNTIFS($I$2:$I$1000,"&gt;"&amp;$BX$19,$C$2:$C$1000,"="&amp;AM23)</f>
        <v/>
      </c>
      <c r="CA23" s="33">
        <f>COUNTIFS($H$2:$H$1000,"&lt;"&amp;$BX$19,$B$2:$B$1000,"="&amp;AM23)+COUNTIFS($I$2:$I$1000,"&lt;"&amp;$BX$19,$C$2:$C$1000,"="&amp;AM23)</f>
        <v/>
      </c>
      <c r="CB23" s="16">
        <f>COUNTIFS($K$2:$K$1000,"&gt;"&amp;$CB$19,$B$2:$B$1000,"="&amp;AL23)+COUNTIFS($L$2:$L$1000,"&gt;"&amp;$CB$19,$C$2:$C$1000,"="&amp;AL23)</f>
        <v/>
      </c>
      <c r="CC23" s="33">
        <f>COUNTIFS($K$2:$K$1000,"&lt;"&amp;$CB$19,$B$2:$B$1000,"="&amp;AL23)+COUNTIFS($L$2:$L$1000,"&lt;"&amp;$CB$19,$C$2:$C$1000,"="&amp;AL23)</f>
        <v/>
      </c>
      <c r="CD23" s="33">
        <f>COUNTIFS($K$2:$K$1000,"&gt;"&amp;$CB$19,$B$2:$B$1000,"="&amp;AM23)+COUNTIFS($L$2:$L$1000,"&gt;"&amp;$CB$19,$C$2:$C$1000,"="&amp;AM23)</f>
        <v/>
      </c>
      <c r="CE23" s="33">
        <f>COUNTIFS($K$2:$K$1000,"&lt;"&amp;$CB$19,$B$2:$B$1000,"="&amp;AM23)+COUNTIFS($L$2:$L$1000,"&lt;"&amp;$CB$19,$C$2:$C$1000,"="&amp;AM23)</f>
        <v/>
      </c>
      <c r="CF23" s="33">
        <f>COUNTIFS($K$2:$K$1000,"&gt;"&amp;$CF$19,$B$2:$B$1000,"="&amp;AL23)+COUNTIFS($L$2:$L$1000,"&gt;"&amp;$CF$19,$C$2:$C$1000,"="&amp;AL23)</f>
        <v/>
      </c>
      <c r="CG23" s="33">
        <f>COUNTIFS($K$2:$K$1000,"&lt;"&amp;$CF$19,$B$2:$B$1000,"="&amp;AL23)+COUNTIFS($L$2:$L$1000,"&lt;"&amp;$CF$19,$C$2:$C$1000,"="&amp;AL23)</f>
        <v/>
      </c>
      <c r="CH23" s="33">
        <f>COUNTIFS($K$2:$K$1000,"&gt;"&amp;$CF$19,$B$2:$B$1000,"="&amp;AM23)+COUNTIFS($L$2:$L$1000,"&gt;"&amp;$CF$19,$C$2:$C$1000,"="&amp;AM23)</f>
        <v/>
      </c>
      <c r="CI23" s="33">
        <f>COUNTIFS($K$2:$K$1000,"&lt;"&amp;$CF$19,$B$2:$B$1000,"="&amp;AM23)+COUNTIFS($L$2:$L$1000,"&lt;"&amp;$CF$19,$C$2:$C$1000,"="&amp;AM23)</f>
        <v/>
      </c>
      <c r="CJ23" s="33">
        <f>COUNTIFS($K$2:$K$1000,"&gt;"&amp;$CJ$19,$B$2:$B$1000,"="&amp;AL23)+COUNTIFS($L$2:$L$1000,"&gt;"&amp;$CJ$19,$C$2:$C$1000,"="&amp;AL23)</f>
        <v/>
      </c>
      <c r="CK23" s="33">
        <f>COUNTIFS($K$2:$K$1000,"&lt;"&amp;$CJ$19,$B$2:$B$1000,"="&amp;AL23)+COUNTIFS($L$2:$L$1000,"&lt;"&amp;$CJ$19,$C$2:$C$1000,"="&amp;AL23)</f>
        <v/>
      </c>
      <c r="CL23" s="33">
        <f>COUNTIFS($K$2:$K$1000,"&gt;"&amp;$CJ$19,$B$2:$B$1000,"="&amp;AM23)+COUNTIFS($L$2:$L$1000,"&gt;"&amp;$CJ$19,$C$2:$C$1000,"="&amp;AM23)</f>
        <v/>
      </c>
      <c r="CM23" s="33">
        <f>COUNTIFS($K$2:$K$1000,"&lt;"&amp;$CJ$19,$B$2:$B$1000,"="&amp;AM23)+COUNTIFS($L$2:$L$1000,"&lt;"&amp;$CJ$19,$C$2:$C$1000,"="&amp;AM23)</f>
        <v/>
      </c>
      <c r="CN23" s="18">
        <f>COUNTIFS($I$2:$I$1000,"&gt;"&amp;$CN$19,$B$2:$B$1000,"="&amp;AL23)+COUNTIFS($H$2:$H$1000,"&gt;"&amp;$CN$19,$C$2:$C$1000,"="&amp;AL23)</f>
        <v/>
      </c>
      <c r="CO23" s="33">
        <f>COUNTIFS($I$2:$I$1000,"&lt;"&amp;$CN$19,$B$2:$B$1000,"="&amp;AL23)+COUNTIFS($H$2:$H$1000,"&lt;"&amp;$CN$19,$C$2:$C$1000,"="&amp;AL23)</f>
        <v/>
      </c>
      <c r="CP23" s="33">
        <f>COUNTIFS($I$2:$I$1000,"&gt;"&amp;$CN$19,$B$2:$B$1000,"="&amp;AM23)+COUNTIFS($H$2:$H$1000,"&gt;"&amp;$CN$19,$C$2:$C$1000,"="&amp;AM23)</f>
        <v/>
      </c>
      <c r="CQ23" s="33">
        <f>COUNTIFS($I$2:$I$1000,"&lt;"&amp;$CN$19,$B$2:$B$1000,"="&amp;AM23)+COUNTIFS($H$2:$H$1000,"&lt;"&amp;$CN$19,$C$2:$C$1000,"="&amp;AM23)</f>
        <v/>
      </c>
      <c r="CR23" s="33">
        <f>COUNTIFS($I$2:$I$1000,"&gt;"&amp;$CR$19,$B$2:$B$1000,"="&amp;AL23)+COUNTIFS($H$2:$H$1000,"&gt;"&amp;$CR$19,$C$2:$C$1000,"="&amp;AL23)</f>
        <v/>
      </c>
      <c r="CS23" s="33">
        <f>COUNTIFS($I$2:$I$1000,"&lt;"&amp;$CR$19,$B$2:$B$1000,"="&amp;AL23)+COUNTIFS($H$2:$H$1000,"&lt;"&amp;$CR$19,$C$2:$C$1000,"="&amp;AL23)</f>
        <v/>
      </c>
      <c r="CT23" s="33">
        <f>COUNTIFS($I$2:$I$1000,"&gt;"&amp;$CR$19,$B$2:$B$1000,"="&amp;AM23)+COUNTIFS($H$2:$H$1000,"&gt;"&amp;$CR$19,$C$2:$C$1000,"="&amp;AM23)</f>
        <v/>
      </c>
      <c r="CU23" s="33">
        <f>COUNTIFS($I$2:$I$1000,"&lt;"&amp;$CR$19,$B$2:$B$1000,"="&amp;AM23)+COUNTIFS($H$2:$H$1000,"&lt;"&amp;$CR$19,$C$2:$C$1000,"="&amp;AM23)</f>
        <v/>
      </c>
      <c r="CV23" s="33">
        <f>COUNTIFS($I$2:$I$1000,"&gt;"&amp;$CV$19,$B$2:$B$1000,"="&amp;AL23)+COUNTIFS($H$2:$H$1000,"&gt;"&amp;$CV$19,$C$2:$C$1000,"="&amp;AL23)</f>
        <v/>
      </c>
      <c r="CW23" s="33">
        <f>COUNTIFS($I$2:$I$1000,"&lt;"&amp;$CV$19,$B$2:$B$1000,"="&amp;AL23)+COUNTIFS($H$2:$H$1000,"&lt;"&amp;$CV$19,$C$2:$C$1000,"="&amp;AL23)</f>
        <v/>
      </c>
      <c r="CX23" s="33">
        <f>COUNTIFS($I$2:$I$1000,"&gt;"&amp;$CV$19,$B$2:$B$1000,"="&amp;AM23)+COUNTIFS($H$2:$H$1000,"&gt;"&amp;$CV$19,$C$2:$C$1000,"="&amp;AM23)</f>
        <v/>
      </c>
      <c r="CY23" s="33">
        <f>COUNTIFS($I$2:$I$1000,"&lt;"&amp;$CV$19,$B$2:$B$1000,"="&amp;AM23)+COUNTIFS($H$2:$H$1000,"&lt;"&amp;$CV$19,$C$2:$C$1000,"="&amp;AM23)</f>
        <v/>
      </c>
      <c r="CZ23" s="16">
        <f>COUNTIFS($L$2:$L$1000,"&gt;"&amp;$CZ$19,$B$2:$B$1000,"="&amp;AL23)+COUNTIFS($K$2:$K$1000,"&gt;"&amp;$CZ$19,$C$2:$C$1000,"="&amp;AL23)</f>
        <v/>
      </c>
      <c r="DA23" s="33">
        <f>COUNTIFS($L$2:$L$1000,"&lt;"&amp;$CZ$19,$B$2:$B$1000,"="&amp;AL23)+COUNTIFS($K$2:$K$1000,"&lt;"&amp;$CZ$19,$C$2:$C$1000,"="&amp;AL23)</f>
        <v/>
      </c>
      <c r="DB23" s="33">
        <f>COUNTIFS($L$2:$L$1000,"&gt;"&amp;$CZ$19,$B$2:$B$1000,"="&amp;AM23)+COUNTIFS($K$2:$K$1000,"&gt;"&amp;$CZ$19,$C$2:$C$1000,"="&amp;AM23)</f>
        <v/>
      </c>
      <c r="DC23" s="33">
        <f>COUNTIFS($L$2:$L$1000,"&lt;"&amp;$CZ$19,$B$2:$B$1000,"="&amp;AM23)+COUNTIFS($K$2:$K$1000,"&lt;"&amp;$CZ$19,$C$2:$C$1000,"="&amp;AM23)</f>
        <v/>
      </c>
      <c r="DD23" s="33">
        <f>COUNTIFS($L$2:$L$1000,"&gt;"&amp;$DD$19,$B$2:$B$1000,"="&amp;AL23)+COUNTIFS($K$2:$K$1000,"&gt;"&amp;$DD$19,$C$2:$C$1000,"="&amp;AL23)</f>
        <v/>
      </c>
      <c r="DE23" s="33">
        <f>COUNTIFS($L$2:$L$1000,"&lt;"&amp;$DD$19,$B$2:$B$1000,"="&amp;AL23)+COUNTIFS($K$2:$K$1000,"&lt;"&amp;$DD$19,$C$2:$C$1000,"="&amp;AL23)</f>
        <v/>
      </c>
      <c r="DF23" s="33">
        <f>COUNTIFS($L$2:$L$1000,"&gt;"&amp;$DD$19,$B$2:$B$1000,"="&amp;AM23)+COUNTIFS($K$2:$K$1000,"&gt;"&amp;$DD$19,$C$2:$C$1000,"="&amp;AM23)</f>
        <v/>
      </c>
      <c r="DG23" s="33">
        <f>COUNTIFS($L$2:$L$1000,"&lt;"&amp;$DD$19,$B$2:$B$1000,"="&amp;AM23)+COUNTIFS($K$2:$K$1000,"&lt;"&amp;$DD$19,$C$2:$C$1000,"="&amp;AM23)</f>
        <v/>
      </c>
      <c r="DH23" s="33">
        <f>COUNTIFS($L$2:$L$1000,"&gt;"&amp;$DH$19,$B$2:$B$1000,"="&amp;AL23)+COUNTIFS($K$2:$K$1000,"&gt;"&amp;$DH$19,$C$2:$C$1000,"="&amp;AL23)</f>
        <v/>
      </c>
      <c r="DI23" s="33">
        <f>COUNTIFS($L$2:$L$1000,"&lt;"&amp;$DH$19,$B$2:$B$1000,"="&amp;AL23)+COUNTIFS($K$2:$K$1000,"&lt;"&amp;$DH$19,$C$2:$C$1000,"="&amp;AL23)</f>
        <v/>
      </c>
      <c r="DJ23" s="33">
        <f>COUNTIFS($L$2:$L$1000,"&gt;"&amp;$DH$19,$B$2:$B$1000,"="&amp;AM23)+COUNTIFS($K$2:$K$1000,"&gt;"&amp;$DH$19,$C$2:$C$1000,"="&amp;AM23)</f>
        <v/>
      </c>
      <c r="DK23" s="33">
        <f>COUNTIFS($L$2:$L$1000,"&lt;"&amp;$DH$19,$B$2:$B$1000,"="&amp;AM23)+COUNTIFS($K$2:$K$1000,"&lt;"&amp;$DH$19,$C$2:$C$1000,"="&amp;AM23)</f>
        <v/>
      </c>
      <c r="DM23" s="38" t="n"/>
      <c r="DP23" s="38" t="n"/>
      <c r="DS23" s="38" t="n"/>
      <c r="DV23" s="38" t="n"/>
      <c r="DY23" s="38" t="n"/>
      <c r="EB23" s="38" t="n"/>
      <c r="EE23" s="38" t="n"/>
      <c r="EH23" s="35" t="n"/>
      <c r="EK23" s="35" t="n"/>
      <c r="EN23" s="35" t="n"/>
      <c r="EQ23" s="35" t="n"/>
      <c r="ET23" s="35" t="n"/>
      <c r="EW23" s="35" t="n"/>
      <c r="EZ23" s="35" t="n"/>
      <c r="FC23" s="35" t="n"/>
    </row>
    <row customHeight="1" ht="12" r="24">
      <c r="A24" s="60" t="n">
        <v>43323</v>
      </c>
      <c r="B24" s="38" t="inlineStr">
        <is>
          <t>Rotherham</t>
        </is>
      </c>
      <c r="C24" s="38" t="inlineStr">
        <is>
          <t>Ipswich</t>
        </is>
      </c>
      <c r="D24" s="33" t="n">
        <v>283</v>
      </c>
      <c r="E24" s="33" t="n">
        <v>457</v>
      </c>
      <c r="F24" s="33" t="n">
        <v>140</v>
      </c>
      <c r="G24" s="33" t="n">
        <v>316</v>
      </c>
      <c r="H24" s="47" t="n">
        <v>4</v>
      </c>
      <c r="I24" s="47" t="n">
        <v>3</v>
      </c>
      <c r="J24" s="47" t="n">
        <v>7</v>
      </c>
      <c r="K24" s="16" t="n">
        <v>1</v>
      </c>
      <c r="L24" s="33" t="n">
        <v>0</v>
      </c>
      <c r="M24" s="47" t="n">
        <v>1</v>
      </c>
      <c r="N24" s="19">
        <f>IF(K24="","",LOOKUP(K24-L24,{-9E+307,0,1},{2,"x",1}))</f>
        <v/>
      </c>
      <c r="O24" s="20">
        <f>IF(K24="","",K24&amp;"-"&amp;L24)</f>
        <v/>
      </c>
      <c r="P24" s="21" t="n"/>
      <c r="Q24" s="38" t="inlineStr">
        <is>
          <t>Swansea</t>
        </is>
      </c>
      <c r="R24" s="33">
        <f>SUMPRODUCT(($B$2:$C$1001=$Q24)*($N$2:$N$1001&lt;&gt;""))</f>
        <v/>
      </c>
      <c r="S24" s="33">
        <f>SUMIF($B$2:$B$1001,$Q24,$D$2:$D$1001)+SUMIF($C$2:$C$1001,$Q24,$E$2:$E$1001)</f>
        <v/>
      </c>
      <c r="T24" s="33">
        <f>SUMIF($B$2:$B$1001,$Q24,$F$2:$F$1001)+SUMIF($C$2:$C$1001,$Q24,$G$2:$G$1001)</f>
        <v/>
      </c>
      <c r="U24" s="33">
        <f>SUMIF($B$2:$B$1001,$Q24,$H$2:$H$1001)+SUMIF($C$2:$C$1001,$Q24,$I$2:$I$1001)</f>
        <v/>
      </c>
      <c r="V24" s="33">
        <f>SUMIF($B$2:$B$1001,$Q24,$K$2:$K$1001)+SUMIF($C$2:$C$1001,$Q24,$L$2:$L$1001)</f>
        <v/>
      </c>
      <c r="W24" s="16">
        <f>SUMIF($C$2:$C$1001,$Q24,$D$2:$D$1001)+SUMIF($B$2:$B$1001,$Q24,$E$2:$E$1001)</f>
        <v/>
      </c>
      <c r="X24" s="33">
        <f>SUMIF($C$2:$C$1001,$Q24,$F$2:$F$1001)+SUMIF($B$2:$B$1001,$Q24,$G$2:$G$1001)</f>
        <v/>
      </c>
      <c r="Y24" s="33">
        <f>SUMIF($C$2:$C$1001,$Q24,$H$2:$H$1001)+SUMIF($B$2:$B$1001,$Q24,$I$2:$I$1001)</f>
        <v/>
      </c>
      <c r="Z24" s="37">
        <f>SUMIF($C$2:$C$1001,$Q24,$K$2:$K$1001)+SUMIF($B$2:$B$1001,$Q24,$L$2:$L$1001)</f>
        <v/>
      </c>
      <c r="AA24" t="n">
        <v>5</v>
      </c>
      <c r="AB24" t="n">
        <v>2809</v>
      </c>
      <c r="AC24" t="n">
        <v>2398</v>
      </c>
      <c r="AD24" t="n">
        <v>28</v>
      </c>
      <c r="AE24" t="n">
        <v>10</v>
      </c>
      <c r="AF24" t="n">
        <v>1725</v>
      </c>
      <c r="AG24" t="n">
        <v>1284</v>
      </c>
      <c r="AH24" t="n">
        <v>22</v>
      </c>
      <c r="AI24" t="n">
        <v>8</v>
      </c>
      <c r="AL24" s="38">
        <f>AL36</f>
        <v/>
      </c>
      <c r="AM24" s="38">
        <f>AM36</f>
        <v/>
      </c>
      <c r="AN24" s="33">
        <f>COUNTIFS($J$2:$J$1000,"&gt;"&amp;$AN$19,$B$2:$B$1000,"="&amp;AL24)+COUNTIFS($J$2:$J$1000,"&gt;"&amp;$AN$19,$C$2:$C$1000,"="&amp;AL24)</f>
        <v/>
      </c>
      <c r="AO24" s="33">
        <f>COUNTIFS($J$2:$J$1000,"&lt;"&amp;$AN$19,$B$2:$B$1000,"="&amp;AL24)+COUNTIFS($J$2:$J$1000,"&lt;"&amp;$AN$19,$C$2:$C$1000,"="&amp;AL24)</f>
        <v/>
      </c>
      <c r="AP24" s="33">
        <f>COUNTIFS($J$2:$J$1000,"&gt;"&amp;$AN$19,$B$2:$B$1000,"="&amp;AM24)+COUNTIFS($J$2:$J$1000,"&gt;"&amp;$AN$19,$C$2:$C$1000,"="&amp;AM24)</f>
        <v/>
      </c>
      <c r="AQ24" s="33">
        <f>COUNTIFS($J$2:$J$1000,"&lt;"&amp;$AN$19,$B$2:$B$1000,"="&amp;AM24)+COUNTIFS($J$2:$J$1000,"&lt;"&amp;$AN$19,$C$2:$C$1000,"="&amp;AM24)</f>
        <v/>
      </c>
      <c r="AR24" s="33">
        <f>COUNTIFS($J$2:$J$1000,"&gt;"&amp;$AR$19,$B$2:$B$1000,"="&amp;AL24)+COUNTIFS($J$2:$J$1000,"&gt;"&amp;$AR$19,$C$2:$C$1000,"="&amp;AL24)</f>
        <v/>
      </c>
      <c r="AS24" s="33">
        <f>COUNTIFS($J$2:$J$1000,"&lt;"&amp;$AR$19,$B$2:$B$1000,"="&amp;AL24)+COUNTIFS($J$2:$J$1000,"&lt;"&amp;$AR$19,$C$2:$C$1000,"="&amp;AL24)</f>
        <v/>
      </c>
      <c r="AT24" s="33">
        <f>COUNTIFS($J$2:$J$1000,"&gt;"&amp;$AR$19,$B$2:$B$1000,"="&amp;AM24)+COUNTIFS($J$2:$J$1000,"&gt;"&amp;$AR$19,$C$2:$C$1000,"="&amp;AM24)</f>
        <v/>
      </c>
      <c r="AU24" s="33">
        <f>COUNTIFS($J$2:$J$1000,"&lt;"&amp;$AR$19,$B$2:$B$1000,"="&amp;AM24)+COUNTIFS($J$2:$J$1000,"&lt;"&amp;$AR$19,$C$2:$C$1000,"="&amp;AM24)</f>
        <v/>
      </c>
      <c r="AV24" s="33">
        <f>COUNTIFS($J$2:$J$1000,"&gt;"&amp;$AV$19,$B$2:$B$1000,"="&amp;AL24)+COUNTIFS($J$2:$J$1000,"&gt;"&amp;$AV$19,$C$2:$C$1000,"="&amp;AL24)</f>
        <v/>
      </c>
      <c r="AW24" s="33">
        <f>COUNTIFS($J$2:$J$1000,"&lt;"&amp;$AV$19,$B$2:$B$1000,"="&amp;AL24)+COUNTIFS($J$2:$J$1000,"&lt;"&amp;$AV$19,$C$2:$C$1000,"="&amp;AL24)</f>
        <v/>
      </c>
      <c r="AX24" s="33">
        <f>COUNTIFS($J$2:$J$1000,"&gt;"&amp;$AV$19,$B$2:$B$1000,"="&amp;AM24)+COUNTIFS($J$2:$J$1000,"&gt;"&amp;$AV$19,$C$2:$C$1000,"="&amp;AM24)</f>
        <v/>
      </c>
      <c r="AY24" s="33">
        <f>COUNTIFS($J$2:$J$1000,"&lt;"&amp;$AV$19,$B$2:$B$1000,"="&amp;AM24)+COUNTIFS($J$2:$J$1000,"&lt;"&amp;$AV$19,$C$2:$C$1000,"="&amp;AM24)</f>
        <v/>
      </c>
      <c r="AZ24" s="16">
        <f>COUNTIFS($M$2:$M$1000,"&gt;"&amp;$AZ$19,$B$2:$B$1000,"="&amp;AL24)+COUNTIFS($M$2:$M$1000,"&gt;"&amp;$AZ$19,$C$2:$C$1000,"="&amp;AL24)</f>
        <v/>
      </c>
      <c r="BA24" s="33">
        <f>COUNTIFS($M$2:$M$1000,"&lt;"&amp;$AZ$19,$B$2:$B$1000,"="&amp;AL24)+COUNTIFS($M$2:$M$1000,"&lt;"&amp;$AZ$19,$C$2:$C$1000,"="&amp;AL24)</f>
        <v/>
      </c>
      <c r="BB24" s="33">
        <f>COUNTIFS($M$2:$M$1000,"&gt;"&amp;$AZ$19,$B$2:$B$1000,"="&amp;AM24)+COUNTIFS($M$2:$M$1000,"&gt;"&amp;$AZ$19,$C$2:$C$1000,"="&amp;AM24)</f>
        <v/>
      </c>
      <c r="BC24" s="33">
        <f>COUNTIFS($M$2:$M$1000,"&lt;"&amp;$AZ$19,$B$2:$B$1000,"="&amp;AM24)+COUNTIFS($M$2:$M$1000,"&lt;"&amp;$AZ$19,$C$2:$C$1000,"="&amp;AM24)</f>
        <v/>
      </c>
      <c r="BD24" s="33">
        <f>COUNTIFS($M$2:$M$1000,"&gt;"&amp;$BD$19,$B$2:$B$1000,"="&amp;AL24)+COUNTIFS($M$2:$M$1000,"&gt;"&amp;$BD$19,$C$2:$C$1000,"="&amp;AL24)</f>
        <v/>
      </c>
      <c r="BE24" s="33">
        <f>COUNTIFS($M$2:$M$1000,"&lt;"&amp;$BD$19,$B$2:$B$1000,"="&amp;AL24)+COUNTIFS($M$2:$M$1000,"&lt;"&amp;$BD$19,$C$2:$C$1000,"="&amp;AL24)</f>
        <v/>
      </c>
      <c r="BF24" s="33">
        <f>COUNTIFS($M$2:$M$1000,"&gt;"&amp;$BD$19,$B$2:$B$1000,"="&amp;AM24)+COUNTIFS($M$2:$M$1000,"&gt;"&amp;$BD$19,$C$2:$C$1000,"="&amp;AM24)</f>
        <v/>
      </c>
      <c r="BG24" s="33">
        <f>COUNTIFS($M$2:$M$1000,"&lt;"&amp;$BD$19,$B$2:$B$1000,"="&amp;AM24)+COUNTIFS($M$2:$M$1000,"&lt;"&amp;$BD$19,$C$2:$C$1000,"="&amp;AM24)</f>
        <v/>
      </c>
      <c r="BH24" s="33">
        <f>COUNTIFS($M$2:$M$1000,"&gt;"&amp;$BH$19,$B$2:$B$1000,"="&amp;AL24)+COUNTIFS($M$2:$M$1000,"&gt;"&amp;$BH$19,$C$2:$C$1000,"="&amp;AL24)</f>
        <v/>
      </c>
      <c r="BI24" s="33">
        <f>COUNTIFS($M$2:$M$1000,"&lt;"&amp;$BH$19,$B$2:$B$1000,"="&amp;AL24)+COUNTIFS($M$2:$M$1000,"&lt;"&amp;$BH$19,$C$2:$C$1000,"="&amp;AL24)</f>
        <v/>
      </c>
      <c r="BJ24" s="33">
        <f>COUNTIFS($M$2:$M$1000,"&gt;"&amp;$BH$19,$B$2:$B$1000,"="&amp;AM24)+COUNTIFS($M$2:$M$1000,"&gt;"&amp;$BH$19,$C$2:$C$1000,"="&amp;AM24)</f>
        <v/>
      </c>
      <c r="BK24" s="33">
        <f>COUNTIFS($M$2:$M$1000,"&lt;"&amp;$BH$19,$B$2:$B$1000,"="&amp;AM24)+COUNTIFS($M$2:$M$1000,"&lt;"&amp;$BH$19,$C$2:$C$1000,"="&amp;AM24)</f>
        <v/>
      </c>
      <c r="BL24" s="33">
        <f>COUNTIFS($M$2:$M$1000,"&gt;"&amp;$BL$19,$B$2:$B$1000,"="&amp;AL24)+COUNTIFS($M$2:$M$1000,"&gt;"&amp;$BL$19,$C$2:$C$1000,"="&amp;AL24)</f>
        <v/>
      </c>
      <c r="BM24" s="33">
        <f>COUNTIFS($M$2:$M$1000,"&lt;"&amp;$BL$19,$B$2:$B$1000,"="&amp;AL24)+COUNTIFS($M$2:$M$1000,"&lt;"&amp;$BL$19,$C$2:$C$1000,"="&amp;AL24)</f>
        <v/>
      </c>
      <c r="BN24" s="33">
        <f>COUNTIFS($M$2:$M$1000,"&gt;"&amp;$BL$19,$B$2:$B$1000,"="&amp;AM24)+COUNTIFS($M$2:$M$1000,"&gt;"&amp;$BL$19,$C$2:$C$1000,"="&amp;AM24)</f>
        <v/>
      </c>
      <c r="BO24" s="33">
        <f>COUNTIFS($M$2:$M$1000,"&lt;"&amp;$BL$19,$B$2:$B$1000,"="&amp;AM24)+COUNTIFS($M$2:$M$1000,"&lt;"&amp;$BL$19,$C$2:$C$1000,"="&amp;AM24)</f>
        <v/>
      </c>
      <c r="BP24" s="18">
        <f>COUNTIFS($H$2:$H$1000,"&gt;"&amp;$BP$19,$B$2:$B$1000,"="&amp;AL24)+COUNTIFS($I$2:$I$1000,"&gt;"&amp;$BP$19,$C$2:$C$1000,"="&amp;AL24)</f>
        <v/>
      </c>
      <c r="BQ24" s="33">
        <f>COUNTIFS($H$2:$H$1000,"&lt;"&amp;$BP$19,$B$2:$B$1000,"="&amp;AL24)+COUNTIFS($I$2:$I$1000,"&lt;"&amp;$BP$19,$C$2:$C$1000,"="&amp;AL24)</f>
        <v/>
      </c>
      <c r="BR24" s="33">
        <f>COUNTIFS($H$2:$H$1000,"&gt;"&amp;$BP$19,$B$2:$B$1000,"="&amp;AM24)+COUNTIFS($I$2:$I$1000,"&gt;"&amp;$BP$19,$C$2:$C$1000,"="&amp;AM24)</f>
        <v/>
      </c>
      <c r="BS24" s="33">
        <f>COUNTIFS($H$2:$H$1000,"&lt;"&amp;$BP$19,$B$2:$B$1000,"="&amp;AM24)+COUNTIFS($I$2:$I$1000,"&lt;"&amp;$BP$19,$C$2:$C$1000,"="&amp;AM24)</f>
        <v/>
      </c>
      <c r="BT24" s="33">
        <f>COUNTIFS($H$2:$H$1000,"&gt;"&amp;$BT$19,$B$2:$B$1000,"="&amp;AL24)+COUNTIFS($I$2:$I$1000,"&gt;"&amp;$BT$19,$C$2:$C$1000,"="&amp;AL24)</f>
        <v/>
      </c>
      <c r="BU24" s="33">
        <f>COUNTIFS($H$2:$H$1000,"&lt;"&amp;$BT$19,$B$2:$B$1000,"="&amp;AL24)+COUNTIFS($I$2:$I$1000,"&lt;"&amp;$BT$19,$C$2:$C$1000,"="&amp;AL24)</f>
        <v/>
      </c>
      <c r="BV24" s="33">
        <f>COUNTIFS($H$2:$H$1000,"&gt;"&amp;$BT$19,$B$2:$B$1000,"="&amp;AM24)+COUNTIFS($I$2:$I$1000,"&gt;"&amp;$BT$19,$C$2:$C$1000,"="&amp;AM24)</f>
        <v/>
      </c>
      <c r="BW24" s="33">
        <f>COUNTIFS($H$2:$H$1000,"&lt;"&amp;$BT$19,$B$2:$B$1000,"="&amp;AM24)+COUNTIFS($I$2:$I$1000,"&lt;"&amp;$BT$19,$C$2:$C$1000,"="&amp;AM24)</f>
        <v/>
      </c>
      <c r="BX24" s="33">
        <f>COUNTIFS($H$2:$H$1000,"&gt;"&amp;$BX$19,$B$2:$B$1000,"="&amp;AL24)+COUNTIFS($I$2:$I$1000,"&gt;"&amp;$BX$19,$C$2:$C$1000,"="&amp;AL24)</f>
        <v/>
      </c>
      <c r="BY24" s="33">
        <f>COUNTIFS($H$2:$H$1000,"&lt;"&amp;$BX$19,$B$2:$B$1000,"="&amp;AL24)+COUNTIFS($I$2:$I$1000,"&lt;"&amp;$BX$19,$C$2:$C$1000,"="&amp;AL24)</f>
        <v/>
      </c>
      <c r="BZ24" s="33">
        <f>COUNTIFS($H$2:$H$1000,"&gt;"&amp;$BX$19,$B$2:$B$1000,"="&amp;AM24)+COUNTIFS($I$2:$I$1000,"&gt;"&amp;$BX$19,$C$2:$C$1000,"="&amp;AM24)</f>
        <v/>
      </c>
      <c r="CA24" s="33">
        <f>COUNTIFS($H$2:$H$1000,"&lt;"&amp;$BX$19,$B$2:$B$1000,"="&amp;AM24)+COUNTIFS($I$2:$I$1000,"&lt;"&amp;$BX$19,$C$2:$C$1000,"="&amp;AM24)</f>
        <v/>
      </c>
      <c r="CB24" s="16">
        <f>COUNTIFS($K$2:$K$1000,"&gt;"&amp;$CB$19,$B$2:$B$1000,"="&amp;AL24)+COUNTIFS($L$2:$L$1000,"&gt;"&amp;$CB$19,$C$2:$C$1000,"="&amp;AL24)</f>
        <v/>
      </c>
      <c r="CC24" s="33">
        <f>COUNTIFS($K$2:$K$1000,"&lt;"&amp;$CB$19,$B$2:$B$1000,"="&amp;AL24)+COUNTIFS($L$2:$L$1000,"&lt;"&amp;$CB$19,$C$2:$C$1000,"="&amp;AL24)</f>
        <v/>
      </c>
      <c r="CD24" s="33">
        <f>COUNTIFS($K$2:$K$1000,"&gt;"&amp;$CB$19,$B$2:$B$1000,"="&amp;AM24)+COUNTIFS($L$2:$L$1000,"&gt;"&amp;$CB$19,$C$2:$C$1000,"="&amp;AM24)</f>
        <v/>
      </c>
      <c r="CE24" s="33">
        <f>COUNTIFS($K$2:$K$1000,"&lt;"&amp;$CB$19,$B$2:$B$1000,"="&amp;AM24)+COUNTIFS($L$2:$L$1000,"&lt;"&amp;$CB$19,$C$2:$C$1000,"="&amp;AM24)</f>
        <v/>
      </c>
      <c r="CF24" s="33">
        <f>COUNTIFS($K$2:$K$1000,"&gt;"&amp;$CF$19,$B$2:$B$1000,"="&amp;AL24)+COUNTIFS($L$2:$L$1000,"&gt;"&amp;$CF$19,$C$2:$C$1000,"="&amp;AL24)</f>
        <v/>
      </c>
      <c r="CG24" s="33">
        <f>COUNTIFS($K$2:$K$1000,"&lt;"&amp;$CF$19,$B$2:$B$1000,"="&amp;AL24)+COUNTIFS($L$2:$L$1000,"&lt;"&amp;$CF$19,$C$2:$C$1000,"="&amp;AL24)</f>
        <v/>
      </c>
      <c r="CH24" s="33">
        <f>COUNTIFS($K$2:$K$1000,"&gt;"&amp;$CF$19,$B$2:$B$1000,"="&amp;AM24)+COUNTIFS($L$2:$L$1000,"&gt;"&amp;$CF$19,$C$2:$C$1000,"="&amp;AM24)</f>
        <v/>
      </c>
      <c r="CI24" s="33">
        <f>COUNTIFS($K$2:$K$1000,"&lt;"&amp;$CF$19,$B$2:$B$1000,"="&amp;AM24)+COUNTIFS($L$2:$L$1000,"&lt;"&amp;$CF$19,$C$2:$C$1000,"="&amp;AM24)</f>
        <v/>
      </c>
      <c r="CJ24" s="33">
        <f>COUNTIFS($K$2:$K$1000,"&gt;"&amp;$CJ$19,$B$2:$B$1000,"="&amp;AL24)+COUNTIFS($L$2:$L$1000,"&gt;"&amp;$CJ$19,$C$2:$C$1000,"="&amp;AL24)</f>
        <v/>
      </c>
      <c r="CK24" s="33">
        <f>COUNTIFS($K$2:$K$1000,"&lt;"&amp;$CJ$19,$B$2:$B$1000,"="&amp;AL24)+COUNTIFS($L$2:$L$1000,"&lt;"&amp;$CJ$19,$C$2:$C$1000,"="&amp;AL24)</f>
        <v/>
      </c>
      <c r="CL24" s="33">
        <f>COUNTIFS($K$2:$K$1000,"&gt;"&amp;$CJ$19,$B$2:$B$1000,"="&amp;AM24)+COUNTIFS($L$2:$L$1000,"&gt;"&amp;$CJ$19,$C$2:$C$1000,"="&amp;AM24)</f>
        <v/>
      </c>
      <c r="CM24" s="33">
        <f>COUNTIFS($K$2:$K$1000,"&lt;"&amp;$CJ$19,$B$2:$B$1000,"="&amp;AM24)+COUNTIFS($L$2:$L$1000,"&lt;"&amp;$CJ$19,$C$2:$C$1000,"="&amp;AM24)</f>
        <v/>
      </c>
      <c r="CN24" s="18">
        <f>COUNTIFS($I$2:$I$1000,"&gt;"&amp;$CN$19,$B$2:$B$1000,"="&amp;AL24)+COUNTIFS($H$2:$H$1000,"&gt;"&amp;$CN$19,$C$2:$C$1000,"="&amp;AL24)</f>
        <v/>
      </c>
      <c r="CO24" s="33">
        <f>COUNTIFS($I$2:$I$1000,"&lt;"&amp;$CN$19,$B$2:$B$1000,"="&amp;AL24)+COUNTIFS($H$2:$H$1000,"&lt;"&amp;$CN$19,$C$2:$C$1000,"="&amp;AL24)</f>
        <v/>
      </c>
      <c r="CP24" s="33">
        <f>COUNTIFS($I$2:$I$1000,"&gt;"&amp;$CN$19,$B$2:$B$1000,"="&amp;AM24)+COUNTIFS($H$2:$H$1000,"&gt;"&amp;$CN$19,$C$2:$C$1000,"="&amp;AM24)</f>
        <v/>
      </c>
      <c r="CQ24" s="33">
        <f>COUNTIFS($I$2:$I$1000,"&lt;"&amp;$CN$19,$B$2:$B$1000,"="&amp;AM24)+COUNTIFS($H$2:$H$1000,"&lt;"&amp;$CN$19,$C$2:$C$1000,"="&amp;AM24)</f>
        <v/>
      </c>
      <c r="CR24" s="33">
        <f>COUNTIFS($I$2:$I$1000,"&gt;"&amp;$CR$19,$B$2:$B$1000,"="&amp;AL24)+COUNTIFS($H$2:$H$1000,"&gt;"&amp;$CR$19,$C$2:$C$1000,"="&amp;AL24)</f>
        <v/>
      </c>
      <c r="CS24" s="33">
        <f>COUNTIFS($I$2:$I$1000,"&lt;"&amp;$CR$19,$B$2:$B$1000,"="&amp;AL24)+COUNTIFS($H$2:$H$1000,"&lt;"&amp;$CR$19,$C$2:$C$1000,"="&amp;AL24)</f>
        <v/>
      </c>
      <c r="CT24" s="33">
        <f>COUNTIFS($I$2:$I$1000,"&gt;"&amp;$CR$19,$B$2:$B$1000,"="&amp;AM24)+COUNTIFS($H$2:$H$1000,"&gt;"&amp;$CR$19,$C$2:$C$1000,"="&amp;AM24)</f>
        <v/>
      </c>
      <c r="CU24" s="33">
        <f>COUNTIFS($I$2:$I$1000,"&lt;"&amp;$CR$19,$B$2:$B$1000,"="&amp;AM24)+COUNTIFS($H$2:$H$1000,"&lt;"&amp;$CR$19,$C$2:$C$1000,"="&amp;AM24)</f>
        <v/>
      </c>
      <c r="CV24" s="33">
        <f>COUNTIFS($I$2:$I$1000,"&gt;"&amp;$CV$19,$B$2:$B$1000,"="&amp;AL24)+COUNTIFS($H$2:$H$1000,"&gt;"&amp;$CV$19,$C$2:$C$1000,"="&amp;AL24)</f>
        <v/>
      </c>
      <c r="CW24" s="33">
        <f>COUNTIFS($I$2:$I$1000,"&lt;"&amp;$CV$19,$B$2:$B$1000,"="&amp;AL24)+COUNTIFS($H$2:$H$1000,"&lt;"&amp;$CV$19,$C$2:$C$1000,"="&amp;AL24)</f>
        <v/>
      </c>
      <c r="CX24" s="33">
        <f>COUNTIFS($I$2:$I$1000,"&gt;"&amp;$CV$19,$B$2:$B$1000,"="&amp;AM24)+COUNTIFS($H$2:$H$1000,"&gt;"&amp;$CV$19,$C$2:$C$1000,"="&amp;AM24)</f>
        <v/>
      </c>
      <c r="CY24" s="33">
        <f>COUNTIFS($I$2:$I$1000,"&lt;"&amp;$CV$19,$B$2:$B$1000,"="&amp;AM24)+COUNTIFS($H$2:$H$1000,"&lt;"&amp;$CV$19,$C$2:$C$1000,"="&amp;AM24)</f>
        <v/>
      </c>
      <c r="CZ24" s="16">
        <f>COUNTIFS($L$2:$L$1000,"&gt;"&amp;$CZ$19,$B$2:$B$1000,"="&amp;AL24)+COUNTIFS($K$2:$K$1000,"&gt;"&amp;$CZ$19,$C$2:$C$1000,"="&amp;AL24)</f>
        <v/>
      </c>
      <c r="DA24" s="33">
        <f>COUNTIFS($L$2:$L$1000,"&lt;"&amp;$CZ$19,$B$2:$B$1000,"="&amp;AL24)+COUNTIFS($K$2:$K$1000,"&lt;"&amp;$CZ$19,$C$2:$C$1000,"="&amp;AL24)</f>
        <v/>
      </c>
      <c r="DB24" s="33">
        <f>COUNTIFS($L$2:$L$1000,"&gt;"&amp;$CZ$19,$B$2:$B$1000,"="&amp;AM24)+COUNTIFS($K$2:$K$1000,"&gt;"&amp;$CZ$19,$C$2:$C$1000,"="&amp;AM24)</f>
        <v/>
      </c>
      <c r="DC24" s="33">
        <f>COUNTIFS($L$2:$L$1000,"&lt;"&amp;$CZ$19,$B$2:$B$1000,"="&amp;AM24)+COUNTIFS($K$2:$K$1000,"&lt;"&amp;$CZ$19,$C$2:$C$1000,"="&amp;AM24)</f>
        <v/>
      </c>
      <c r="DD24" s="33">
        <f>COUNTIFS($L$2:$L$1000,"&gt;"&amp;$DD$19,$B$2:$B$1000,"="&amp;AL24)+COUNTIFS($K$2:$K$1000,"&gt;"&amp;$DD$19,$C$2:$C$1000,"="&amp;AL24)</f>
        <v/>
      </c>
      <c r="DE24" s="33">
        <f>COUNTIFS($L$2:$L$1000,"&lt;"&amp;$DD$19,$B$2:$B$1000,"="&amp;AL24)+COUNTIFS($K$2:$K$1000,"&lt;"&amp;$DD$19,$C$2:$C$1000,"="&amp;AL24)</f>
        <v/>
      </c>
      <c r="DF24" s="33">
        <f>COUNTIFS($L$2:$L$1000,"&gt;"&amp;$DD$19,$B$2:$B$1000,"="&amp;AM24)+COUNTIFS($K$2:$K$1000,"&gt;"&amp;$DD$19,$C$2:$C$1000,"="&amp;AM24)</f>
        <v/>
      </c>
      <c r="DG24" s="33">
        <f>COUNTIFS($L$2:$L$1000,"&lt;"&amp;$DD$19,$B$2:$B$1000,"="&amp;AM24)+COUNTIFS($K$2:$K$1000,"&lt;"&amp;$DD$19,$C$2:$C$1000,"="&amp;AM24)</f>
        <v/>
      </c>
      <c r="DH24" s="33">
        <f>COUNTIFS($L$2:$L$1000,"&gt;"&amp;$DH$19,$B$2:$B$1000,"="&amp;AL24)+COUNTIFS($K$2:$K$1000,"&gt;"&amp;$DH$19,$C$2:$C$1000,"="&amp;AL24)</f>
        <v/>
      </c>
      <c r="DI24" s="33">
        <f>COUNTIFS($L$2:$L$1000,"&lt;"&amp;$DH$19,$B$2:$B$1000,"="&amp;AL24)+COUNTIFS($K$2:$K$1000,"&lt;"&amp;$DH$19,$C$2:$C$1000,"="&amp;AL24)</f>
        <v/>
      </c>
      <c r="DJ24" s="33">
        <f>COUNTIFS($L$2:$L$1000,"&gt;"&amp;$DH$19,$B$2:$B$1000,"="&amp;AM24)+COUNTIFS($K$2:$K$1000,"&gt;"&amp;$DH$19,$C$2:$C$1000,"="&amp;AM24)</f>
        <v/>
      </c>
      <c r="DK24" s="33">
        <f>COUNTIFS($L$2:$L$1000,"&lt;"&amp;$DH$19,$B$2:$B$1000,"="&amp;AM24)+COUNTIFS($K$2:$K$1000,"&lt;"&amp;$DH$19,$C$2:$C$1000,"="&amp;AM24)</f>
        <v/>
      </c>
      <c r="DM24" s="38" t="n"/>
      <c r="DP24" s="38" t="n"/>
      <c r="DS24" s="38" t="n"/>
      <c r="DV24" s="38" t="n"/>
      <c r="DY24" s="38" t="n"/>
      <c r="EB24" s="38" t="n"/>
      <c r="EE24" s="38" t="n"/>
      <c r="EH24" s="35" t="n"/>
      <c r="EK24" s="35" t="n"/>
      <c r="EN24" s="35" t="n"/>
      <c r="EQ24" s="35" t="n"/>
      <c r="ET24" s="35" t="n"/>
      <c r="EW24" s="35" t="n"/>
      <c r="EZ24" s="35" t="n"/>
      <c r="FC24" s="35" t="n"/>
    </row>
    <row customHeight="1" ht="12" r="25">
      <c r="A25" s="60" t="n">
        <v>43323</v>
      </c>
      <c r="B25" s="38" t="inlineStr">
        <is>
          <t>Sheffield Wed</t>
        </is>
      </c>
      <c r="C25" s="38" t="inlineStr">
        <is>
          <t>Hull</t>
        </is>
      </c>
      <c r="D25" s="33" t="n">
        <v>514</v>
      </c>
      <c r="E25" s="33" t="n">
        <v>377</v>
      </c>
      <c r="F25" s="33" t="n">
        <v>414</v>
      </c>
      <c r="G25" s="33" t="n">
        <v>272</v>
      </c>
      <c r="H25" s="47" t="n">
        <v>6</v>
      </c>
      <c r="I25" s="47" t="n">
        <v>4</v>
      </c>
      <c r="J25" s="47" t="n">
        <v>10</v>
      </c>
      <c r="K25" s="16" t="n">
        <v>1</v>
      </c>
      <c r="L25" s="33" t="n">
        <v>1</v>
      </c>
      <c r="M25" s="47" t="n">
        <v>2</v>
      </c>
      <c r="N25" s="19">
        <f>IF(K25="","",LOOKUP(K25-L25,{-9E+307,0,1},{2,"x",1}))</f>
        <v/>
      </c>
      <c r="O25" s="20">
        <f>IF(K25="","",K25&amp;"-"&amp;L25)</f>
        <v/>
      </c>
      <c r="P25" s="21" t="n"/>
      <c r="Q25" s="38" t="inlineStr">
        <is>
          <t>West Brom</t>
        </is>
      </c>
      <c r="R25" s="33">
        <f>SUMPRODUCT(($B$2:$C$1001=$Q25)*($N$2:$N$1001&lt;&gt;""))</f>
        <v/>
      </c>
      <c r="S25" s="33">
        <f>SUMIF($B$2:$B$1001,$Q25,$D$2:$D$1001)+SUMIF($C$2:$C$1001,$Q25,$E$2:$E$1001)</f>
        <v/>
      </c>
      <c r="T25" s="33">
        <f>SUMIF($B$2:$B$1001,$Q25,$F$2:$F$1001)+SUMIF($C$2:$C$1001,$Q25,$G$2:$G$1001)</f>
        <v/>
      </c>
      <c r="U25" s="33">
        <f>SUMIF($B$2:$B$1001,$Q25,$H$2:$H$1001)+SUMIF($C$2:$C$1001,$Q25,$I$2:$I$1001)</f>
        <v/>
      </c>
      <c r="V25" s="33">
        <f>SUMIF($B$2:$B$1001,$Q25,$K$2:$K$1001)+SUMIF($C$2:$C$1001,$Q25,$L$2:$L$1001)</f>
        <v/>
      </c>
      <c r="W25" s="16">
        <f>SUMIF($C$2:$C$1001,$Q25,$D$2:$D$1001)+SUMIF($B$2:$B$1001,$Q25,$E$2:$E$1001)</f>
        <v/>
      </c>
      <c r="X25" s="33">
        <f>SUMIF($C$2:$C$1001,$Q25,$F$2:$F$1001)+SUMIF($B$2:$B$1001,$Q25,$G$2:$G$1001)</f>
        <v/>
      </c>
      <c r="Y25" s="33">
        <f>SUMIF($C$2:$C$1001,$Q25,$H$2:$H$1001)+SUMIF($B$2:$B$1001,$Q25,$I$2:$I$1001)</f>
        <v/>
      </c>
      <c r="Z25" s="37">
        <f>SUMIF($C$2:$C$1001,$Q25,$K$2:$K$1001)+SUMIF($B$2:$B$1001,$Q25,$L$2:$L$1001)</f>
        <v/>
      </c>
      <c r="AA25" t="n">
        <v>5</v>
      </c>
      <c r="AB25" t="n">
        <v>1746</v>
      </c>
      <c r="AC25" t="n">
        <v>1272</v>
      </c>
      <c r="AD25" t="n">
        <v>24</v>
      </c>
      <c r="AE25" t="n">
        <v>10</v>
      </c>
      <c r="AF25" t="n">
        <v>2012</v>
      </c>
      <c r="AG25" t="n">
        <v>1520</v>
      </c>
      <c r="AH25" t="n">
        <v>24</v>
      </c>
      <c r="AI25" t="n">
        <v>7</v>
      </c>
      <c r="AL25" s="38">
        <f>AL37</f>
        <v/>
      </c>
      <c r="AM25" s="38">
        <f>AM37</f>
        <v/>
      </c>
      <c r="AN25" s="33">
        <f>COUNTIFS($J$2:$J$1000,"&gt;"&amp;$AN$19,$B$2:$B$1000,"="&amp;AL25)+COUNTIFS($J$2:$J$1000,"&gt;"&amp;$AN$19,$C$2:$C$1000,"="&amp;AL25)</f>
        <v/>
      </c>
      <c r="AO25" s="33">
        <f>COUNTIFS($J$2:$J$1000,"&lt;"&amp;$AN$19,$B$2:$B$1000,"="&amp;AL25)+COUNTIFS($J$2:$J$1000,"&lt;"&amp;$AN$19,$C$2:$C$1000,"="&amp;AL25)</f>
        <v/>
      </c>
      <c r="AP25" s="33">
        <f>COUNTIFS($J$2:$J$1000,"&gt;"&amp;$AN$19,$B$2:$B$1000,"="&amp;AM25)+COUNTIFS($J$2:$J$1000,"&gt;"&amp;$AN$19,$C$2:$C$1000,"="&amp;AM25)</f>
        <v/>
      </c>
      <c r="AQ25" s="33">
        <f>COUNTIFS($J$2:$J$1000,"&lt;"&amp;$AN$19,$B$2:$B$1000,"="&amp;AM25)+COUNTIFS($J$2:$J$1000,"&lt;"&amp;$AN$19,$C$2:$C$1000,"="&amp;AM25)</f>
        <v/>
      </c>
      <c r="AR25" s="33">
        <f>COUNTIFS($J$2:$J$1000,"&gt;"&amp;$AR$19,$B$2:$B$1000,"="&amp;AL25)+COUNTIFS($J$2:$J$1000,"&gt;"&amp;$AR$19,$C$2:$C$1000,"="&amp;AL25)</f>
        <v/>
      </c>
      <c r="AS25" s="33">
        <f>COUNTIFS($J$2:$J$1000,"&lt;"&amp;$AR$19,$B$2:$B$1000,"="&amp;AL25)+COUNTIFS($J$2:$J$1000,"&lt;"&amp;$AR$19,$C$2:$C$1000,"="&amp;AL25)</f>
        <v/>
      </c>
      <c r="AT25" s="33">
        <f>COUNTIFS($J$2:$J$1000,"&gt;"&amp;$AR$19,$B$2:$B$1000,"="&amp;AM25)+COUNTIFS($J$2:$J$1000,"&gt;"&amp;$AR$19,$C$2:$C$1000,"="&amp;AM25)</f>
        <v/>
      </c>
      <c r="AU25" s="33">
        <f>COUNTIFS($J$2:$J$1000,"&lt;"&amp;$AR$19,$B$2:$B$1000,"="&amp;AM25)+COUNTIFS($J$2:$J$1000,"&lt;"&amp;$AR$19,$C$2:$C$1000,"="&amp;AM25)</f>
        <v/>
      </c>
      <c r="AV25" s="33">
        <f>COUNTIFS($J$2:$J$1000,"&gt;"&amp;$AV$19,$B$2:$B$1000,"="&amp;AL25)+COUNTIFS($J$2:$J$1000,"&gt;"&amp;$AV$19,$C$2:$C$1000,"="&amp;AL25)</f>
        <v/>
      </c>
      <c r="AW25" s="33">
        <f>COUNTIFS($J$2:$J$1000,"&lt;"&amp;$AV$19,$B$2:$B$1000,"="&amp;AL25)+COUNTIFS($J$2:$J$1000,"&lt;"&amp;$AV$19,$C$2:$C$1000,"="&amp;AL25)</f>
        <v/>
      </c>
      <c r="AX25" s="33">
        <f>COUNTIFS($J$2:$J$1000,"&gt;"&amp;$AV$19,$B$2:$B$1000,"="&amp;AM25)+COUNTIFS($J$2:$J$1000,"&gt;"&amp;$AV$19,$C$2:$C$1000,"="&amp;AM25)</f>
        <v/>
      </c>
      <c r="AY25" s="33">
        <f>COUNTIFS($J$2:$J$1000,"&lt;"&amp;$AV$19,$B$2:$B$1000,"="&amp;AM25)+COUNTIFS($J$2:$J$1000,"&lt;"&amp;$AV$19,$C$2:$C$1000,"="&amp;AM25)</f>
        <v/>
      </c>
      <c r="AZ25" s="16">
        <f>COUNTIFS($M$2:$M$1000,"&gt;"&amp;$AZ$19,$B$2:$B$1000,"="&amp;AL25)+COUNTIFS($M$2:$M$1000,"&gt;"&amp;$AZ$19,$C$2:$C$1000,"="&amp;AL25)</f>
        <v/>
      </c>
      <c r="BA25" s="33">
        <f>COUNTIFS($M$2:$M$1000,"&lt;"&amp;$AZ$19,$B$2:$B$1000,"="&amp;AL25)+COUNTIFS($M$2:$M$1000,"&lt;"&amp;$AZ$19,$C$2:$C$1000,"="&amp;AL25)</f>
        <v/>
      </c>
      <c r="BB25" s="33">
        <f>COUNTIFS($M$2:$M$1000,"&gt;"&amp;$AZ$19,$B$2:$B$1000,"="&amp;AM25)+COUNTIFS($M$2:$M$1000,"&gt;"&amp;$AZ$19,$C$2:$C$1000,"="&amp;AM25)</f>
        <v/>
      </c>
      <c r="BC25" s="33">
        <f>COUNTIFS($M$2:$M$1000,"&lt;"&amp;$AZ$19,$B$2:$B$1000,"="&amp;AM25)+COUNTIFS($M$2:$M$1000,"&lt;"&amp;$AZ$19,$C$2:$C$1000,"="&amp;AM25)</f>
        <v/>
      </c>
      <c r="BD25" s="33">
        <f>COUNTIFS($M$2:$M$1000,"&gt;"&amp;$BD$19,$B$2:$B$1000,"="&amp;AL25)+COUNTIFS($M$2:$M$1000,"&gt;"&amp;$BD$19,$C$2:$C$1000,"="&amp;AL25)</f>
        <v/>
      </c>
      <c r="BE25" s="33">
        <f>COUNTIFS($M$2:$M$1000,"&lt;"&amp;$BD$19,$B$2:$B$1000,"="&amp;AL25)+COUNTIFS($M$2:$M$1000,"&lt;"&amp;$BD$19,$C$2:$C$1000,"="&amp;AL25)</f>
        <v/>
      </c>
      <c r="BF25" s="33">
        <f>COUNTIFS($M$2:$M$1000,"&gt;"&amp;$BD$19,$B$2:$B$1000,"="&amp;AM25)+COUNTIFS($M$2:$M$1000,"&gt;"&amp;$BD$19,$C$2:$C$1000,"="&amp;AM25)</f>
        <v/>
      </c>
      <c r="BG25" s="33">
        <f>COUNTIFS($M$2:$M$1000,"&lt;"&amp;$BD$19,$B$2:$B$1000,"="&amp;AM25)+COUNTIFS($M$2:$M$1000,"&lt;"&amp;$BD$19,$C$2:$C$1000,"="&amp;AM25)</f>
        <v/>
      </c>
      <c r="BH25" s="33">
        <f>COUNTIFS($M$2:$M$1000,"&gt;"&amp;$BH$19,$B$2:$B$1000,"="&amp;AL25)+COUNTIFS($M$2:$M$1000,"&gt;"&amp;$BH$19,$C$2:$C$1000,"="&amp;AL25)</f>
        <v/>
      </c>
      <c r="BI25" s="33">
        <f>COUNTIFS($M$2:$M$1000,"&lt;"&amp;$BH$19,$B$2:$B$1000,"="&amp;AL25)+COUNTIFS($M$2:$M$1000,"&lt;"&amp;$BH$19,$C$2:$C$1000,"="&amp;AL25)</f>
        <v/>
      </c>
      <c r="BJ25" s="33">
        <f>COUNTIFS($M$2:$M$1000,"&gt;"&amp;$BH$19,$B$2:$B$1000,"="&amp;AM25)+COUNTIFS($M$2:$M$1000,"&gt;"&amp;$BH$19,$C$2:$C$1000,"="&amp;AM25)</f>
        <v/>
      </c>
      <c r="BK25" s="33">
        <f>COUNTIFS($M$2:$M$1000,"&lt;"&amp;$BH$19,$B$2:$B$1000,"="&amp;AM25)+COUNTIFS($M$2:$M$1000,"&lt;"&amp;$BH$19,$C$2:$C$1000,"="&amp;AM25)</f>
        <v/>
      </c>
      <c r="BL25" s="33">
        <f>COUNTIFS($M$2:$M$1000,"&gt;"&amp;$BL$19,$B$2:$B$1000,"="&amp;AL25)+COUNTIFS($M$2:$M$1000,"&gt;"&amp;$BL$19,$C$2:$C$1000,"="&amp;AL25)</f>
        <v/>
      </c>
      <c r="BM25" s="33">
        <f>COUNTIFS($M$2:$M$1000,"&lt;"&amp;$BL$19,$B$2:$B$1000,"="&amp;AL25)+COUNTIFS($M$2:$M$1000,"&lt;"&amp;$BL$19,$C$2:$C$1000,"="&amp;AL25)</f>
        <v/>
      </c>
      <c r="BN25" s="33">
        <f>COUNTIFS($M$2:$M$1000,"&gt;"&amp;$BL$19,$B$2:$B$1000,"="&amp;AM25)+COUNTIFS($M$2:$M$1000,"&gt;"&amp;$BL$19,$C$2:$C$1000,"="&amp;AM25)</f>
        <v/>
      </c>
      <c r="BO25" s="33">
        <f>COUNTIFS($M$2:$M$1000,"&lt;"&amp;$BL$19,$B$2:$B$1000,"="&amp;AM25)+COUNTIFS($M$2:$M$1000,"&lt;"&amp;$BL$19,$C$2:$C$1000,"="&amp;AM25)</f>
        <v/>
      </c>
      <c r="BP25" s="18">
        <f>COUNTIFS($H$2:$H$1000,"&gt;"&amp;$BP$19,$B$2:$B$1000,"="&amp;AL25)+COUNTIFS($I$2:$I$1000,"&gt;"&amp;$BP$19,$C$2:$C$1000,"="&amp;AL25)</f>
        <v/>
      </c>
      <c r="BQ25" s="33">
        <f>COUNTIFS($H$2:$H$1000,"&lt;"&amp;$BP$19,$B$2:$B$1000,"="&amp;AL25)+COUNTIFS($I$2:$I$1000,"&lt;"&amp;$BP$19,$C$2:$C$1000,"="&amp;AL25)</f>
        <v/>
      </c>
      <c r="BR25" s="33">
        <f>COUNTIFS($H$2:$H$1000,"&gt;"&amp;$BP$19,$B$2:$B$1000,"="&amp;AM25)+COUNTIFS($I$2:$I$1000,"&gt;"&amp;$BP$19,$C$2:$C$1000,"="&amp;AM25)</f>
        <v/>
      </c>
      <c r="BS25" s="33">
        <f>COUNTIFS($H$2:$H$1000,"&lt;"&amp;$BP$19,$B$2:$B$1000,"="&amp;AM25)+COUNTIFS($I$2:$I$1000,"&lt;"&amp;$BP$19,$C$2:$C$1000,"="&amp;AM25)</f>
        <v/>
      </c>
      <c r="BT25" s="33">
        <f>COUNTIFS($H$2:$H$1000,"&gt;"&amp;$BT$19,$B$2:$B$1000,"="&amp;AL25)+COUNTIFS($I$2:$I$1000,"&gt;"&amp;$BT$19,$C$2:$C$1000,"="&amp;AL25)</f>
        <v/>
      </c>
      <c r="BU25" s="33">
        <f>COUNTIFS($H$2:$H$1000,"&lt;"&amp;$BT$19,$B$2:$B$1000,"="&amp;AL25)+COUNTIFS($I$2:$I$1000,"&lt;"&amp;$BT$19,$C$2:$C$1000,"="&amp;AL25)</f>
        <v/>
      </c>
      <c r="BV25" s="33">
        <f>COUNTIFS($H$2:$H$1000,"&gt;"&amp;$BT$19,$B$2:$B$1000,"="&amp;AM25)+COUNTIFS($I$2:$I$1000,"&gt;"&amp;$BT$19,$C$2:$C$1000,"="&amp;AM25)</f>
        <v/>
      </c>
      <c r="BW25" s="33">
        <f>COUNTIFS($H$2:$H$1000,"&lt;"&amp;$BT$19,$B$2:$B$1000,"="&amp;AM25)+COUNTIFS($I$2:$I$1000,"&lt;"&amp;$BT$19,$C$2:$C$1000,"="&amp;AM25)</f>
        <v/>
      </c>
      <c r="BX25" s="33">
        <f>COUNTIFS($H$2:$H$1000,"&gt;"&amp;$BX$19,$B$2:$B$1000,"="&amp;AL25)+COUNTIFS($I$2:$I$1000,"&gt;"&amp;$BX$19,$C$2:$C$1000,"="&amp;AL25)</f>
        <v/>
      </c>
      <c r="BY25" s="33">
        <f>COUNTIFS($H$2:$H$1000,"&lt;"&amp;$BX$19,$B$2:$B$1000,"="&amp;AL25)+COUNTIFS($I$2:$I$1000,"&lt;"&amp;$BX$19,$C$2:$C$1000,"="&amp;AL25)</f>
        <v/>
      </c>
      <c r="BZ25" s="33">
        <f>COUNTIFS($H$2:$H$1000,"&gt;"&amp;$BX$19,$B$2:$B$1000,"="&amp;AM25)+COUNTIFS($I$2:$I$1000,"&gt;"&amp;$BX$19,$C$2:$C$1000,"="&amp;AM25)</f>
        <v/>
      </c>
      <c r="CA25" s="33">
        <f>COUNTIFS($H$2:$H$1000,"&lt;"&amp;$BX$19,$B$2:$B$1000,"="&amp;AM25)+COUNTIFS($I$2:$I$1000,"&lt;"&amp;$BX$19,$C$2:$C$1000,"="&amp;AM25)</f>
        <v/>
      </c>
      <c r="CB25" s="16">
        <f>COUNTIFS($K$2:$K$1000,"&gt;"&amp;$CB$19,$B$2:$B$1000,"="&amp;AL25)+COUNTIFS($L$2:$L$1000,"&gt;"&amp;$CB$19,$C$2:$C$1000,"="&amp;AL25)</f>
        <v/>
      </c>
      <c r="CC25" s="33">
        <f>COUNTIFS($K$2:$K$1000,"&lt;"&amp;$CB$19,$B$2:$B$1000,"="&amp;AL25)+COUNTIFS($L$2:$L$1000,"&lt;"&amp;$CB$19,$C$2:$C$1000,"="&amp;AL25)</f>
        <v/>
      </c>
      <c r="CD25" s="33">
        <f>COUNTIFS($K$2:$K$1000,"&gt;"&amp;$CB$19,$B$2:$B$1000,"="&amp;AM25)+COUNTIFS($L$2:$L$1000,"&gt;"&amp;$CB$19,$C$2:$C$1000,"="&amp;AM25)</f>
        <v/>
      </c>
      <c r="CE25" s="33">
        <f>COUNTIFS($K$2:$K$1000,"&lt;"&amp;$CB$19,$B$2:$B$1000,"="&amp;AM25)+COUNTIFS($L$2:$L$1000,"&lt;"&amp;$CB$19,$C$2:$C$1000,"="&amp;AM25)</f>
        <v/>
      </c>
      <c r="CF25" s="33">
        <f>COUNTIFS($K$2:$K$1000,"&gt;"&amp;$CF$19,$B$2:$B$1000,"="&amp;AL25)+COUNTIFS($L$2:$L$1000,"&gt;"&amp;$CF$19,$C$2:$C$1000,"="&amp;AL25)</f>
        <v/>
      </c>
      <c r="CG25" s="33">
        <f>COUNTIFS($K$2:$K$1000,"&lt;"&amp;$CF$19,$B$2:$B$1000,"="&amp;AL25)+COUNTIFS($L$2:$L$1000,"&lt;"&amp;$CF$19,$C$2:$C$1000,"="&amp;AL25)</f>
        <v/>
      </c>
      <c r="CH25" s="33">
        <f>COUNTIFS($K$2:$K$1000,"&gt;"&amp;$CF$19,$B$2:$B$1000,"="&amp;AM25)+COUNTIFS($L$2:$L$1000,"&gt;"&amp;$CF$19,$C$2:$C$1000,"="&amp;AM25)</f>
        <v/>
      </c>
      <c r="CI25" s="33">
        <f>COUNTIFS($K$2:$K$1000,"&lt;"&amp;$CF$19,$B$2:$B$1000,"="&amp;AM25)+COUNTIFS($L$2:$L$1000,"&lt;"&amp;$CF$19,$C$2:$C$1000,"="&amp;AM25)</f>
        <v/>
      </c>
      <c r="CJ25" s="33">
        <f>COUNTIFS($K$2:$K$1000,"&gt;"&amp;$CJ$19,$B$2:$B$1000,"="&amp;AL25)+COUNTIFS($L$2:$L$1000,"&gt;"&amp;$CJ$19,$C$2:$C$1000,"="&amp;AL25)</f>
        <v/>
      </c>
      <c r="CK25" s="33">
        <f>COUNTIFS($K$2:$K$1000,"&lt;"&amp;$CJ$19,$B$2:$B$1000,"="&amp;AL25)+COUNTIFS($L$2:$L$1000,"&lt;"&amp;$CJ$19,$C$2:$C$1000,"="&amp;AL25)</f>
        <v/>
      </c>
      <c r="CL25" s="33">
        <f>COUNTIFS($K$2:$K$1000,"&gt;"&amp;$CJ$19,$B$2:$B$1000,"="&amp;AM25)+COUNTIFS($L$2:$L$1000,"&gt;"&amp;$CJ$19,$C$2:$C$1000,"="&amp;AM25)</f>
        <v/>
      </c>
      <c r="CM25" s="33">
        <f>COUNTIFS($K$2:$K$1000,"&lt;"&amp;$CJ$19,$B$2:$B$1000,"="&amp;AM25)+COUNTIFS($L$2:$L$1000,"&lt;"&amp;$CJ$19,$C$2:$C$1000,"="&amp;AM25)</f>
        <v/>
      </c>
      <c r="CN25" s="18">
        <f>COUNTIFS($I$2:$I$1000,"&gt;"&amp;$CN$19,$B$2:$B$1000,"="&amp;AL25)+COUNTIFS($H$2:$H$1000,"&gt;"&amp;$CN$19,$C$2:$C$1000,"="&amp;AL25)</f>
        <v/>
      </c>
      <c r="CO25" s="33">
        <f>COUNTIFS($I$2:$I$1000,"&lt;"&amp;$CN$19,$B$2:$B$1000,"="&amp;AL25)+COUNTIFS($H$2:$H$1000,"&lt;"&amp;$CN$19,$C$2:$C$1000,"="&amp;AL25)</f>
        <v/>
      </c>
      <c r="CP25" s="33">
        <f>COUNTIFS($I$2:$I$1000,"&gt;"&amp;$CN$19,$B$2:$B$1000,"="&amp;AM25)+COUNTIFS($H$2:$H$1000,"&gt;"&amp;$CN$19,$C$2:$C$1000,"="&amp;AM25)</f>
        <v/>
      </c>
      <c r="CQ25" s="33">
        <f>COUNTIFS($I$2:$I$1000,"&lt;"&amp;$CN$19,$B$2:$B$1000,"="&amp;AM25)+COUNTIFS($H$2:$H$1000,"&lt;"&amp;$CN$19,$C$2:$C$1000,"="&amp;AM25)</f>
        <v/>
      </c>
      <c r="CR25" s="33">
        <f>COUNTIFS($I$2:$I$1000,"&gt;"&amp;$CR$19,$B$2:$B$1000,"="&amp;AL25)+COUNTIFS($H$2:$H$1000,"&gt;"&amp;$CR$19,$C$2:$C$1000,"="&amp;AL25)</f>
        <v/>
      </c>
      <c r="CS25" s="33">
        <f>COUNTIFS($I$2:$I$1000,"&lt;"&amp;$CR$19,$B$2:$B$1000,"="&amp;AL25)+COUNTIFS($H$2:$H$1000,"&lt;"&amp;$CR$19,$C$2:$C$1000,"="&amp;AL25)</f>
        <v/>
      </c>
      <c r="CT25" s="33">
        <f>COUNTIFS($I$2:$I$1000,"&gt;"&amp;$CR$19,$B$2:$B$1000,"="&amp;AM25)+COUNTIFS($H$2:$H$1000,"&gt;"&amp;$CR$19,$C$2:$C$1000,"="&amp;AM25)</f>
        <v/>
      </c>
      <c r="CU25" s="33">
        <f>COUNTIFS($I$2:$I$1000,"&lt;"&amp;$CR$19,$B$2:$B$1000,"="&amp;AM25)+COUNTIFS($H$2:$H$1000,"&lt;"&amp;$CR$19,$C$2:$C$1000,"="&amp;AM25)</f>
        <v/>
      </c>
      <c r="CV25" s="33">
        <f>COUNTIFS($I$2:$I$1000,"&gt;"&amp;$CV$19,$B$2:$B$1000,"="&amp;AL25)+COUNTIFS($H$2:$H$1000,"&gt;"&amp;$CV$19,$C$2:$C$1000,"="&amp;AL25)</f>
        <v/>
      </c>
      <c r="CW25" s="33">
        <f>COUNTIFS($I$2:$I$1000,"&lt;"&amp;$CV$19,$B$2:$B$1000,"="&amp;AL25)+COUNTIFS($H$2:$H$1000,"&lt;"&amp;$CV$19,$C$2:$C$1000,"="&amp;AL25)</f>
        <v/>
      </c>
      <c r="CX25" s="33">
        <f>COUNTIFS($I$2:$I$1000,"&gt;"&amp;$CV$19,$B$2:$B$1000,"="&amp;AM25)+COUNTIFS($H$2:$H$1000,"&gt;"&amp;$CV$19,$C$2:$C$1000,"="&amp;AM25)</f>
        <v/>
      </c>
      <c r="CY25" s="33">
        <f>COUNTIFS($I$2:$I$1000,"&lt;"&amp;$CV$19,$B$2:$B$1000,"="&amp;AM25)+COUNTIFS($H$2:$H$1000,"&lt;"&amp;$CV$19,$C$2:$C$1000,"="&amp;AM25)</f>
        <v/>
      </c>
      <c r="CZ25" s="16">
        <f>COUNTIFS($L$2:$L$1000,"&gt;"&amp;$CZ$19,$B$2:$B$1000,"="&amp;AL25)+COUNTIFS($K$2:$K$1000,"&gt;"&amp;$CZ$19,$C$2:$C$1000,"="&amp;AL25)</f>
        <v/>
      </c>
      <c r="DA25" s="33">
        <f>COUNTIFS($L$2:$L$1000,"&lt;"&amp;$CZ$19,$B$2:$B$1000,"="&amp;AL25)+COUNTIFS($K$2:$K$1000,"&lt;"&amp;$CZ$19,$C$2:$C$1000,"="&amp;AL25)</f>
        <v/>
      </c>
      <c r="DB25" s="33">
        <f>COUNTIFS($L$2:$L$1000,"&gt;"&amp;$CZ$19,$B$2:$B$1000,"="&amp;AM25)+COUNTIFS($K$2:$K$1000,"&gt;"&amp;$CZ$19,$C$2:$C$1000,"="&amp;AM25)</f>
        <v/>
      </c>
      <c r="DC25" s="33">
        <f>COUNTIFS($L$2:$L$1000,"&lt;"&amp;$CZ$19,$B$2:$B$1000,"="&amp;AM25)+COUNTIFS($K$2:$K$1000,"&lt;"&amp;$CZ$19,$C$2:$C$1000,"="&amp;AM25)</f>
        <v/>
      </c>
      <c r="DD25" s="33">
        <f>COUNTIFS($L$2:$L$1000,"&gt;"&amp;$DD$19,$B$2:$B$1000,"="&amp;AL25)+COUNTIFS($K$2:$K$1000,"&gt;"&amp;$DD$19,$C$2:$C$1000,"="&amp;AL25)</f>
        <v/>
      </c>
      <c r="DE25" s="33">
        <f>COUNTIFS($L$2:$L$1000,"&lt;"&amp;$DD$19,$B$2:$B$1000,"="&amp;AL25)+COUNTIFS($K$2:$K$1000,"&lt;"&amp;$DD$19,$C$2:$C$1000,"="&amp;AL25)</f>
        <v/>
      </c>
      <c r="DF25" s="33">
        <f>COUNTIFS($L$2:$L$1000,"&gt;"&amp;$DD$19,$B$2:$B$1000,"="&amp;AM25)+COUNTIFS($K$2:$K$1000,"&gt;"&amp;$DD$19,$C$2:$C$1000,"="&amp;AM25)</f>
        <v/>
      </c>
      <c r="DG25" s="33">
        <f>COUNTIFS($L$2:$L$1000,"&lt;"&amp;$DD$19,$B$2:$B$1000,"="&amp;AM25)+COUNTIFS($K$2:$K$1000,"&lt;"&amp;$DD$19,$C$2:$C$1000,"="&amp;AM25)</f>
        <v/>
      </c>
      <c r="DH25" s="33">
        <f>COUNTIFS($L$2:$L$1000,"&gt;"&amp;$DH$19,$B$2:$B$1000,"="&amp;AL25)+COUNTIFS($K$2:$K$1000,"&gt;"&amp;$DH$19,$C$2:$C$1000,"="&amp;AL25)</f>
        <v/>
      </c>
      <c r="DI25" s="33">
        <f>COUNTIFS($L$2:$L$1000,"&lt;"&amp;$DH$19,$B$2:$B$1000,"="&amp;AL25)+COUNTIFS($K$2:$K$1000,"&lt;"&amp;$DH$19,$C$2:$C$1000,"="&amp;AL25)</f>
        <v/>
      </c>
      <c r="DJ25" s="33">
        <f>COUNTIFS($L$2:$L$1000,"&gt;"&amp;$DH$19,$B$2:$B$1000,"="&amp;AM25)+COUNTIFS($K$2:$K$1000,"&gt;"&amp;$DH$19,$C$2:$C$1000,"="&amp;AM25)</f>
        <v/>
      </c>
      <c r="DK25" s="33">
        <f>COUNTIFS($L$2:$L$1000,"&lt;"&amp;$DH$19,$B$2:$B$1000,"="&amp;AM25)+COUNTIFS($K$2:$K$1000,"&lt;"&amp;$DH$19,$C$2:$C$1000,"="&amp;AM25)</f>
        <v/>
      </c>
      <c r="DM25" s="38" t="n"/>
      <c r="DP25" s="38" t="n"/>
      <c r="DS25" s="38" t="n"/>
      <c r="DV25" s="38" t="n"/>
      <c r="DY25" s="38" t="n"/>
      <c r="EB25" s="38" t="n"/>
      <c r="EE25" s="38" t="n"/>
      <c r="EJ25" s="35" t="n"/>
      <c r="EM25" s="35" t="n"/>
      <c r="EP25" s="35" t="n"/>
      <c r="ES25" s="35" t="n"/>
      <c r="EV25" s="35" t="n"/>
      <c r="EY25" s="35" t="n"/>
      <c r="FB25" s="35" t="n"/>
      <c r="FE25" s="35" t="n"/>
    </row>
    <row customHeight="1" ht="12" r="26">
      <c r="A26" s="60" t="n">
        <v>43323</v>
      </c>
      <c r="B26" s="38" t="inlineStr">
        <is>
          <t>Stoke</t>
        </is>
      </c>
      <c r="C26" s="38" t="inlineStr">
        <is>
          <t>Brentford</t>
        </is>
      </c>
      <c r="D26" s="33" t="n">
        <v>361</v>
      </c>
      <c r="E26" s="33" t="n">
        <v>470</v>
      </c>
      <c r="F26" s="33" t="n">
        <v>268</v>
      </c>
      <c r="G26" s="33" t="n">
        <v>371</v>
      </c>
      <c r="H26" s="47" t="n">
        <v>3</v>
      </c>
      <c r="I26" s="47" t="n">
        <v>5</v>
      </c>
      <c r="J26" s="47" t="n">
        <v>8</v>
      </c>
      <c r="K26" s="16" t="n">
        <v>1</v>
      </c>
      <c r="L26" s="33" t="n">
        <v>1</v>
      </c>
      <c r="M26" s="47" t="n">
        <v>2</v>
      </c>
      <c r="N26" s="19">
        <f>IF(K26="","",LOOKUP(K26-L26,{-9E+307,0,1},{2,"x",1}))</f>
        <v/>
      </c>
      <c r="O26" s="20">
        <f>IF(K26="","",K26&amp;"-"&amp;L26)</f>
        <v/>
      </c>
      <c r="P26" s="21" t="n"/>
      <c r="Q26" s="38" t="inlineStr">
        <is>
          <t>Wigan</t>
        </is>
      </c>
      <c r="R26" s="33">
        <f>SUMPRODUCT(($B$2:$C$1001=$Q26)*($N$2:$N$1001&lt;&gt;""))</f>
        <v/>
      </c>
      <c r="S26" s="33">
        <f>SUMIF($B$2:$B$1001,$Q26,$D$2:$D$1001)+SUMIF($C$2:$C$1001,$Q26,$E$2:$E$1001)</f>
        <v/>
      </c>
      <c r="T26" s="33">
        <f>SUMIF($B$2:$B$1001,$Q26,$F$2:$F$1001)+SUMIF($C$2:$C$1001,$Q26,$G$2:$G$1001)</f>
        <v/>
      </c>
      <c r="U26" s="33">
        <f>SUMIF($B$2:$B$1001,$Q26,$H$2:$H$1001)+SUMIF($C$2:$C$1001,$Q26,$I$2:$I$1001)</f>
        <v/>
      </c>
      <c r="V26" s="33">
        <f>SUMIF($B$2:$B$1001,$Q26,$K$2:$K$1001)+SUMIF($C$2:$C$1001,$Q26,$L$2:$L$1001)</f>
        <v/>
      </c>
      <c r="W26" s="16">
        <f>SUMIF($C$2:$C$1001,$Q26,$D$2:$D$1001)+SUMIF($B$2:$B$1001,$Q26,$E$2:$E$1001)</f>
        <v/>
      </c>
      <c r="X26" s="33">
        <f>SUMIF($C$2:$C$1001,$Q26,$F$2:$F$1001)+SUMIF($B$2:$B$1001,$Q26,$G$2:$G$1001)</f>
        <v/>
      </c>
      <c r="Y26" s="33">
        <f>SUMIF($C$2:$C$1001,$Q26,$H$2:$H$1001)+SUMIF($B$2:$B$1001,$Q26,$I$2:$I$1001)</f>
        <v/>
      </c>
      <c r="Z26" s="37">
        <f>SUMIF($C$2:$C$1001,$Q26,$K$2:$K$1001)+SUMIF($B$2:$B$1001,$Q26,$L$2:$L$1001)</f>
        <v/>
      </c>
      <c r="AA26" t="n">
        <v>5</v>
      </c>
      <c r="AB26" t="n">
        <v>1678</v>
      </c>
      <c r="AC26" t="n">
        <v>1221</v>
      </c>
      <c r="AD26" t="n">
        <v>20</v>
      </c>
      <c r="AE26" t="n">
        <v>7</v>
      </c>
      <c r="AF26" t="n">
        <v>2380</v>
      </c>
      <c r="AG26" t="n">
        <v>1880</v>
      </c>
      <c r="AH26" t="n">
        <v>21</v>
      </c>
      <c r="AI26" t="n">
        <v>3</v>
      </c>
      <c r="AL26" s="38">
        <f>AL38</f>
        <v/>
      </c>
      <c r="AM26" s="38">
        <f>AM38</f>
        <v/>
      </c>
      <c r="AN26" s="33">
        <f>COUNTIFS($J$2:$J$1000,"&gt;"&amp;$AN$19,$B$2:$B$1000,"="&amp;AL26)+COUNTIFS($J$2:$J$1000,"&gt;"&amp;$AN$19,$C$2:$C$1000,"="&amp;AL26)</f>
        <v/>
      </c>
      <c r="AO26" s="33">
        <f>COUNTIFS($J$2:$J$1000,"&lt;"&amp;$AN$19,$B$2:$B$1000,"="&amp;AL26)+COUNTIFS($J$2:$J$1000,"&lt;"&amp;$AN$19,$C$2:$C$1000,"="&amp;AL26)</f>
        <v/>
      </c>
      <c r="AP26" s="33">
        <f>COUNTIFS($J$2:$J$1000,"&gt;"&amp;$AN$19,$B$2:$B$1000,"="&amp;AM26)+COUNTIFS($J$2:$J$1000,"&gt;"&amp;$AN$19,$C$2:$C$1000,"="&amp;AM26)</f>
        <v/>
      </c>
      <c r="AQ26" s="33">
        <f>COUNTIFS($J$2:$J$1000,"&lt;"&amp;$AN$19,$B$2:$B$1000,"="&amp;AM26)+COUNTIFS($J$2:$J$1000,"&lt;"&amp;$AN$19,$C$2:$C$1000,"="&amp;AM26)</f>
        <v/>
      </c>
      <c r="AR26" s="33">
        <f>COUNTIFS($J$2:$J$1000,"&gt;"&amp;$AR$19,$B$2:$B$1000,"="&amp;AL26)+COUNTIFS($J$2:$J$1000,"&gt;"&amp;$AR$19,$C$2:$C$1000,"="&amp;AL26)</f>
        <v/>
      </c>
      <c r="AS26" s="33">
        <f>COUNTIFS($J$2:$J$1000,"&lt;"&amp;$AR$19,$B$2:$B$1000,"="&amp;AL26)+COUNTIFS($J$2:$J$1000,"&lt;"&amp;$AR$19,$C$2:$C$1000,"="&amp;AL26)</f>
        <v/>
      </c>
      <c r="AT26" s="33">
        <f>COUNTIFS($J$2:$J$1000,"&gt;"&amp;$AR$19,$B$2:$B$1000,"="&amp;AM26)+COUNTIFS($J$2:$J$1000,"&gt;"&amp;$AR$19,$C$2:$C$1000,"="&amp;AM26)</f>
        <v/>
      </c>
      <c r="AU26" s="33">
        <f>COUNTIFS($J$2:$J$1000,"&lt;"&amp;$AR$19,$B$2:$B$1000,"="&amp;AM26)+COUNTIFS($J$2:$J$1000,"&lt;"&amp;$AR$19,$C$2:$C$1000,"="&amp;AM26)</f>
        <v/>
      </c>
      <c r="AV26" s="33">
        <f>COUNTIFS($J$2:$J$1000,"&gt;"&amp;$AV$19,$B$2:$B$1000,"="&amp;AL26)+COUNTIFS($J$2:$J$1000,"&gt;"&amp;$AV$19,$C$2:$C$1000,"="&amp;AL26)</f>
        <v/>
      </c>
      <c r="AW26" s="33">
        <f>COUNTIFS($J$2:$J$1000,"&lt;"&amp;$AV$19,$B$2:$B$1000,"="&amp;AL26)+COUNTIFS($J$2:$J$1000,"&lt;"&amp;$AV$19,$C$2:$C$1000,"="&amp;AL26)</f>
        <v/>
      </c>
      <c r="AX26" s="33">
        <f>COUNTIFS($J$2:$J$1000,"&gt;"&amp;$AV$19,$B$2:$B$1000,"="&amp;AM26)+COUNTIFS($J$2:$J$1000,"&gt;"&amp;$AV$19,$C$2:$C$1000,"="&amp;AM26)</f>
        <v/>
      </c>
      <c r="AY26" s="33">
        <f>COUNTIFS($J$2:$J$1000,"&lt;"&amp;$AV$19,$B$2:$B$1000,"="&amp;AM26)+COUNTIFS($J$2:$J$1000,"&lt;"&amp;$AV$19,$C$2:$C$1000,"="&amp;AM26)</f>
        <v/>
      </c>
      <c r="AZ26" s="16">
        <f>COUNTIFS($M$2:$M$1000,"&gt;"&amp;$AZ$19,$B$2:$B$1000,"="&amp;AL26)+COUNTIFS($M$2:$M$1000,"&gt;"&amp;$AZ$19,$C$2:$C$1000,"="&amp;AL26)</f>
        <v/>
      </c>
      <c r="BA26" s="33">
        <f>COUNTIFS($M$2:$M$1000,"&lt;"&amp;$AZ$19,$B$2:$B$1000,"="&amp;AL26)+COUNTIFS($M$2:$M$1000,"&lt;"&amp;$AZ$19,$C$2:$C$1000,"="&amp;AL26)</f>
        <v/>
      </c>
      <c r="BB26" s="33">
        <f>COUNTIFS($M$2:$M$1000,"&gt;"&amp;$AZ$19,$B$2:$B$1000,"="&amp;AM26)+COUNTIFS($M$2:$M$1000,"&gt;"&amp;$AZ$19,$C$2:$C$1000,"="&amp;AM26)</f>
        <v/>
      </c>
      <c r="BC26" s="33">
        <f>COUNTIFS($M$2:$M$1000,"&lt;"&amp;$AZ$19,$B$2:$B$1000,"="&amp;AM26)+COUNTIFS($M$2:$M$1000,"&lt;"&amp;$AZ$19,$C$2:$C$1000,"="&amp;AM26)</f>
        <v/>
      </c>
      <c r="BD26" s="33">
        <f>COUNTIFS($M$2:$M$1000,"&gt;"&amp;$BD$19,$B$2:$B$1000,"="&amp;AL26)+COUNTIFS($M$2:$M$1000,"&gt;"&amp;$BD$19,$C$2:$C$1000,"="&amp;AL26)</f>
        <v/>
      </c>
      <c r="BE26" s="33">
        <f>COUNTIFS($M$2:$M$1000,"&lt;"&amp;$BD$19,$B$2:$B$1000,"="&amp;AL26)+COUNTIFS($M$2:$M$1000,"&lt;"&amp;$BD$19,$C$2:$C$1000,"="&amp;AL26)</f>
        <v/>
      </c>
      <c r="BF26" s="33">
        <f>COUNTIFS($M$2:$M$1000,"&gt;"&amp;$BD$19,$B$2:$B$1000,"="&amp;AM26)+COUNTIFS($M$2:$M$1000,"&gt;"&amp;$BD$19,$C$2:$C$1000,"="&amp;AM26)</f>
        <v/>
      </c>
      <c r="BG26" s="33">
        <f>COUNTIFS($M$2:$M$1000,"&lt;"&amp;$BD$19,$B$2:$B$1000,"="&amp;AM26)+COUNTIFS($M$2:$M$1000,"&lt;"&amp;$BD$19,$C$2:$C$1000,"="&amp;AM26)</f>
        <v/>
      </c>
      <c r="BH26" s="33">
        <f>COUNTIFS($M$2:$M$1000,"&gt;"&amp;$BH$19,$B$2:$B$1000,"="&amp;AL26)+COUNTIFS($M$2:$M$1000,"&gt;"&amp;$BH$19,$C$2:$C$1000,"="&amp;AL26)</f>
        <v/>
      </c>
      <c r="BI26" s="33">
        <f>COUNTIFS($M$2:$M$1000,"&lt;"&amp;$BH$19,$B$2:$B$1000,"="&amp;AL26)+COUNTIFS($M$2:$M$1000,"&lt;"&amp;$BH$19,$C$2:$C$1000,"="&amp;AL26)</f>
        <v/>
      </c>
      <c r="BJ26" s="33">
        <f>COUNTIFS($M$2:$M$1000,"&gt;"&amp;$BH$19,$B$2:$B$1000,"="&amp;AM26)+COUNTIFS($M$2:$M$1000,"&gt;"&amp;$BH$19,$C$2:$C$1000,"="&amp;AM26)</f>
        <v/>
      </c>
      <c r="BK26" s="33">
        <f>COUNTIFS($M$2:$M$1000,"&lt;"&amp;$BH$19,$B$2:$B$1000,"="&amp;AM26)+COUNTIFS($M$2:$M$1000,"&lt;"&amp;$BH$19,$C$2:$C$1000,"="&amp;AM26)</f>
        <v/>
      </c>
      <c r="BL26" s="33">
        <f>COUNTIFS($M$2:$M$1000,"&gt;"&amp;$BL$19,$B$2:$B$1000,"="&amp;AL26)+COUNTIFS($M$2:$M$1000,"&gt;"&amp;$BL$19,$C$2:$C$1000,"="&amp;AL26)</f>
        <v/>
      </c>
      <c r="BM26" s="33">
        <f>COUNTIFS($M$2:$M$1000,"&lt;"&amp;$BL$19,$B$2:$B$1000,"="&amp;AL26)+COUNTIFS($M$2:$M$1000,"&lt;"&amp;$BL$19,$C$2:$C$1000,"="&amp;AL26)</f>
        <v/>
      </c>
      <c r="BN26" s="33">
        <f>COUNTIFS($M$2:$M$1000,"&gt;"&amp;$BL$19,$B$2:$B$1000,"="&amp;AM26)+COUNTIFS($M$2:$M$1000,"&gt;"&amp;$BL$19,$C$2:$C$1000,"="&amp;AM26)</f>
        <v/>
      </c>
      <c r="BO26" s="33">
        <f>COUNTIFS($M$2:$M$1000,"&lt;"&amp;$BL$19,$B$2:$B$1000,"="&amp;AM26)+COUNTIFS($M$2:$M$1000,"&lt;"&amp;$BL$19,$C$2:$C$1000,"="&amp;AM26)</f>
        <v/>
      </c>
      <c r="BP26" s="18">
        <f>COUNTIFS($H$2:$H$1000,"&gt;"&amp;$BP$19,$B$2:$B$1000,"="&amp;AL26)+COUNTIFS($I$2:$I$1000,"&gt;"&amp;$BP$19,$C$2:$C$1000,"="&amp;AL26)</f>
        <v/>
      </c>
      <c r="BQ26" s="33">
        <f>COUNTIFS($H$2:$H$1000,"&lt;"&amp;$BP$19,$B$2:$B$1000,"="&amp;AL26)+COUNTIFS($I$2:$I$1000,"&lt;"&amp;$BP$19,$C$2:$C$1000,"="&amp;AL26)</f>
        <v/>
      </c>
      <c r="BR26" s="33">
        <f>COUNTIFS($H$2:$H$1000,"&gt;"&amp;$BP$19,$B$2:$B$1000,"="&amp;AM26)+COUNTIFS($I$2:$I$1000,"&gt;"&amp;$BP$19,$C$2:$C$1000,"="&amp;AM26)</f>
        <v/>
      </c>
      <c r="BS26" s="33">
        <f>COUNTIFS($H$2:$H$1000,"&lt;"&amp;$BP$19,$B$2:$B$1000,"="&amp;AM26)+COUNTIFS($I$2:$I$1000,"&lt;"&amp;$BP$19,$C$2:$C$1000,"="&amp;AM26)</f>
        <v/>
      </c>
      <c r="BT26" s="33">
        <f>COUNTIFS($H$2:$H$1000,"&gt;"&amp;$BT$19,$B$2:$B$1000,"="&amp;AL26)+COUNTIFS($I$2:$I$1000,"&gt;"&amp;$BT$19,$C$2:$C$1000,"="&amp;AL26)</f>
        <v/>
      </c>
      <c r="BU26" s="33">
        <f>COUNTIFS($H$2:$H$1000,"&lt;"&amp;$BT$19,$B$2:$B$1000,"="&amp;AL26)+COUNTIFS($I$2:$I$1000,"&lt;"&amp;$BT$19,$C$2:$C$1000,"="&amp;AL26)</f>
        <v/>
      </c>
      <c r="BV26" s="33">
        <f>COUNTIFS($H$2:$H$1000,"&gt;"&amp;$BT$19,$B$2:$B$1000,"="&amp;AM26)+COUNTIFS($I$2:$I$1000,"&gt;"&amp;$BT$19,$C$2:$C$1000,"="&amp;AM26)</f>
        <v/>
      </c>
      <c r="BW26" s="33">
        <f>COUNTIFS($H$2:$H$1000,"&lt;"&amp;$BT$19,$B$2:$B$1000,"="&amp;AM26)+COUNTIFS($I$2:$I$1000,"&lt;"&amp;$BT$19,$C$2:$C$1000,"="&amp;AM26)</f>
        <v/>
      </c>
      <c r="BX26" s="33">
        <f>COUNTIFS($H$2:$H$1000,"&gt;"&amp;$BX$19,$B$2:$B$1000,"="&amp;AL26)+COUNTIFS($I$2:$I$1000,"&gt;"&amp;$BX$19,$C$2:$C$1000,"="&amp;AL26)</f>
        <v/>
      </c>
      <c r="BY26" s="33">
        <f>COUNTIFS($H$2:$H$1000,"&lt;"&amp;$BX$19,$B$2:$B$1000,"="&amp;AL26)+COUNTIFS($I$2:$I$1000,"&lt;"&amp;$BX$19,$C$2:$C$1000,"="&amp;AL26)</f>
        <v/>
      </c>
      <c r="BZ26" s="33">
        <f>COUNTIFS($H$2:$H$1000,"&gt;"&amp;$BX$19,$B$2:$B$1000,"="&amp;AM26)+COUNTIFS($I$2:$I$1000,"&gt;"&amp;$BX$19,$C$2:$C$1000,"="&amp;AM26)</f>
        <v/>
      </c>
      <c r="CA26" s="33">
        <f>COUNTIFS($H$2:$H$1000,"&lt;"&amp;$BX$19,$B$2:$B$1000,"="&amp;AM26)+COUNTIFS($I$2:$I$1000,"&lt;"&amp;$BX$19,$C$2:$C$1000,"="&amp;AM26)</f>
        <v/>
      </c>
      <c r="CB26" s="16">
        <f>COUNTIFS($K$2:$K$1000,"&gt;"&amp;$CB$19,$B$2:$B$1000,"="&amp;AL26)+COUNTIFS($L$2:$L$1000,"&gt;"&amp;$CB$19,$C$2:$C$1000,"="&amp;AL26)</f>
        <v/>
      </c>
      <c r="CC26" s="33">
        <f>COUNTIFS($K$2:$K$1000,"&lt;"&amp;$CB$19,$B$2:$B$1000,"="&amp;AL26)+COUNTIFS($L$2:$L$1000,"&lt;"&amp;$CB$19,$C$2:$C$1000,"="&amp;AL26)</f>
        <v/>
      </c>
      <c r="CD26" s="33">
        <f>COUNTIFS($K$2:$K$1000,"&gt;"&amp;$CB$19,$B$2:$B$1000,"="&amp;AM26)+COUNTIFS($L$2:$L$1000,"&gt;"&amp;$CB$19,$C$2:$C$1000,"="&amp;AM26)</f>
        <v/>
      </c>
      <c r="CE26" s="33">
        <f>COUNTIFS($K$2:$K$1000,"&lt;"&amp;$CB$19,$B$2:$B$1000,"="&amp;AM26)+COUNTIFS($L$2:$L$1000,"&lt;"&amp;$CB$19,$C$2:$C$1000,"="&amp;AM26)</f>
        <v/>
      </c>
      <c r="CF26" s="33">
        <f>COUNTIFS($K$2:$K$1000,"&gt;"&amp;$CF$19,$B$2:$B$1000,"="&amp;AL26)+COUNTIFS($L$2:$L$1000,"&gt;"&amp;$CF$19,$C$2:$C$1000,"="&amp;AL26)</f>
        <v/>
      </c>
      <c r="CG26" s="33">
        <f>COUNTIFS($K$2:$K$1000,"&lt;"&amp;$CF$19,$B$2:$B$1000,"="&amp;AL26)+COUNTIFS($L$2:$L$1000,"&lt;"&amp;$CF$19,$C$2:$C$1000,"="&amp;AL26)</f>
        <v/>
      </c>
      <c r="CH26" s="33">
        <f>COUNTIFS($K$2:$K$1000,"&gt;"&amp;$CF$19,$B$2:$B$1000,"="&amp;AM26)+COUNTIFS($L$2:$L$1000,"&gt;"&amp;$CF$19,$C$2:$C$1000,"="&amp;AM26)</f>
        <v/>
      </c>
      <c r="CI26" s="33">
        <f>COUNTIFS($K$2:$K$1000,"&lt;"&amp;$CF$19,$B$2:$B$1000,"="&amp;AM26)+COUNTIFS($L$2:$L$1000,"&lt;"&amp;$CF$19,$C$2:$C$1000,"="&amp;AM26)</f>
        <v/>
      </c>
      <c r="CJ26" s="33">
        <f>COUNTIFS($K$2:$K$1000,"&gt;"&amp;$CJ$19,$B$2:$B$1000,"="&amp;AL26)+COUNTIFS($L$2:$L$1000,"&gt;"&amp;$CJ$19,$C$2:$C$1000,"="&amp;AL26)</f>
        <v/>
      </c>
      <c r="CK26" s="33">
        <f>COUNTIFS($K$2:$K$1000,"&lt;"&amp;$CJ$19,$B$2:$B$1000,"="&amp;AL26)+COUNTIFS($L$2:$L$1000,"&lt;"&amp;$CJ$19,$C$2:$C$1000,"="&amp;AL26)</f>
        <v/>
      </c>
      <c r="CL26" s="33">
        <f>COUNTIFS($K$2:$K$1000,"&gt;"&amp;$CJ$19,$B$2:$B$1000,"="&amp;AM26)+COUNTIFS($L$2:$L$1000,"&gt;"&amp;$CJ$19,$C$2:$C$1000,"="&amp;AM26)</f>
        <v/>
      </c>
      <c r="CM26" s="33">
        <f>COUNTIFS($K$2:$K$1000,"&lt;"&amp;$CJ$19,$B$2:$B$1000,"="&amp;AM26)+COUNTIFS($L$2:$L$1000,"&lt;"&amp;$CJ$19,$C$2:$C$1000,"="&amp;AM26)</f>
        <v/>
      </c>
      <c r="CN26" s="18">
        <f>COUNTIFS($I$2:$I$1000,"&gt;"&amp;$CN$19,$B$2:$B$1000,"="&amp;AL26)+COUNTIFS($H$2:$H$1000,"&gt;"&amp;$CN$19,$C$2:$C$1000,"="&amp;AL26)</f>
        <v/>
      </c>
      <c r="CO26" s="33">
        <f>COUNTIFS($I$2:$I$1000,"&lt;"&amp;$CN$19,$B$2:$B$1000,"="&amp;AL26)+COUNTIFS($H$2:$H$1000,"&lt;"&amp;$CN$19,$C$2:$C$1000,"="&amp;AL26)</f>
        <v/>
      </c>
      <c r="CP26" s="33">
        <f>COUNTIFS($I$2:$I$1000,"&gt;"&amp;$CN$19,$B$2:$B$1000,"="&amp;AM26)+COUNTIFS($H$2:$H$1000,"&gt;"&amp;$CN$19,$C$2:$C$1000,"="&amp;AM26)</f>
        <v/>
      </c>
      <c r="CQ26" s="33">
        <f>COUNTIFS($I$2:$I$1000,"&lt;"&amp;$CN$19,$B$2:$B$1000,"="&amp;AM26)+COUNTIFS($H$2:$H$1000,"&lt;"&amp;$CN$19,$C$2:$C$1000,"="&amp;AM26)</f>
        <v/>
      </c>
      <c r="CR26" s="33">
        <f>COUNTIFS($I$2:$I$1000,"&gt;"&amp;$CR$19,$B$2:$B$1000,"="&amp;AL26)+COUNTIFS($H$2:$H$1000,"&gt;"&amp;$CR$19,$C$2:$C$1000,"="&amp;AL26)</f>
        <v/>
      </c>
      <c r="CS26" s="33">
        <f>COUNTIFS($I$2:$I$1000,"&lt;"&amp;$CR$19,$B$2:$B$1000,"="&amp;AL26)+COUNTIFS($H$2:$H$1000,"&lt;"&amp;$CR$19,$C$2:$C$1000,"="&amp;AL26)</f>
        <v/>
      </c>
      <c r="CT26" s="33">
        <f>COUNTIFS($I$2:$I$1000,"&gt;"&amp;$CR$19,$B$2:$B$1000,"="&amp;AM26)+COUNTIFS($H$2:$H$1000,"&gt;"&amp;$CR$19,$C$2:$C$1000,"="&amp;AM26)</f>
        <v/>
      </c>
      <c r="CU26" s="33">
        <f>COUNTIFS($I$2:$I$1000,"&lt;"&amp;$CR$19,$B$2:$B$1000,"="&amp;AM26)+COUNTIFS($H$2:$H$1000,"&lt;"&amp;$CR$19,$C$2:$C$1000,"="&amp;AM26)</f>
        <v/>
      </c>
      <c r="CV26" s="33">
        <f>COUNTIFS($I$2:$I$1000,"&gt;"&amp;$CV$19,$B$2:$B$1000,"="&amp;AL26)+COUNTIFS($H$2:$H$1000,"&gt;"&amp;$CV$19,$C$2:$C$1000,"="&amp;AL26)</f>
        <v/>
      </c>
      <c r="CW26" s="33">
        <f>COUNTIFS($I$2:$I$1000,"&lt;"&amp;$CV$19,$B$2:$B$1000,"="&amp;AL26)+COUNTIFS($H$2:$H$1000,"&lt;"&amp;$CV$19,$C$2:$C$1000,"="&amp;AL26)</f>
        <v/>
      </c>
      <c r="CX26" s="33">
        <f>COUNTIFS($I$2:$I$1000,"&gt;"&amp;$CV$19,$B$2:$B$1000,"="&amp;AM26)+COUNTIFS($H$2:$H$1000,"&gt;"&amp;$CV$19,$C$2:$C$1000,"="&amp;AM26)</f>
        <v/>
      </c>
      <c r="CY26" s="33">
        <f>COUNTIFS($I$2:$I$1000,"&lt;"&amp;$CV$19,$B$2:$B$1000,"="&amp;AM26)+COUNTIFS($H$2:$H$1000,"&lt;"&amp;$CV$19,$C$2:$C$1000,"="&amp;AM26)</f>
        <v/>
      </c>
      <c r="CZ26" s="16">
        <f>COUNTIFS($L$2:$L$1000,"&gt;"&amp;$CZ$19,$B$2:$B$1000,"="&amp;AL26)+COUNTIFS($K$2:$K$1000,"&gt;"&amp;$CZ$19,$C$2:$C$1000,"="&amp;AL26)</f>
        <v/>
      </c>
      <c r="DA26" s="33">
        <f>COUNTIFS($L$2:$L$1000,"&lt;"&amp;$CZ$19,$B$2:$B$1000,"="&amp;AL26)+COUNTIFS($K$2:$K$1000,"&lt;"&amp;$CZ$19,$C$2:$C$1000,"="&amp;AL26)</f>
        <v/>
      </c>
      <c r="DB26" s="33">
        <f>COUNTIFS($L$2:$L$1000,"&gt;"&amp;$CZ$19,$B$2:$B$1000,"="&amp;AM26)+COUNTIFS($K$2:$K$1000,"&gt;"&amp;$CZ$19,$C$2:$C$1000,"="&amp;AM26)</f>
        <v/>
      </c>
      <c r="DC26" s="33">
        <f>COUNTIFS($L$2:$L$1000,"&lt;"&amp;$CZ$19,$B$2:$B$1000,"="&amp;AM26)+COUNTIFS($K$2:$K$1000,"&lt;"&amp;$CZ$19,$C$2:$C$1000,"="&amp;AM26)</f>
        <v/>
      </c>
      <c r="DD26" s="33">
        <f>COUNTIFS($L$2:$L$1000,"&gt;"&amp;$DD$19,$B$2:$B$1000,"="&amp;AL26)+COUNTIFS($K$2:$K$1000,"&gt;"&amp;$DD$19,$C$2:$C$1000,"="&amp;AL26)</f>
        <v/>
      </c>
      <c r="DE26" s="33">
        <f>COUNTIFS($L$2:$L$1000,"&lt;"&amp;$DD$19,$B$2:$B$1000,"="&amp;AL26)+COUNTIFS($K$2:$K$1000,"&lt;"&amp;$DD$19,$C$2:$C$1000,"="&amp;AL26)</f>
        <v/>
      </c>
      <c r="DF26" s="33">
        <f>COUNTIFS($L$2:$L$1000,"&gt;"&amp;$DD$19,$B$2:$B$1000,"="&amp;AM26)+COUNTIFS($K$2:$K$1000,"&gt;"&amp;$DD$19,$C$2:$C$1000,"="&amp;AM26)</f>
        <v/>
      </c>
      <c r="DG26" s="33">
        <f>COUNTIFS($L$2:$L$1000,"&lt;"&amp;$DD$19,$B$2:$B$1000,"="&amp;AM26)+COUNTIFS($K$2:$K$1000,"&lt;"&amp;$DD$19,$C$2:$C$1000,"="&amp;AM26)</f>
        <v/>
      </c>
      <c r="DH26" s="33">
        <f>COUNTIFS($L$2:$L$1000,"&gt;"&amp;$DH$19,$B$2:$B$1000,"="&amp;AL26)+COUNTIFS($K$2:$K$1000,"&gt;"&amp;$DH$19,$C$2:$C$1000,"="&amp;AL26)</f>
        <v/>
      </c>
      <c r="DI26" s="33">
        <f>COUNTIFS($L$2:$L$1000,"&lt;"&amp;$DH$19,$B$2:$B$1000,"="&amp;AL26)+COUNTIFS($K$2:$K$1000,"&lt;"&amp;$DH$19,$C$2:$C$1000,"="&amp;AL26)</f>
        <v/>
      </c>
      <c r="DJ26" s="33">
        <f>COUNTIFS($L$2:$L$1000,"&gt;"&amp;$DH$19,$B$2:$B$1000,"="&amp;AM26)+COUNTIFS($K$2:$K$1000,"&gt;"&amp;$DH$19,$C$2:$C$1000,"="&amp;AM26)</f>
        <v/>
      </c>
      <c r="DK26" s="33">
        <f>COUNTIFS($L$2:$L$1000,"&lt;"&amp;$DH$19,$B$2:$B$1000,"="&amp;AM26)+COUNTIFS($K$2:$K$1000,"&lt;"&amp;$DH$19,$C$2:$C$1000,"="&amp;AM26)</f>
        <v/>
      </c>
      <c r="DM26" s="38" t="n"/>
      <c r="DP26" s="38" t="n"/>
      <c r="DS26" s="38" t="n"/>
      <c r="DV26" s="38" t="n"/>
      <c r="DY26" s="38" t="n"/>
      <c r="EB26" s="38" t="n"/>
      <c r="EE26" s="38" t="n"/>
      <c r="EJ26" s="35" t="n"/>
      <c r="EM26" s="35" t="n"/>
      <c r="EP26" s="35" t="n"/>
      <c r="ES26" s="35" t="n"/>
      <c r="EV26" s="35" t="n"/>
      <c r="EY26" s="35" t="n"/>
      <c r="FB26" s="35" t="n"/>
      <c r="FE26" s="35" t="n"/>
    </row>
    <row customHeight="1" ht="12" r="27">
      <c r="A27" s="60" t="n">
        <v>43323</v>
      </c>
      <c r="B27" s="38" t="inlineStr">
        <is>
          <t>Swansea</t>
        </is>
      </c>
      <c r="C27" s="38" t="inlineStr">
        <is>
          <t>Preston</t>
        </is>
      </c>
      <c r="D27" s="33" t="n">
        <v>390</v>
      </c>
      <c r="E27" s="33" t="n">
        <v>523</v>
      </c>
      <c r="F27" s="33" t="n">
        <v>293</v>
      </c>
      <c r="G27" s="33" t="n">
        <v>437</v>
      </c>
      <c r="H27" s="47" t="n">
        <v>7</v>
      </c>
      <c r="I27" s="47" t="n">
        <v>5</v>
      </c>
      <c r="J27" s="47" t="n">
        <v>12</v>
      </c>
      <c r="K27" s="16" t="n">
        <v>1</v>
      </c>
      <c r="L27" s="33" t="n">
        <v>0</v>
      </c>
      <c r="M27" s="47" t="n">
        <v>1</v>
      </c>
      <c r="N27" s="19">
        <f>IF(K27="","",LOOKUP(K27-L27,{-9E+307,0,1},{2,"x",1}))</f>
        <v/>
      </c>
      <c r="O27" s="20">
        <f>IF(K27="","",K27&amp;"-"&amp;L27)</f>
        <v/>
      </c>
      <c r="P27" s="21" t="n"/>
      <c r="AL27" s="38">
        <f>AL39</f>
        <v/>
      </c>
      <c r="AM27" s="38">
        <f>AM39</f>
        <v/>
      </c>
      <c r="AN27" s="33">
        <f>COUNTIFS($J$2:$J$1000,"&gt;"&amp;$AN$19,$B$2:$B$1000,"="&amp;AL27)+COUNTIFS($J$2:$J$1000,"&gt;"&amp;$AN$19,$C$2:$C$1000,"="&amp;AL27)</f>
        <v/>
      </c>
      <c r="AO27" s="33">
        <f>COUNTIFS($J$2:$J$1000,"&lt;"&amp;$AN$19,$B$2:$B$1000,"="&amp;AL27)+COUNTIFS($J$2:$J$1000,"&lt;"&amp;$AN$19,$C$2:$C$1000,"="&amp;AL27)</f>
        <v/>
      </c>
      <c r="AP27" s="33">
        <f>COUNTIFS($J$2:$J$1000,"&gt;"&amp;$AN$19,$B$2:$B$1000,"="&amp;AM27)+COUNTIFS($J$2:$J$1000,"&gt;"&amp;$AN$19,$C$2:$C$1000,"="&amp;AM27)</f>
        <v/>
      </c>
      <c r="AQ27" s="33">
        <f>COUNTIFS($J$2:$J$1000,"&lt;"&amp;$AN$19,$B$2:$B$1000,"="&amp;AM27)+COUNTIFS($J$2:$J$1000,"&lt;"&amp;$AN$19,$C$2:$C$1000,"="&amp;AM27)</f>
        <v/>
      </c>
      <c r="AR27" s="33">
        <f>COUNTIFS($J$2:$J$1000,"&gt;"&amp;$AR$19,$B$2:$B$1000,"="&amp;AL27)+COUNTIFS($J$2:$J$1000,"&gt;"&amp;$AR$19,$C$2:$C$1000,"="&amp;AL27)</f>
        <v/>
      </c>
      <c r="AS27" s="33">
        <f>COUNTIFS($J$2:$J$1000,"&lt;"&amp;$AR$19,$B$2:$B$1000,"="&amp;AL27)+COUNTIFS($J$2:$J$1000,"&lt;"&amp;$AR$19,$C$2:$C$1000,"="&amp;AL27)</f>
        <v/>
      </c>
      <c r="AT27" s="33">
        <f>COUNTIFS($J$2:$J$1000,"&gt;"&amp;$AR$19,$B$2:$B$1000,"="&amp;AM27)+COUNTIFS($J$2:$J$1000,"&gt;"&amp;$AR$19,$C$2:$C$1000,"="&amp;AM27)</f>
        <v/>
      </c>
      <c r="AU27" s="33">
        <f>COUNTIFS($J$2:$J$1000,"&lt;"&amp;$AR$19,$B$2:$B$1000,"="&amp;AM27)+COUNTIFS($J$2:$J$1000,"&lt;"&amp;$AR$19,$C$2:$C$1000,"="&amp;AM27)</f>
        <v/>
      </c>
      <c r="AV27" s="33">
        <f>COUNTIFS($J$2:$J$1000,"&gt;"&amp;$AV$19,$B$2:$B$1000,"="&amp;AL27)+COUNTIFS($J$2:$J$1000,"&gt;"&amp;$AV$19,$C$2:$C$1000,"="&amp;AL27)</f>
        <v/>
      </c>
      <c r="AW27" s="33">
        <f>COUNTIFS($J$2:$J$1000,"&lt;"&amp;$AV$19,$B$2:$B$1000,"="&amp;AL27)+COUNTIFS($J$2:$J$1000,"&lt;"&amp;$AV$19,$C$2:$C$1000,"="&amp;AL27)</f>
        <v/>
      </c>
      <c r="AX27" s="33">
        <f>COUNTIFS($J$2:$J$1000,"&gt;"&amp;$AV$19,$B$2:$B$1000,"="&amp;AM27)+COUNTIFS($J$2:$J$1000,"&gt;"&amp;$AV$19,$C$2:$C$1000,"="&amp;AM27)</f>
        <v/>
      </c>
      <c r="AY27" s="33">
        <f>COUNTIFS($J$2:$J$1000,"&lt;"&amp;$AV$19,$B$2:$B$1000,"="&amp;AM27)+COUNTIFS($J$2:$J$1000,"&lt;"&amp;$AV$19,$C$2:$C$1000,"="&amp;AM27)</f>
        <v/>
      </c>
      <c r="AZ27" s="16">
        <f>COUNTIFS($M$2:$M$1000,"&gt;"&amp;$AZ$19,$B$2:$B$1000,"="&amp;AL27)+COUNTIFS($M$2:$M$1000,"&gt;"&amp;$AZ$19,$C$2:$C$1000,"="&amp;AL27)</f>
        <v/>
      </c>
      <c r="BA27" s="33">
        <f>COUNTIFS($M$2:$M$1000,"&lt;"&amp;$AZ$19,$B$2:$B$1000,"="&amp;AL27)+COUNTIFS($M$2:$M$1000,"&lt;"&amp;$AZ$19,$C$2:$C$1000,"="&amp;AL27)</f>
        <v/>
      </c>
      <c r="BB27" s="33">
        <f>COUNTIFS($M$2:$M$1000,"&gt;"&amp;$AZ$19,$B$2:$B$1000,"="&amp;AM27)+COUNTIFS($M$2:$M$1000,"&gt;"&amp;$AZ$19,$C$2:$C$1000,"="&amp;AM27)</f>
        <v/>
      </c>
      <c r="BC27" s="33">
        <f>COUNTIFS($M$2:$M$1000,"&lt;"&amp;$AZ$19,$B$2:$B$1000,"="&amp;AM27)+COUNTIFS($M$2:$M$1000,"&lt;"&amp;$AZ$19,$C$2:$C$1000,"="&amp;AM27)</f>
        <v/>
      </c>
      <c r="BD27" s="33">
        <f>COUNTIFS($M$2:$M$1000,"&gt;"&amp;$BD$19,$B$2:$B$1000,"="&amp;AL27)+COUNTIFS($M$2:$M$1000,"&gt;"&amp;$BD$19,$C$2:$C$1000,"="&amp;AL27)</f>
        <v/>
      </c>
      <c r="BE27" s="33">
        <f>COUNTIFS($M$2:$M$1000,"&lt;"&amp;$BD$19,$B$2:$B$1000,"="&amp;AL27)+COUNTIFS($M$2:$M$1000,"&lt;"&amp;$BD$19,$C$2:$C$1000,"="&amp;AL27)</f>
        <v/>
      </c>
      <c r="BF27" s="33">
        <f>COUNTIFS($M$2:$M$1000,"&gt;"&amp;$BD$19,$B$2:$B$1000,"="&amp;AM27)+COUNTIFS($M$2:$M$1000,"&gt;"&amp;$BD$19,$C$2:$C$1000,"="&amp;AM27)</f>
        <v/>
      </c>
      <c r="BG27" s="33">
        <f>COUNTIFS($M$2:$M$1000,"&lt;"&amp;$BD$19,$B$2:$B$1000,"="&amp;AM27)+COUNTIFS($M$2:$M$1000,"&lt;"&amp;$BD$19,$C$2:$C$1000,"="&amp;AM27)</f>
        <v/>
      </c>
      <c r="BH27" s="33">
        <f>COUNTIFS($M$2:$M$1000,"&gt;"&amp;$BH$19,$B$2:$B$1000,"="&amp;AL27)+COUNTIFS($M$2:$M$1000,"&gt;"&amp;$BH$19,$C$2:$C$1000,"="&amp;AL27)</f>
        <v/>
      </c>
      <c r="BI27" s="33">
        <f>COUNTIFS($M$2:$M$1000,"&lt;"&amp;$BH$19,$B$2:$B$1000,"="&amp;AL27)+COUNTIFS($M$2:$M$1000,"&lt;"&amp;$BH$19,$C$2:$C$1000,"="&amp;AL27)</f>
        <v/>
      </c>
      <c r="BJ27" s="33">
        <f>COUNTIFS($M$2:$M$1000,"&gt;"&amp;$BH$19,$B$2:$B$1000,"="&amp;AM27)+COUNTIFS($M$2:$M$1000,"&gt;"&amp;$BH$19,$C$2:$C$1000,"="&amp;AM27)</f>
        <v/>
      </c>
      <c r="BK27" s="33">
        <f>COUNTIFS($M$2:$M$1000,"&lt;"&amp;$BH$19,$B$2:$B$1000,"="&amp;AM27)+COUNTIFS($M$2:$M$1000,"&lt;"&amp;$BH$19,$C$2:$C$1000,"="&amp;AM27)</f>
        <v/>
      </c>
      <c r="BL27" s="33">
        <f>COUNTIFS($M$2:$M$1000,"&gt;"&amp;$BL$19,$B$2:$B$1000,"="&amp;AL27)+COUNTIFS($M$2:$M$1000,"&gt;"&amp;$BL$19,$C$2:$C$1000,"="&amp;AL27)</f>
        <v/>
      </c>
      <c r="BM27" s="33">
        <f>COUNTIFS($M$2:$M$1000,"&lt;"&amp;$BL$19,$B$2:$B$1000,"="&amp;AL27)+COUNTIFS($M$2:$M$1000,"&lt;"&amp;$BL$19,$C$2:$C$1000,"="&amp;AL27)</f>
        <v/>
      </c>
      <c r="BN27" s="33">
        <f>COUNTIFS($M$2:$M$1000,"&gt;"&amp;$BL$19,$B$2:$B$1000,"="&amp;AM27)+COUNTIFS($M$2:$M$1000,"&gt;"&amp;$BL$19,$C$2:$C$1000,"="&amp;AM27)</f>
        <v/>
      </c>
      <c r="BO27" s="33">
        <f>COUNTIFS($M$2:$M$1000,"&lt;"&amp;$BL$19,$B$2:$B$1000,"="&amp;AM27)+COUNTIFS($M$2:$M$1000,"&lt;"&amp;$BL$19,$C$2:$C$1000,"="&amp;AM27)</f>
        <v/>
      </c>
      <c r="BP27" s="18">
        <f>COUNTIFS($H$2:$H$1000,"&gt;"&amp;$BP$19,$B$2:$B$1000,"="&amp;AL27)+COUNTIFS($I$2:$I$1000,"&gt;"&amp;$BP$19,$C$2:$C$1000,"="&amp;AL27)</f>
        <v/>
      </c>
      <c r="BQ27" s="33">
        <f>COUNTIFS($H$2:$H$1000,"&lt;"&amp;$BP$19,$B$2:$B$1000,"="&amp;AL27)+COUNTIFS($I$2:$I$1000,"&lt;"&amp;$BP$19,$C$2:$C$1000,"="&amp;AL27)</f>
        <v/>
      </c>
      <c r="BR27" s="33">
        <f>COUNTIFS($H$2:$H$1000,"&gt;"&amp;$BP$19,$B$2:$B$1000,"="&amp;AM27)+COUNTIFS($I$2:$I$1000,"&gt;"&amp;$BP$19,$C$2:$C$1000,"="&amp;AM27)</f>
        <v/>
      </c>
      <c r="BS27" s="33">
        <f>COUNTIFS($H$2:$H$1000,"&lt;"&amp;$BP$19,$B$2:$B$1000,"="&amp;AM27)+COUNTIFS($I$2:$I$1000,"&lt;"&amp;$BP$19,$C$2:$C$1000,"="&amp;AM27)</f>
        <v/>
      </c>
      <c r="BT27" s="33">
        <f>COUNTIFS($H$2:$H$1000,"&gt;"&amp;$BT$19,$B$2:$B$1000,"="&amp;AL27)+COUNTIFS($I$2:$I$1000,"&gt;"&amp;$BT$19,$C$2:$C$1000,"="&amp;AL27)</f>
        <v/>
      </c>
      <c r="BU27" s="33">
        <f>COUNTIFS($H$2:$H$1000,"&lt;"&amp;$BT$19,$B$2:$B$1000,"="&amp;AL27)+COUNTIFS($I$2:$I$1000,"&lt;"&amp;$BT$19,$C$2:$C$1000,"="&amp;AL27)</f>
        <v/>
      </c>
      <c r="BV27" s="33">
        <f>COUNTIFS($H$2:$H$1000,"&gt;"&amp;$BT$19,$B$2:$B$1000,"="&amp;AM27)+COUNTIFS($I$2:$I$1000,"&gt;"&amp;$BT$19,$C$2:$C$1000,"="&amp;AM27)</f>
        <v/>
      </c>
      <c r="BW27" s="33">
        <f>COUNTIFS($H$2:$H$1000,"&lt;"&amp;$BT$19,$B$2:$B$1000,"="&amp;AM27)+COUNTIFS($I$2:$I$1000,"&lt;"&amp;$BT$19,$C$2:$C$1000,"="&amp;AM27)</f>
        <v/>
      </c>
      <c r="BX27" s="33">
        <f>COUNTIFS($H$2:$H$1000,"&gt;"&amp;$BX$19,$B$2:$B$1000,"="&amp;AL27)+COUNTIFS($I$2:$I$1000,"&gt;"&amp;$BX$19,$C$2:$C$1000,"="&amp;AL27)</f>
        <v/>
      </c>
      <c r="BY27" s="33">
        <f>COUNTIFS($H$2:$H$1000,"&lt;"&amp;$BX$19,$B$2:$B$1000,"="&amp;AL27)+COUNTIFS($I$2:$I$1000,"&lt;"&amp;$BX$19,$C$2:$C$1000,"="&amp;AL27)</f>
        <v/>
      </c>
      <c r="BZ27" s="33">
        <f>COUNTIFS($H$2:$H$1000,"&gt;"&amp;$BX$19,$B$2:$B$1000,"="&amp;AM27)+COUNTIFS($I$2:$I$1000,"&gt;"&amp;$BX$19,$C$2:$C$1000,"="&amp;AM27)</f>
        <v/>
      </c>
      <c r="CA27" s="33">
        <f>COUNTIFS($H$2:$H$1000,"&lt;"&amp;$BX$19,$B$2:$B$1000,"="&amp;AM27)+COUNTIFS($I$2:$I$1000,"&lt;"&amp;$BX$19,$C$2:$C$1000,"="&amp;AM27)</f>
        <v/>
      </c>
      <c r="CB27" s="16">
        <f>COUNTIFS($K$2:$K$1000,"&gt;"&amp;$CB$19,$B$2:$B$1000,"="&amp;AL27)+COUNTIFS($L$2:$L$1000,"&gt;"&amp;$CB$19,$C$2:$C$1000,"="&amp;AL27)</f>
        <v/>
      </c>
      <c r="CC27" s="33">
        <f>COUNTIFS($K$2:$K$1000,"&lt;"&amp;$CB$19,$B$2:$B$1000,"="&amp;AL27)+COUNTIFS($L$2:$L$1000,"&lt;"&amp;$CB$19,$C$2:$C$1000,"="&amp;AL27)</f>
        <v/>
      </c>
      <c r="CD27" s="33">
        <f>COUNTIFS($K$2:$K$1000,"&gt;"&amp;$CB$19,$B$2:$B$1000,"="&amp;AM27)+COUNTIFS($L$2:$L$1000,"&gt;"&amp;$CB$19,$C$2:$C$1000,"="&amp;AM27)</f>
        <v/>
      </c>
      <c r="CE27" s="33">
        <f>COUNTIFS($K$2:$K$1000,"&lt;"&amp;$CB$19,$B$2:$B$1000,"="&amp;AM27)+COUNTIFS($L$2:$L$1000,"&lt;"&amp;$CB$19,$C$2:$C$1000,"="&amp;AM27)</f>
        <v/>
      </c>
      <c r="CF27" s="33">
        <f>COUNTIFS($K$2:$K$1000,"&gt;"&amp;$CF$19,$B$2:$B$1000,"="&amp;AL27)+COUNTIFS($L$2:$L$1000,"&gt;"&amp;$CF$19,$C$2:$C$1000,"="&amp;AL27)</f>
        <v/>
      </c>
      <c r="CG27" s="33">
        <f>COUNTIFS($K$2:$K$1000,"&lt;"&amp;$CF$19,$B$2:$B$1000,"="&amp;AL27)+COUNTIFS($L$2:$L$1000,"&lt;"&amp;$CF$19,$C$2:$C$1000,"="&amp;AL27)</f>
        <v/>
      </c>
      <c r="CH27" s="33">
        <f>COUNTIFS($K$2:$K$1000,"&gt;"&amp;$CF$19,$B$2:$B$1000,"="&amp;AM27)+COUNTIFS($L$2:$L$1000,"&gt;"&amp;$CF$19,$C$2:$C$1000,"="&amp;AM27)</f>
        <v/>
      </c>
      <c r="CI27" s="33">
        <f>COUNTIFS($K$2:$K$1000,"&lt;"&amp;$CF$19,$B$2:$B$1000,"="&amp;AM27)+COUNTIFS($L$2:$L$1000,"&lt;"&amp;$CF$19,$C$2:$C$1000,"="&amp;AM27)</f>
        <v/>
      </c>
      <c r="CJ27" s="33">
        <f>COUNTIFS($K$2:$K$1000,"&gt;"&amp;$CJ$19,$B$2:$B$1000,"="&amp;AL27)+COUNTIFS($L$2:$L$1000,"&gt;"&amp;$CJ$19,$C$2:$C$1000,"="&amp;AL27)</f>
        <v/>
      </c>
      <c r="CK27" s="33">
        <f>COUNTIFS($K$2:$K$1000,"&lt;"&amp;$CJ$19,$B$2:$B$1000,"="&amp;AL27)+COUNTIFS($L$2:$L$1000,"&lt;"&amp;$CJ$19,$C$2:$C$1000,"="&amp;AL27)</f>
        <v/>
      </c>
      <c r="CL27" s="33">
        <f>COUNTIFS($K$2:$K$1000,"&gt;"&amp;$CJ$19,$B$2:$B$1000,"="&amp;AM27)+COUNTIFS($L$2:$L$1000,"&gt;"&amp;$CJ$19,$C$2:$C$1000,"="&amp;AM27)</f>
        <v/>
      </c>
      <c r="CM27" s="33">
        <f>COUNTIFS($K$2:$K$1000,"&lt;"&amp;$CJ$19,$B$2:$B$1000,"="&amp;AM27)+COUNTIFS($L$2:$L$1000,"&lt;"&amp;$CJ$19,$C$2:$C$1000,"="&amp;AM27)</f>
        <v/>
      </c>
      <c r="CN27" s="18">
        <f>COUNTIFS($I$2:$I$1000,"&gt;"&amp;$CN$19,$B$2:$B$1000,"="&amp;AL27)+COUNTIFS($H$2:$H$1000,"&gt;"&amp;$CN$19,$C$2:$C$1000,"="&amp;AL27)</f>
        <v/>
      </c>
      <c r="CO27" s="33">
        <f>COUNTIFS($I$2:$I$1000,"&lt;"&amp;$CN$19,$B$2:$B$1000,"="&amp;AL27)+COUNTIFS($H$2:$H$1000,"&lt;"&amp;$CN$19,$C$2:$C$1000,"="&amp;AL27)</f>
        <v/>
      </c>
      <c r="CP27" s="33">
        <f>COUNTIFS($I$2:$I$1000,"&gt;"&amp;$CN$19,$B$2:$B$1000,"="&amp;AM27)+COUNTIFS($H$2:$H$1000,"&gt;"&amp;$CN$19,$C$2:$C$1000,"="&amp;AM27)</f>
        <v/>
      </c>
      <c r="CQ27" s="33">
        <f>COUNTIFS($I$2:$I$1000,"&lt;"&amp;$CN$19,$B$2:$B$1000,"="&amp;AM27)+COUNTIFS($H$2:$H$1000,"&lt;"&amp;$CN$19,$C$2:$C$1000,"="&amp;AM27)</f>
        <v/>
      </c>
      <c r="CR27" s="33">
        <f>COUNTIFS($I$2:$I$1000,"&gt;"&amp;$CR$19,$B$2:$B$1000,"="&amp;AL27)+COUNTIFS($H$2:$H$1000,"&gt;"&amp;$CR$19,$C$2:$C$1000,"="&amp;AL27)</f>
        <v/>
      </c>
      <c r="CS27" s="33">
        <f>COUNTIFS($I$2:$I$1000,"&lt;"&amp;$CR$19,$B$2:$B$1000,"="&amp;AL27)+COUNTIFS($H$2:$H$1000,"&lt;"&amp;$CR$19,$C$2:$C$1000,"="&amp;AL27)</f>
        <v/>
      </c>
      <c r="CT27" s="33">
        <f>COUNTIFS($I$2:$I$1000,"&gt;"&amp;$CR$19,$B$2:$B$1000,"="&amp;AM27)+COUNTIFS($H$2:$H$1000,"&gt;"&amp;$CR$19,$C$2:$C$1000,"="&amp;AM27)</f>
        <v/>
      </c>
      <c r="CU27" s="33">
        <f>COUNTIFS($I$2:$I$1000,"&lt;"&amp;$CR$19,$B$2:$B$1000,"="&amp;AM27)+COUNTIFS($H$2:$H$1000,"&lt;"&amp;$CR$19,$C$2:$C$1000,"="&amp;AM27)</f>
        <v/>
      </c>
      <c r="CV27" s="33">
        <f>COUNTIFS($I$2:$I$1000,"&gt;"&amp;$CV$19,$B$2:$B$1000,"="&amp;AL27)+COUNTIFS($H$2:$H$1000,"&gt;"&amp;$CV$19,$C$2:$C$1000,"="&amp;AL27)</f>
        <v/>
      </c>
      <c r="CW27" s="33">
        <f>COUNTIFS($I$2:$I$1000,"&lt;"&amp;$CV$19,$B$2:$B$1000,"="&amp;AL27)+COUNTIFS($H$2:$H$1000,"&lt;"&amp;$CV$19,$C$2:$C$1000,"="&amp;AL27)</f>
        <v/>
      </c>
      <c r="CX27" s="33">
        <f>COUNTIFS($I$2:$I$1000,"&gt;"&amp;$CV$19,$B$2:$B$1000,"="&amp;AM27)+COUNTIFS($H$2:$H$1000,"&gt;"&amp;$CV$19,$C$2:$C$1000,"="&amp;AM27)</f>
        <v/>
      </c>
      <c r="CY27" s="33">
        <f>COUNTIFS($I$2:$I$1000,"&lt;"&amp;$CV$19,$B$2:$B$1000,"="&amp;AM27)+COUNTIFS($H$2:$H$1000,"&lt;"&amp;$CV$19,$C$2:$C$1000,"="&amp;AM27)</f>
        <v/>
      </c>
      <c r="CZ27" s="16">
        <f>COUNTIFS($L$2:$L$1000,"&gt;"&amp;$CZ$19,$B$2:$B$1000,"="&amp;AL27)+COUNTIFS($K$2:$K$1000,"&gt;"&amp;$CZ$19,$C$2:$C$1000,"="&amp;AL27)</f>
        <v/>
      </c>
      <c r="DA27" s="33">
        <f>COUNTIFS($L$2:$L$1000,"&lt;"&amp;$CZ$19,$B$2:$B$1000,"="&amp;AL27)+COUNTIFS($K$2:$K$1000,"&lt;"&amp;$CZ$19,$C$2:$C$1000,"="&amp;AL27)</f>
        <v/>
      </c>
      <c r="DB27" s="33">
        <f>COUNTIFS($L$2:$L$1000,"&gt;"&amp;$CZ$19,$B$2:$B$1000,"="&amp;AM27)+COUNTIFS($K$2:$K$1000,"&gt;"&amp;$CZ$19,$C$2:$C$1000,"="&amp;AM27)</f>
        <v/>
      </c>
      <c r="DC27" s="33">
        <f>COUNTIFS($L$2:$L$1000,"&lt;"&amp;$CZ$19,$B$2:$B$1000,"="&amp;AM27)+COUNTIFS($K$2:$K$1000,"&lt;"&amp;$CZ$19,$C$2:$C$1000,"="&amp;AM27)</f>
        <v/>
      </c>
      <c r="DD27" s="33">
        <f>COUNTIFS($L$2:$L$1000,"&gt;"&amp;$DD$19,$B$2:$B$1000,"="&amp;AL27)+COUNTIFS($K$2:$K$1000,"&gt;"&amp;$DD$19,$C$2:$C$1000,"="&amp;AL27)</f>
        <v/>
      </c>
      <c r="DE27" s="33">
        <f>COUNTIFS($L$2:$L$1000,"&lt;"&amp;$DD$19,$B$2:$B$1000,"="&amp;AL27)+COUNTIFS($K$2:$K$1000,"&lt;"&amp;$DD$19,$C$2:$C$1000,"="&amp;AL27)</f>
        <v/>
      </c>
      <c r="DF27" s="33">
        <f>COUNTIFS($L$2:$L$1000,"&gt;"&amp;$DD$19,$B$2:$B$1000,"="&amp;AM27)+COUNTIFS($K$2:$K$1000,"&gt;"&amp;$DD$19,$C$2:$C$1000,"="&amp;AM27)</f>
        <v/>
      </c>
      <c r="DG27" s="33">
        <f>COUNTIFS($L$2:$L$1000,"&lt;"&amp;$DD$19,$B$2:$B$1000,"="&amp;AM27)+COUNTIFS($K$2:$K$1000,"&lt;"&amp;$DD$19,$C$2:$C$1000,"="&amp;AM27)</f>
        <v/>
      </c>
      <c r="DH27" s="33">
        <f>COUNTIFS($L$2:$L$1000,"&gt;"&amp;$DH$19,$B$2:$B$1000,"="&amp;AL27)+COUNTIFS($K$2:$K$1000,"&gt;"&amp;$DH$19,$C$2:$C$1000,"="&amp;AL27)</f>
        <v/>
      </c>
      <c r="DI27" s="33">
        <f>COUNTIFS($L$2:$L$1000,"&lt;"&amp;$DH$19,$B$2:$B$1000,"="&amp;AL27)+COUNTIFS($K$2:$K$1000,"&lt;"&amp;$DH$19,$C$2:$C$1000,"="&amp;AL27)</f>
        <v/>
      </c>
      <c r="DJ27" s="33">
        <f>COUNTIFS($L$2:$L$1000,"&gt;"&amp;$DH$19,$B$2:$B$1000,"="&amp;AM27)+COUNTIFS($K$2:$K$1000,"&gt;"&amp;$DH$19,$C$2:$C$1000,"="&amp;AM27)</f>
        <v/>
      </c>
      <c r="DK27" s="33">
        <f>COUNTIFS($L$2:$L$1000,"&lt;"&amp;$DH$19,$B$2:$B$1000,"="&amp;AM27)+COUNTIFS($K$2:$K$1000,"&lt;"&amp;$DH$19,$C$2:$C$1000,"="&amp;AM27)</f>
        <v/>
      </c>
      <c r="DM27" s="38" t="n"/>
      <c r="DP27" s="38" t="n"/>
      <c r="DS27" s="38" t="n"/>
      <c r="DV27" s="38" t="n"/>
      <c r="DY27" s="38" t="n"/>
      <c r="EB27" s="38" t="n"/>
      <c r="EE27" s="38" t="n"/>
      <c r="ER27" s="35" t="n"/>
      <c r="EU27" s="35" t="n"/>
      <c r="EX27" s="35" t="n"/>
      <c r="FA27" s="35" t="n"/>
      <c r="FD27" s="35" t="n"/>
      <c r="FG27" s="35" t="n"/>
      <c r="FJ27" s="35" t="n"/>
      <c r="FM27" s="35" t="n"/>
    </row>
    <row customHeight="1" ht="12" r="28">
      <c r="A28" s="60" t="n">
        <v>43329</v>
      </c>
      <c r="B28" s="38" t="inlineStr">
        <is>
          <t>Birmingham</t>
        </is>
      </c>
      <c r="C28" s="38" t="inlineStr">
        <is>
          <t>Swansea</t>
        </is>
      </c>
      <c r="D28" s="33" t="n">
        <v>283</v>
      </c>
      <c r="E28" s="33" t="n">
        <v>466</v>
      </c>
      <c r="F28" s="33" t="n">
        <v>177</v>
      </c>
      <c r="G28" s="33" t="n">
        <v>343</v>
      </c>
      <c r="H28" s="47" t="n">
        <v>6</v>
      </c>
      <c r="I28" s="47" t="n">
        <v>0</v>
      </c>
      <c r="J28" s="47" t="n">
        <v>6</v>
      </c>
      <c r="K28" s="16" t="n">
        <v>0</v>
      </c>
      <c r="L28" s="33" t="n">
        <v>0</v>
      </c>
      <c r="M28" s="47" t="n">
        <v>0</v>
      </c>
      <c r="N28" s="19">
        <f>IF(K28="","",LOOKUP(K28-L28,{-9E+307,0,1},{2,"x",1}))</f>
        <v/>
      </c>
      <c r="O28" s="20">
        <f>IF(K28="","",K28&amp;"-"&amp;L28)</f>
        <v/>
      </c>
      <c r="P28" s="21" t="n"/>
      <c r="AL28" s="38">
        <f>AL40</f>
        <v/>
      </c>
      <c r="AM28" s="38">
        <f>AM40</f>
        <v/>
      </c>
      <c r="AN28" s="33">
        <f>COUNTIFS($J$2:$J$1000,"&gt;"&amp;$AN$19,$B$2:$B$1000,"="&amp;AL28)+COUNTIFS($J$2:$J$1000,"&gt;"&amp;$AN$19,$C$2:$C$1000,"="&amp;AL28)</f>
        <v/>
      </c>
      <c r="AO28" s="33">
        <f>COUNTIFS($J$2:$J$1000,"&lt;"&amp;$AN$19,$B$2:$B$1000,"="&amp;AL28)+COUNTIFS($J$2:$J$1000,"&lt;"&amp;$AN$19,$C$2:$C$1000,"="&amp;AL28)</f>
        <v/>
      </c>
      <c r="AP28" s="33">
        <f>COUNTIFS($J$2:$J$1000,"&gt;"&amp;$AN$19,$B$2:$B$1000,"="&amp;AM28)+COUNTIFS($J$2:$J$1000,"&gt;"&amp;$AN$19,$C$2:$C$1000,"="&amp;AM28)</f>
        <v/>
      </c>
      <c r="AQ28" s="33">
        <f>COUNTIFS($J$2:$J$1000,"&lt;"&amp;$AN$19,$B$2:$B$1000,"="&amp;AM28)+COUNTIFS($J$2:$J$1000,"&lt;"&amp;$AN$19,$C$2:$C$1000,"="&amp;AM28)</f>
        <v/>
      </c>
      <c r="AR28" s="33">
        <f>COUNTIFS($J$2:$J$1000,"&gt;"&amp;$AR$19,$B$2:$B$1000,"="&amp;AL28)+COUNTIFS($J$2:$J$1000,"&gt;"&amp;$AR$19,$C$2:$C$1000,"="&amp;AL28)</f>
        <v/>
      </c>
      <c r="AS28" s="33">
        <f>COUNTIFS($J$2:$J$1000,"&lt;"&amp;$AR$19,$B$2:$B$1000,"="&amp;AL28)+COUNTIFS($J$2:$J$1000,"&lt;"&amp;$AR$19,$C$2:$C$1000,"="&amp;AL28)</f>
        <v/>
      </c>
      <c r="AT28" s="33">
        <f>COUNTIFS($J$2:$J$1000,"&gt;"&amp;$AR$19,$B$2:$B$1000,"="&amp;AM28)+COUNTIFS($J$2:$J$1000,"&gt;"&amp;$AR$19,$C$2:$C$1000,"="&amp;AM28)</f>
        <v/>
      </c>
      <c r="AU28" s="33">
        <f>COUNTIFS($J$2:$J$1000,"&lt;"&amp;$AR$19,$B$2:$B$1000,"="&amp;AM28)+COUNTIFS($J$2:$J$1000,"&lt;"&amp;$AR$19,$C$2:$C$1000,"="&amp;AM28)</f>
        <v/>
      </c>
      <c r="AV28" s="33">
        <f>COUNTIFS($J$2:$J$1000,"&gt;"&amp;$AV$19,$B$2:$B$1000,"="&amp;AL28)+COUNTIFS($J$2:$J$1000,"&gt;"&amp;$AV$19,$C$2:$C$1000,"="&amp;AL28)</f>
        <v/>
      </c>
      <c r="AW28" s="33">
        <f>COUNTIFS($J$2:$J$1000,"&lt;"&amp;$AV$19,$B$2:$B$1000,"="&amp;AL28)+COUNTIFS($J$2:$J$1000,"&lt;"&amp;$AV$19,$C$2:$C$1000,"="&amp;AL28)</f>
        <v/>
      </c>
      <c r="AX28" s="33">
        <f>COUNTIFS($J$2:$J$1000,"&gt;"&amp;$AV$19,$B$2:$B$1000,"="&amp;AM28)+COUNTIFS($J$2:$J$1000,"&gt;"&amp;$AV$19,$C$2:$C$1000,"="&amp;AM28)</f>
        <v/>
      </c>
      <c r="AY28" s="33">
        <f>COUNTIFS($J$2:$J$1000,"&lt;"&amp;$AV$19,$B$2:$B$1000,"="&amp;AM28)+COUNTIFS($J$2:$J$1000,"&lt;"&amp;$AV$19,$C$2:$C$1000,"="&amp;AM28)</f>
        <v/>
      </c>
      <c r="AZ28" s="16">
        <f>COUNTIFS($M$2:$M$1000,"&gt;"&amp;$AZ$19,$B$2:$B$1000,"="&amp;AL28)+COUNTIFS($M$2:$M$1000,"&gt;"&amp;$AZ$19,$C$2:$C$1000,"="&amp;AL28)</f>
        <v/>
      </c>
      <c r="BA28" s="33">
        <f>COUNTIFS($M$2:$M$1000,"&lt;"&amp;$AZ$19,$B$2:$B$1000,"="&amp;AL28)+COUNTIFS($M$2:$M$1000,"&lt;"&amp;$AZ$19,$C$2:$C$1000,"="&amp;AL28)</f>
        <v/>
      </c>
      <c r="BB28" s="33">
        <f>COUNTIFS($M$2:$M$1000,"&gt;"&amp;$AZ$19,$B$2:$B$1000,"="&amp;AM28)+COUNTIFS($M$2:$M$1000,"&gt;"&amp;$AZ$19,$C$2:$C$1000,"="&amp;AM28)</f>
        <v/>
      </c>
      <c r="BC28" s="33">
        <f>COUNTIFS($M$2:$M$1000,"&lt;"&amp;$AZ$19,$B$2:$B$1000,"="&amp;AM28)+COUNTIFS($M$2:$M$1000,"&lt;"&amp;$AZ$19,$C$2:$C$1000,"="&amp;AM28)</f>
        <v/>
      </c>
      <c r="BD28" s="33">
        <f>COUNTIFS($M$2:$M$1000,"&gt;"&amp;$BD$19,$B$2:$B$1000,"="&amp;AL28)+COUNTIFS($M$2:$M$1000,"&gt;"&amp;$BD$19,$C$2:$C$1000,"="&amp;AL28)</f>
        <v/>
      </c>
      <c r="BE28" s="33">
        <f>COUNTIFS($M$2:$M$1000,"&lt;"&amp;$BD$19,$B$2:$B$1000,"="&amp;AL28)+COUNTIFS($M$2:$M$1000,"&lt;"&amp;$BD$19,$C$2:$C$1000,"="&amp;AL28)</f>
        <v/>
      </c>
      <c r="BF28" s="33">
        <f>COUNTIFS($M$2:$M$1000,"&gt;"&amp;$BD$19,$B$2:$B$1000,"="&amp;AM28)+COUNTIFS($M$2:$M$1000,"&gt;"&amp;$BD$19,$C$2:$C$1000,"="&amp;AM28)</f>
        <v/>
      </c>
      <c r="BG28" s="33">
        <f>COUNTIFS($M$2:$M$1000,"&lt;"&amp;$BD$19,$B$2:$B$1000,"="&amp;AM28)+COUNTIFS($M$2:$M$1000,"&lt;"&amp;$BD$19,$C$2:$C$1000,"="&amp;AM28)</f>
        <v/>
      </c>
      <c r="BH28" s="33">
        <f>COUNTIFS($M$2:$M$1000,"&gt;"&amp;$BH$19,$B$2:$B$1000,"="&amp;AL28)+COUNTIFS($M$2:$M$1000,"&gt;"&amp;$BH$19,$C$2:$C$1000,"="&amp;AL28)</f>
        <v/>
      </c>
      <c r="BI28" s="33">
        <f>COUNTIFS($M$2:$M$1000,"&lt;"&amp;$BH$19,$B$2:$B$1000,"="&amp;AL28)+COUNTIFS($M$2:$M$1000,"&lt;"&amp;$BH$19,$C$2:$C$1000,"="&amp;AL28)</f>
        <v/>
      </c>
      <c r="BJ28" s="33">
        <f>COUNTIFS($M$2:$M$1000,"&gt;"&amp;$BH$19,$B$2:$B$1000,"="&amp;AM28)+COUNTIFS($M$2:$M$1000,"&gt;"&amp;$BH$19,$C$2:$C$1000,"="&amp;AM28)</f>
        <v/>
      </c>
      <c r="BK28" s="33">
        <f>COUNTIFS($M$2:$M$1000,"&lt;"&amp;$BH$19,$B$2:$B$1000,"="&amp;AM28)+COUNTIFS($M$2:$M$1000,"&lt;"&amp;$BH$19,$C$2:$C$1000,"="&amp;AM28)</f>
        <v/>
      </c>
      <c r="BL28" s="33">
        <f>COUNTIFS($M$2:$M$1000,"&gt;"&amp;$BL$19,$B$2:$B$1000,"="&amp;AL28)+COUNTIFS($M$2:$M$1000,"&gt;"&amp;$BL$19,$C$2:$C$1000,"="&amp;AL28)</f>
        <v/>
      </c>
      <c r="BM28" s="33">
        <f>COUNTIFS($M$2:$M$1000,"&lt;"&amp;$BL$19,$B$2:$B$1000,"="&amp;AL28)+COUNTIFS($M$2:$M$1000,"&lt;"&amp;$BL$19,$C$2:$C$1000,"="&amp;AL28)</f>
        <v/>
      </c>
      <c r="BN28" s="33">
        <f>COUNTIFS($M$2:$M$1000,"&gt;"&amp;$BL$19,$B$2:$B$1000,"="&amp;AM28)+COUNTIFS($M$2:$M$1000,"&gt;"&amp;$BL$19,$C$2:$C$1000,"="&amp;AM28)</f>
        <v/>
      </c>
      <c r="BO28" s="33">
        <f>COUNTIFS($M$2:$M$1000,"&lt;"&amp;$BL$19,$B$2:$B$1000,"="&amp;AM28)+COUNTIFS($M$2:$M$1000,"&lt;"&amp;$BL$19,$C$2:$C$1000,"="&amp;AM28)</f>
        <v/>
      </c>
      <c r="BP28" s="18">
        <f>COUNTIFS($H$2:$H$1000,"&gt;"&amp;$BP$19,$B$2:$B$1000,"="&amp;AL28)+COUNTIFS($I$2:$I$1000,"&gt;"&amp;$BP$19,$C$2:$C$1000,"="&amp;AL28)</f>
        <v/>
      </c>
      <c r="BQ28" s="33">
        <f>COUNTIFS($H$2:$H$1000,"&lt;"&amp;$BP$19,$B$2:$B$1000,"="&amp;AL28)+COUNTIFS($I$2:$I$1000,"&lt;"&amp;$BP$19,$C$2:$C$1000,"="&amp;AL28)</f>
        <v/>
      </c>
      <c r="BR28" s="33">
        <f>COUNTIFS($H$2:$H$1000,"&gt;"&amp;$BP$19,$B$2:$B$1000,"="&amp;AM28)+COUNTIFS($I$2:$I$1000,"&gt;"&amp;$BP$19,$C$2:$C$1000,"="&amp;AM28)</f>
        <v/>
      </c>
      <c r="BS28" s="33">
        <f>COUNTIFS($H$2:$H$1000,"&lt;"&amp;$BP$19,$B$2:$B$1000,"="&amp;AM28)+COUNTIFS($I$2:$I$1000,"&lt;"&amp;$BP$19,$C$2:$C$1000,"="&amp;AM28)</f>
        <v/>
      </c>
      <c r="BT28" s="33">
        <f>COUNTIFS($H$2:$H$1000,"&gt;"&amp;$BT$19,$B$2:$B$1000,"="&amp;AL28)+COUNTIFS($I$2:$I$1000,"&gt;"&amp;$BT$19,$C$2:$C$1000,"="&amp;AL28)</f>
        <v/>
      </c>
      <c r="BU28" s="33">
        <f>COUNTIFS($H$2:$H$1000,"&lt;"&amp;$BT$19,$B$2:$B$1000,"="&amp;AL28)+COUNTIFS($I$2:$I$1000,"&lt;"&amp;$BT$19,$C$2:$C$1000,"="&amp;AL28)</f>
        <v/>
      </c>
      <c r="BV28" s="33">
        <f>COUNTIFS($H$2:$H$1000,"&gt;"&amp;$BT$19,$B$2:$B$1000,"="&amp;AM28)+COUNTIFS($I$2:$I$1000,"&gt;"&amp;$BT$19,$C$2:$C$1000,"="&amp;AM28)</f>
        <v/>
      </c>
      <c r="BW28" s="33">
        <f>COUNTIFS($H$2:$H$1000,"&lt;"&amp;$BT$19,$B$2:$B$1000,"="&amp;AM28)+COUNTIFS($I$2:$I$1000,"&lt;"&amp;$BT$19,$C$2:$C$1000,"="&amp;AM28)</f>
        <v/>
      </c>
      <c r="BX28" s="33">
        <f>COUNTIFS($H$2:$H$1000,"&gt;"&amp;$BX$19,$B$2:$B$1000,"="&amp;AL28)+COUNTIFS($I$2:$I$1000,"&gt;"&amp;$BX$19,$C$2:$C$1000,"="&amp;AL28)</f>
        <v/>
      </c>
      <c r="BY28" s="33">
        <f>COUNTIFS($H$2:$H$1000,"&lt;"&amp;$BX$19,$B$2:$B$1000,"="&amp;AL28)+COUNTIFS($I$2:$I$1000,"&lt;"&amp;$BX$19,$C$2:$C$1000,"="&amp;AL28)</f>
        <v/>
      </c>
      <c r="BZ28" s="33">
        <f>COUNTIFS($H$2:$H$1000,"&gt;"&amp;$BX$19,$B$2:$B$1000,"="&amp;AM28)+COUNTIFS($I$2:$I$1000,"&gt;"&amp;$BX$19,$C$2:$C$1000,"="&amp;AM28)</f>
        <v/>
      </c>
      <c r="CA28" s="33">
        <f>COUNTIFS($H$2:$H$1000,"&lt;"&amp;$BX$19,$B$2:$B$1000,"="&amp;AM28)+COUNTIFS($I$2:$I$1000,"&lt;"&amp;$BX$19,$C$2:$C$1000,"="&amp;AM28)</f>
        <v/>
      </c>
      <c r="CB28" s="16">
        <f>COUNTIFS($K$2:$K$1000,"&gt;"&amp;$CB$19,$B$2:$B$1000,"="&amp;AL28)+COUNTIFS($L$2:$L$1000,"&gt;"&amp;$CB$19,$C$2:$C$1000,"="&amp;AL28)</f>
        <v/>
      </c>
      <c r="CC28" s="33">
        <f>COUNTIFS($K$2:$K$1000,"&lt;"&amp;$CB$19,$B$2:$B$1000,"="&amp;AL28)+COUNTIFS($L$2:$L$1000,"&lt;"&amp;$CB$19,$C$2:$C$1000,"="&amp;AL28)</f>
        <v/>
      </c>
      <c r="CD28" s="33">
        <f>COUNTIFS($K$2:$K$1000,"&gt;"&amp;$CB$19,$B$2:$B$1000,"="&amp;AM28)+COUNTIFS($L$2:$L$1000,"&gt;"&amp;$CB$19,$C$2:$C$1000,"="&amp;AM28)</f>
        <v/>
      </c>
      <c r="CE28" s="33">
        <f>COUNTIFS($K$2:$K$1000,"&lt;"&amp;$CB$19,$B$2:$B$1000,"="&amp;AM28)+COUNTIFS($L$2:$L$1000,"&lt;"&amp;$CB$19,$C$2:$C$1000,"="&amp;AM28)</f>
        <v/>
      </c>
      <c r="CF28" s="33">
        <f>COUNTIFS($K$2:$K$1000,"&gt;"&amp;$CF$19,$B$2:$B$1000,"="&amp;AL28)+COUNTIFS($L$2:$L$1000,"&gt;"&amp;$CF$19,$C$2:$C$1000,"="&amp;AL28)</f>
        <v/>
      </c>
      <c r="CG28" s="33">
        <f>COUNTIFS($K$2:$K$1000,"&lt;"&amp;$CF$19,$B$2:$B$1000,"="&amp;AL28)+COUNTIFS($L$2:$L$1000,"&lt;"&amp;$CF$19,$C$2:$C$1000,"="&amp;AL28)</f>
        <v/>
      </c>
      <c r="CH28" s="33">
        <f>COUNTIFS($K$2:$K$1000,"&gt;"&amp;$CF$19,$B$2:$B$1000,"="&amp;AM28)+COUNTIFS($L$2:$L$1000,"&gt;"&amp;$CF$19,$C$2:$C$1000,"="&amp;AM28)</f>
        <v/>
      </c>
      <c r="CI28" s="33">
        <f>COUNTIFS($K$2:$K$1000,"&lt;"&amp;$CF$19,$B$2:$B$1000,"="&amp;AM28)+COUNTIFS($L$2:$L$1000,"&lt;"&amp;$CF$19,$C$2:$C$1000,"="&amp;AM28)</f>
        <v/>
      </c>
      <c r="CJ28" s="33">
        <f>COUNTIFS($K$2:$K$1000,"&gt;"&amp;$CJ$19,$B$2:$B$1000,"="&amp;AL28)+COUNTIFS($L$2:$L$1000,"&gt;"&amp;$CJ$19,$C$2:$C$1000,"="&amp;AL28)</f>
        <v/>
      </c>
      <c r="CK28" s="33">
        <f>COUNTIFS($K$2:$K$1000,"&lt;"&amp;$CJ$19,$B$2:$B$1000,"="&amp;AL28)+COUNTIFS($L$2:$L$1000,"&lt;"&amp;$CJ$19,$C$2:$C$1000,"="&amp;AL28)</f>
        <v/>
      </c>
      <c r="CL28" s="33">
        <f>COUNTIFS($K$2:$K$1000,"&gt;"&amp;$CJ$19,$B$2:$B$1000,"="&amp;AM28)+COUNTIFS($L$2:$L$1000,"&gt;"&amp;$CJ$19,$C$2:$C$1000,"="&amp;AM28)</f>
        <v/>
      </c>
      <c r="CM28" s="33">
        <f>COUNTIFS($K$2:$K$1000,"&lt;"&amp;$CJ$19,$B$2:$B$1000,"="&amp;AM28)+COUNTIFS($L$2:$L$1000,"&lt;"&amp;$CJ$19,$C$2:$C$1000,"="&amp;AM28)</f>
        <v/>
      </c>
      <c r="CN28" s="18">
        <f>COUNTIFS($I$2:$I$1000,"&gt;"&amp;$CN$19,$B$2:$B$1000,"="&amp;AL28)+COUNTIFS($H$2:$H$1000,"&gt;"&amp;$CN$19,$C$2:$C$1000,"="&amp;AL28)</f>
        <v/>
      </c>
      <c r="CO28" s="33">
        <f>COUNTIFS($I$2:$I$1000,"&lt;"&amp;$CN$19,$B$2:$B$1000,"="&amp;AL28)+COUNTIFS($H$2:$H$1000,"&lt;"&amp;$CN$19,$C$2:$C$1000,"="&amp;AL28)</f>
        <v/>
      </c>
      <c r="CP28" s="33">
        <f>COUNTIFS($I$2:$I$1000,"&gt;"&amp;$CN$19,$B$2:$B$1000,"="&amp;AM28)+COUNTIFS($H$2:$H$1000,"&gt;"&amp;$CN$19,$C$2:$C$1000,"="&amp;AM28)</f>
        <v/>
      </c>
      <c r="CQ28" s="33">
        <f>COUNTIFS($I$2:$I$1000,"&lt;"&amp;$CN$19,$B$2:$B$1000,"="&amp;AM28)+COUNTIFS($H$2:$H$1000,"&lt;"&amp;$CN$19,$C$2:$C$1000,"="&amp;AM28)</f>
        <v/>
      </c>
      <c r="CR28" s="33">
        <f>COUNTIFS($I$2:$I$1000,"&gt;"&amp;$CR$19,$B$2:$B$1000,"="&amp;AL28)+COUNTIFS($H$2:$H$1000,"&gt;"&amp;$CR$19,$C$2:$C$1000,"="&amp;AL28)</f>
        <v/>
      </c>
      <c r="CS28" s="33">
        <f>COUNTIFS($I$2:$I$1000,"&lt;"&amp;$CR$19,$B$2:$B$1000,"="&amp;AL28)+COUNTIFS($H$2:$H$1000,"&lt;"&amp;$CR$19,$C$2:$C$1000,"="&amp;AL28)</f>
        <v/>
      </c>
      <c r="CT28" s="33">
        <f>COUNTIFS($I$2:$I$1000,"&gt;"&amp;$CR$19,$B$2:$B$1000,"="&amp;AM28)+COUNTIFS($H$2:$H$1000,"&gt;"&amp;$CR$19,$C$2:$C$1000,"="&amp;AM28)</f>
        <v/>
      </c>
      <c r="CU28" s="33">
        <f>COUNTIFS($I$2:$I$1000,"&lt;"&amp;$CR$19,$B$2:$B$1000,"="&amp;AM28)+COUNTIFS($H$2:$H$1000,"&lt;"&amp;$CR$19,$C$2:$C$1000,"="&amp;AM28)</f>
        <v/>
      </c>
      <c r="CV28" s="33">
        <f>COUNTIFS($I$2:$I$1000,"&gt;"&amp;$CV$19,$B$2:$B$1000,"="&amp;AL28)+COUNTIFS($H$2:$H$1000,"&gt;"&amp;$CV$19,$C$2:$C$1000,"="&amp;AL28)</f>
        <v/>
      </c>
      <c r="CW28" s="33">
        <f>COUNTIFS($I$2:$I$1000,"&lt;"&amp;$CV$19,$B$2:$B$1000,"="&amp;AL28)+COUNTIFS($H$2:$H$1000,"&lt;"&amp;$CV$19,$C$2:$C$1000,"="&amp;AL28)</f>
        <v/>
      </c>
      <c r="CX28" s="33">
        <f>COUNTIFS($I$2:$I$1000,"&gt;"&amp;$CV$19,$B$2:$B$1000,"="&amp;AM28)+COUNTIFS($H$2:$H$1000,"&gt;"&amp;$CV$19,$C$2:$C$1000,"="&amp;AM28)</f>
        <v/>
      </c>
      <c r="CY28" s="33">
        <f>COUNTIFS($I$2:$I$1000,"&lt;"&amp;$CV$19,$B$2:$B$1000,"="&amp;AM28)+COUNTIFS($H$2:$H$1000,"&lt;"&amp;$CV$19,$C$2:$C$1000,"="&amp;AM28)</f>
        <v/>
      </c>
      <c r="CZ28" s="16">
        <f>COUNTIFS($L$2:$L$1000,"&gt;"&amp;$CZ$19,$B$2:$B$1000,"="&amp;AL28)+COUNTIFS($K$2:$K$1000,"&gt;"&amp;$CZ$19,$C$2:$C$1000,"="&amp;AL28)</f>
        <v/>
      </c>
      <c r="DA28" s="33">
        <f>COUNTIFS($L$2:$L$1000,"&lt;"&amp;$CZ$19,$B$2:$B$1000,"="&amp;AL28)+COUNTIFS($K$2:$K$1000,"&lt;"&amp;$CZ$19,$C$2:$C$1000,"="&amp;AL28)</f>
        <v/>
      </c>
      <c r="DB28" s="33">
        <f>COUNTIFS($L$2:$L$1000,"&gt;"&amp;$CZ$19,$B$2:$B$1000,"="&amp;AM28)+COUNTIFS($K$2:$K$1000,"&gt;"&amp;$CZ$19,$C$2:$C$1000,"="&amp;AM28)</f>
        <v/>
      </c>
      <c r="DC28" s="33">
        <f>COUNTIFS($L$2:$L$1000,"&lt;"&amp;$CZ$19,$B$2:$B$1000,"="&amp;AM28)+COUNTIFS($K$2:$K$1000,"&lt;"&amp;$CZ$19,$C$2:$C$1000,"="&amp;AM28)</f>
        <v/>
      </c>
      <c r="DD28" s="33">
        <f>COUNTIFS($L$2:$L$1000,"&gt;"&amp;$DD$19,$B$2:$B$1000,"="&amp;AL28)+COUNTIFS($K$2:$K$1000,"&gt;"&amp;$DD$19,$C$2:$C$1000,"="&amp;AL28)</f>
        <v/>
      </c>
      <c r="DE28" s="33">
        <f>COUNTIFS($L$2:$L$1000,"&lt;"&amp;$DD$19,$B$2:$B$1000,"="&amp;AL28)+COUNTIFS($K$2:$K$1000,"&lt;"&amp;$DD$19,$C$2:$C$1000,"="&amp;AL28)</f>
        <v/>
      </c>
      <c r="DF28" s="33">
        <f>COUNTIFS($L$2:$L$1000,"&gt;"&amp;$DD$19,$B$2:$B$1000,"="&amp;AM28)+COUNTIFS($K$2:$K$1000,"&gt;"&amp;$DD$19,$C$2:$C$1000,"="&amp;AM28)</f>
        <v/>
      </c>
      <c r="DG28" s="33">
        <f>COUNTIFS($L$2:$L$1000,"&lt;"&amp;$DD$19,$B$2:$B$1000,"="&amp;AM28)+COUNTIFS($K$2:$K$1000,"&lt;"&amp;$DD$19,$C$2:$C$1000,"="&amp;AM28)</f>
        <v/>
      </c>
      <c r="DH28" s="33">
        <f>COUNTIFS($L$2:$L$1000,"&gt;"&amp;$DH$19,$B$2:$B$1000,"="&amp;AL28)+COUNTIFS($K$2:$K$1000,"&gt;"&amp;$DH$19,$C$2:$C$1000,"="&amp;AL28)</f>
        <v/>
      </c>
      <c r="DI28" s="33">
        <f>COUNTIFS($L$2:$L$1000,"&lt;"&amp;$DH$19,$B$2:$B$1000,"="&amp;AL28)+COUNTIFS($K$2:$K$1000,"&lt;"&amp;$DH$19,$C$2:$C$1000,"="&amp;AL28)</f>
        <v/>
      </c>
      <c r="DJ28" s="33">
        <f>COUNTIFS($L$2:$L$1000,"&gt;"&amp;$DH$19,$B$2:$B$1000,"="&amp;AM28)+COUNTIFS($K$2:$K$1000,"&gt;"&amp;$DH$19,$C$2:$C$1000,"="&amp;AM28)</f>
        <v/>
      </c>
      <c r="DK28" s="33">
        <f>COUNTIFS($L$2:$L$1000,"&lt;"&amp;$DH$19,$B$2:$B$1000,"="&amp;AM28)+COUNTIFS($K$2:$K$1000,"&lt;"&amp;$DH$19,$C$2:$C$1000,"="&amp;AM28)</f>
        <v/>
      </c>
      <c r="DL28" s="35" t="n"/>
      <c r="DM28" s="38" t="n"/>
      <c r="DO28" s="35" t="n"/>
      <c r="DP28" s="38" t="n"/>
      <c r="DR28" s="35" t="n"/>
      <c r="DS28" s="38" t="n"/>
      <c r="DU28" s="35" t="n"/>
      <c r="DV28" s="38" t="n"/>
      <c r="DX28" s="35" t="n"/>
      <c r="DY28" s="38" t="n"/>
      <c r="EA28" s="35" t="n"/>
      <c r="EB28" s="38" t="n"/>
      <c r="ED28" s="35" t="n"/>
      <c r="EE28" s="38" t="n"/>
      <c r="EG28" s="35" t="n"/>
    </row>
    <row r="29">
      <c r="A29" s="60" t="n">
        <v>43330</v>
      </c>
      <c r="B29" s="38" t="inlineStr">
        <is>
          <t>Bristol City</t>
        </is>
      </c>
      <c r="C29" s="38" t="inlineStr">
        <is>
          <t>Middlesbrough</t>
        </is>
      </c>
      <c r="D29" s="33" t="n">
        <v>533</v>
      </c>
      <c r="E29" s="33" t="n">
        <v>259</v>
      </c>
      <c r="F29" s="33" t="n">
        <v>418</v>
      </c>
      <c r="G29" s="33" t="n">
        <v>154</v>
      </c>
      <c r="H29" s="47" t="n">
        <v>4</v>
      </c>
      <c r="I29" s="47" t="n">
        <v>3</v>
      </c>
      <c r="J29" s="47" t="n">
        <v>7</v>
      </c>
      <c r="K29" s="16" t="n">
        <v>0</v>
      </c>
      <c r="L29" s="33" t="n">
        <v>2</v>
      </c>
      <c r="M29" s="47" t="n">
        <v>2</v>
      </c>
      <c r="N29" s="19">
        <f>IF(K29="","",LOOKUP(K29-L29,{-9E+307,0,1},{2,"x",1}))</f>
        <v/>
      </c>
      <c r="O29" s="20">
        <f>IF(K29="","",K29&amp;"-"&amp;L29)</f>
        <v/>
      </c>
      <c r="P29" s="21" t="n"/>
      <c r="AL29" s="38">
        <f>AL41</f>
        <v/>
      </c>
      <c r="AM29" s="38">
        <f>AM41</f>
        <v/>
      </c>
      <c r="AN29" s="33">
        <f>COUNTIFS($J$2:$J$1000,"&gt;"&amp;$AN$19,$B$2:$B$1000,"="&amp;AL29)+COUNTIFS($J$2:$J$1000,"&gt;"&amp;$AN$19,$C$2:$C$1000,"="&amp;AL29)</f>
        <v/>
      </c>
      <c r="AO29" s="33">
        <f>COUNTIFS($J$2:$J$1000,"&lt;"&amp;$AN$19,$B$2:$B$1000,"="&amp;AL29)+COUNTIFS($J$2:$J$1000,"&lt;"&amp;$AN$19,$C$2:$C$1000,"="&amp;AL29)</f>
        <v/>
      </c>
      <c r="AP29" s="33">
        <f>COUNTIFS($J$2:$J$1000,"&gt;"&amp;$AN$19,$B$2:$B$1000,"="&amp;AM29)+COUNTIFS($J$2:$J$1000,"&gt;"&amp;$AN$19,$C$2:$C$1000,"="&amp;AM29)</f>
        <v/>
      </c>
      <c r="AQ29" s="33">
        <f>COUNTIFS($J$2:$J$1000,"&lt;"&amp;$AN$19,$B$2:$B$1000,"="&amp;AM29)+COUNTIFS($J$2:$J$1000,"&lt;"&amp;$AN$19,$C$2:$C$1000,"="&amp;AM29)</f>
        <v/>
      </c>
      <c r="AR29" s="33">
        <f>COUNTIFS($J$2:$J$1000,"&gt;"&amp;$AR$19,$B$2:$B$1000,"="&amp;AL29)+COUNTIFS($J$2:$J$1000,"&gt;"&amp;$AR$19,$C$2:$C$1000,"="&amp;AL29)</f>
        <v/>
      </c>
      <c r="AS29" s="33">
        <f>COUNTIFS($J$2:$J$1000,"&lt;"&amp;$AR$19,$B$2:$B$1000,"="&amp;AL29)+COUNTIFS($J$2:$J$1000,"&lt;"&amp;$AR$19,$C$2:$C$1000,"="&amp;AL29)</f>
        <v/>
      </c>
      <c r="AT29" s="33">
        <f>COUNTIFS($J$2:$J$1000,"&gt;"&amp;$AR$19,$B$2:$B$1000,"="&amp;AM29)+COUNTIFS($J$2:$J$1000,"&gt;"&amp;$AR$19,$C$2:$C$1000,"="&amp;AM29)</f>
        <v/>
      </c>
      <c r="AU29" s="33">
        <f>COUNTIFS($J$2:$J$1000,"&lt;"&amp;$AR$19,$B$2:$B$1000,"="&amp;AM29)+COUNTIFS($J$2:$J$1000,"&lt;"&amp;$AR$19,$C$2:$C$1000,"="&amp;AM29)</f>
        <v/>
      </c>
      <c r="AV29" s="33">
        <f>COUNTIFS($J$2:$J$1000,"&gt;"&amp;$AV$19,$B$2:$B$1000,"="&amp;AL29)+COUNTIFS($J$2:$J$1000,"&gt;"&amp;$AV$19,$C$2:$C$1000,"="&amp;AL29)</f>
        <v/>
      </c>
      <c r="AW29" s="33">
        <f>COUNTIFS($J$2:$J$1000,"&lt;"&amp;$AV$19,$B$2:$B$1000,"="&amp;AL29)+COUNTIFS($J$2:$J$1000,"&lt;"&amp;$AV$19,$C$2:$C$1000,"="&amp;AL29)</f>
        <v/>
      </c>
      <c r="AX29" s="33">
        <f>COUNTIFS($J$2:$J$1000,"&gt;"&amp;$AV$19,$B$2:$B$1000,"="&amp;AM29)+COUNTIFS($J$2:$J$1000,"&gt;"&amp;$AV$19,$C$2:$C$1000,"="&amp;AM29)</f>
        <v/>
      </c>
      <c r="AY29" s="33">
        <f>COUNTIFS($J$2:$J$1000,"&lt;"&amp;$AV$19,$B$2:$B$1000,"="&amp;AM29)+COUNTIFS($J$2:$J$1000,"&lt;"&amp;$AV$19,$C$2:$C$1000,"="&amp;AM29)</f>
        <v/>
      </c>
      <c r="AZ29" s="16">
        <f>COUNTIFS($M$2:$M$1000,"&gt;"&amp;$AZ$19,$B$2:$B$1000,"="&amp;AL29)+COUNTIFS($M$2:$M$1000,"&gt;"&amp;$AZ$19,$C$2:$C$1000,"="&amp;AL29)</f>
        <v/>
      </c>
      <c r="BA29" s="33">
        <f>COUNTIFS($M$2:$M$1000,"&lt;"&amp;$AZ$19,$B$2:$B$1000,"="&amp;AL29)+COUNTIFS($M$2:$M$1000,"&lt;"&amp;$AZ$19,$C$2:$C$1000,"="&amp;AL29)</f>
        <v/>
      </c>
      <c r="BB29" s="33">
        <f>COUNTIFS($M$2:$M$1000,"&gt;"&amp;$AZ$19,$B$2:$B$1000,"="&amp;AM29)+COUNTIFS($M$2:$M$1000,"&gt;"&amp;$AZ$19,$C$2:$C$1000,"="&amp;AM29)</f>
        <v/>
      </c>
      <c r="BC29" s="33">
        <f>COUNTIFS($M$2:$M$1000,"&lt;"&amp;$AZ$19,$B$2:$B$1000,"="&amp;AM29)+COUNTIFS($M$2:$M$1000,"&lt;"&amp;$AZ$19,$C$2:$C$1000,"="&amp;AM29)</f>
        <v/>
      </c>
      <c r="BD29" s="33">
        <f>COUNTIFS($M$2:$M$1000,"&gt;"&amp;$BD$19,$B$2:$B$1000,"="&amp;AL29)+COUNTIFS($M$2:$M$1000,"&gt;"&amp;$BD$19,$C$2:$C$1000,"="&amp;AL29)</f>
        <v/>
      </c>
      <c r="BE29" s="33">
        <f>COUNTIFS($M$2:$M$1000,"&lt;"&amp;$BD$19,$B$2:$B$1000,"="&amp;AL29)+COUNTIFS($M$2:$M$1000,"&lt;"&amp;$BD$19,$C$2:$C$1000,"="&amp;AL29)</f>
        <v/>
      </c>
      <c r="BF29" s="33">
        <f>COUNTIFS($M$2:$M$1000,"&gt;"&amp;$BD$19,$B$2:$B$1000,"="&amp;AM29)+COUNTIFS($M$2:$M$1000,"&gt;"&amp;$BD$19,$C$2:$C$1000,"="&amp;AM29)</f>
        <v/>
      </c>
      <c r="BG29" s="33">
        <f>COUNTIFS($M$2:$M$1000,"&lt;"&amp;$BD$19,$B$2:$B$1000,"="&amp;AM29)+COUNTIFS($M$2:$M$1000,"&lt;"&amp;$BD$19,$C$2:$C$1000,"="&amp;AM29)</f>
        <v/>
      </c>
      <c r="BH29" s="33">
        <f>COUNTIFS($M$2:$M$1000,"&gt;"&amp;$BH$19,$B$2:$B$1000,"="&amp;AL29)+COUNTIFS($M$2:$M$1000,"&gt;"&amp;$BH$19,$C$2:$C$1000,"="&amp;AL29)</f>
        <v/>
      </c>
      <c r="BI29" s="33">
        <f>COUNTIFS($M$2:$M$1000,"&lt;"&amp;$BH$19,$B$2:$B$1000,"="&amp;AL29)+COUNTIFS($M$2:$M$1000,"&lt;"&amp;$BH$19,$C$2:$C$1000,"="&amp;AL29)</f>
        <v/>
      </c>
      <c r="BJ29" s="33">
        <f>COUNTIFS($M$2:$M$1000,"&gt;"&amp;$BH$19,$B$2:$B$1000,"="&amp;AM29)+COUNTIFS($M$2:$M$1000,"&gt;"&amp;$BH$19,$C$2:$C$1000,"="&amp;AM29)</f>
        <v/>
      </c>
      <c r="BK29" s="33">
        <f>COUNTIFS($M$2:$M$1000,"&lt;"&amp;$BH$19,$B$2:$B$1000,"="&amp;AM29)+COUNTIFS($M$2:$M$1000,"&lt;"&amp;$BH$19,$C$2:$C$1000,"="&amp;AM29)</f>
        <v/>
      </c>
      <c r="BL29" s="33">
        <f>COUNTIFS($M$2:$M$1000,"&gt;"&amp;$BL$19,$B$2:$B$1000,"="&amp;AL29)+COUNTIFS($M$2:$M$1000,"&gt;"&amp;$BL$19,$C$2:$C$1000,"="&amp;AL29)</f>
        <v/>
      </c>
      <c r="BM29" s="33">
        <f>COUNTIFS($M$2:$M$1000,"&lt;"&amp;$BL$19,$B$2:$B$1000,"="&amp;AL29)+COUNTIFS($M$2:$M$1000,"&lt;"&amp;$BL$19,$C$2:$C$1000,"="&amp;AL29)</f>
        <v/>
      </c>
      <c r="BN29" s="33">
        <f>COUNTIFS($M$2:$M$1000,"&gt;"&amp;$BL$19,$B$2:$B$1000,"="&amp;AM29)+COUNTIFS($M$2:$M$1000,"&gt;"&amp;$BL$19,$C$2:$C$1000,"="&amp;AM29)</f>
        <v/>
      </c>
      <c r="BO29" s="33">
        <f>COUNTIFS($M$2:$M$1000,"&lt;"&amp;$BL$19,$B$2:$B$1000,"="&amp;AM29)+COUNTIFS($M$2:$M$1000,"&lt;"&amp;$BL$19,$C$2:$C$1000,"="&amp;AM29)</f>
        <v/>
      </c>
      <c r="BP29" s="18">
        <f>COUNTIFS($H$2:$H$1000,"&gt;"&amp;$BP$19,$B$2:$B$1000,"="&amp;AL29)+COUNTIFS($I$2:$I$1000,"&gt;"&amp;$BP$19,$C$2:$C$1000,"="&amp;AL29)</f>
        <v/>
      </c>
      <c r="BQ29" s="33">
        <f>COUNTIFS($H$2:$H$1000,"&lt;"&amp;$BP$19,$B$2:$B$1000,"="&amp;AL29)+COUNTIFS($I$2:$I$1000,"&lt;"&amp;$BP$19,$C$2:$C$1000,"="&amp;AL29)</f>
        <v/>
      </c>
      <c r="BR29" s="33">
        <f>COUNTIFS($H$2:$H$1000,"&gt;"&amp;$BP$19,$B$2:$B$1000,"="&amp;AM29)+COUNTIFS($I$2:$I$1000,"&gt;"&amp;$BP$19,$C$2:$C$1000,"="&amp;AM29)</f>
        <v/>
      </c>
      <c r="BS29" s="33">
        <f>COUNTIFS($H$2:$H$1000,"&lt;"&amp;$BP$19,$B$2:$B$1000,"="&amp;AM29)+COUNTIFS($I$2:$I$1000,"&lt;"&amp;$BP$19,$C$2:$C$1000,"="&amp;AM29)</f>
        <v/>
      </c>
      <c r="BT29" s="33">
        <f>COUNTIFS($H$2:$H$1000,"&gt;"&amp;$BT$19,$B$2:$B$1000,"="&amp;AL29)+COUNTIFS($I$2:$I$1000,"&gt;"&amp;$BT$19,$C$2:$C$1000,"="&amp;AL29)</f>
        <v/>
      </c>
      <c r="BU29" s="33">
        <f>COUNTIFS($H$2:$H$1000,"&lt;"&amp;$BT$19,$B$2:$B$1000,"="&amp;AL29)+COUNTIFS($I$2:$I$1000,"&lt;"&amp;$BT$19,$C$2:$C$1000,"="&amp;AL29)</f>
        <v/>
      </c>
      <c r="BV29" s="33">
        <f>COUNTIFS($H$2:$H$1000,"&gt;"&amp;$BT$19,$B$2:$B$1000,"="&amp;AM29)+COUNTIFS($I$2:$I$1000,"&gt;"&amp;$BT$19,$C$2:$C$1000,"="&amp;AM29)</f>
        <v/>
      </c>
      <c r="BW29" s="33">
        <f>COUNTIFS($H$2:$H$1000,"&lt;"&amp;$BT$19,$B$2:$B$1000,"="&amp;AM29)+COUNTIFS($I$2:$I$1000,"&lt;"&amp;$BT$19,$C$2:$C$1000,"="&amp;AM29)</f>
        <v/>
      </c>
      <c r="BX29" s="33">
        <f>COUNTIFS($H$2:$H$1000,"&gt;"&amp;$BX$19,$B$2:$B$1000,"="&amp;AL29)+COUNTIFS($I$2:$I$1000,"&gt;"&amp;$BX$19,$C$2:$C$1000,"="&amp;AL29)</f>
        <v/>
      </c>
      <c r="BY29" s="33">
        <f>COUNTIFS($H$2:$H$1000,"&lt;"&amp;$BX$19,$B$2:$B$1000,"="&amp;AL29)+COUNTIFS($I$2:$I$1000,"&lt;"&amp;$BX$19,$C$2:$C$1000,"="&amp;AL29)</f>
        <v/>
      </c>
      <c r="BZ29" s="33">
        <f>COUNTIFS($H$2:$H$1000,"&gt;"&amp;$BX$19,$B$2:$B$1000,"="&amp;AM29)+COUNTIFS($I$2:$I$1000,"&gt;"&amp;$BX$19,$C$2:$C$1000,"="&amp;AM29)</f>
        <v/>
      </c>
      <c r="CA29" s="33">
        <f>COUNTIFS($H$2:$H$1000,"&lt;"&amp;$BX$19,$B$2:$B$1000,"="&amp;AM29)+COUNTIFS($I$2:$I$1000,"&lt;"&amp;$BX$19,$C$2:$C$1000,"="&amp;AM29)</f>
        <v/>
      </c>
      <c r="CB29" s="16">
        <f>COUNTIFS($K$2:$K$1000,"&gt;"&amp;$CB$19,$B$2:$B$1000,"="&amp;AL29)+COUNTIFS($L$2:$L$1000,"&gt;"&amp;$CB$19,$C$2:$C$1000,"="&amp;AL29)</f>
        <v/>
      </c>
      <c r="CC29" s="33">
        <f>COUNTIFS($K$2:$K$1000,"&lt;"&amp;$CB$19,$B$2:$B$1000,"="&amp;AL29)+COUNTIFS($L$2:$L$1000,"&lt;"&amp;$CB$19,$C$2:$C$1000,"="&amp;AL29)</f>
        <v/>
      </c>
      <c r="CD29" s="33">
        <f>COUNTIFS($K$2:$K$1000,"&gt;"&amp;$CB$19,$B$2:$B$1000,"="&amp;AM29)+COUNTIFS($L$2:$L$1000,"&gt;"&amp;$CB$19,$C$2:$C$1000,"="&amp;AM29)</f>
        <v/>
      </c>
      <c r="CE29" s="33">
        <f>COUNTIFS($K$2:$K$1000,"&lt;"&amp;$CB$19,$B$2:$B$1000,"="&amp;AM29)+COUNTIFS($L$2:$L$1000,"&lt;"&amp;$CB$19,$C$2:$C$1000,"="&amp;AM29)</f>
        <v/>
      </c>
      <c r="CF29" s="33">
        <f>COUNTIFS($K$2:$K$1000,"&gt;"&amp;$CF$19,$B$2:$B$1000,"="&amp;AL29)+COUNTIFS($L$2:$L$1000,"&gt;"&amp;$CF$19,$C$2:$C$1000,"="&amp;AL29)</f>
        <v/>
      </c>
      <c r="CG29" s="33">
        <f>COUNTIFS($K$2:$K$1000,"&lt;"&amp;$CF$19,$B$2:$B$1000,"="&amp;AL29)+COUNTIFS($L$2:$L$1000,"&lt;"&amp;$CF$19,$C$2:$C$1000,"="&amp;AL29)</f>
        <v/>
      </c>
      <c r="CH29" s="33">
        <f>COUNTIFS($K$2:$K$1000,"&gt;"&amp;$CF$19,$B$2:$B$1000,"="&amp;AM29)+COUNTIFS($L$2:$L$1000,"&gt;"&amp;$CF$19,$C$2:$C$1000,"="&amp;AM29)</f>
        <v/>
      </c>
      <c r="CI29" s="33">
        <f>COUNTIFS($K$2:$K$1000,"&lt;"&amp;$CF$19,$B$2:$B$1000,"="&amp;AM29)+COUNTIFS($L$2:$L$1000,"&lt;"&amp;$CF$19,$C$2:$C$1000,"="&amp;AM29)</f>
        <v/>
      </c>
      <c r="CJ29" s="33">
        <f>COUNTIFS($K$2:$K$1000,"&gt;"&amp;$CJ$19,$B$2:$B$1000,"="&amp;AL29)+COUNTIFS($L$2:$L$1000,"&gt;"&amp;$CJ$19,$C$2:$C$1000,"="&amp;AL29)</f>
        <v/>
      </c>
      <c r="CK29" s="33">
        <f>COUNTIFS($K$2:$K$1000,"&lt;"&amp;$CJ$19,$B$2:$B$1000,"="&amp;AL29)+COUNTIFS($L$2:$L$1000,"&lt;"&amp;$CJ$19,$C$2:$C$1000,"="&amp;AL29)</f>
        <v/>
      </c>
      <c r="CL29" s="33">
        <f>COUNTIFS($K$2:$K$1000,"&gt;"&amp;$CJ$19,$B$2:$B$1000,"="&amp;AM29)+COUNTIFS($L$2:$L$1000,"&gt;"&amp;$CJ$19,$C$2:$C$1000,"="&amp;AM29)</f>
        <v/>
      </c>
      <c r="CM29" s="33">
        <f>COUNTIFS($K$2:$K$1000,"&lt;"&amp;$CJ$19,$B$2:$B$1000,"="&amp;AM29)+COUNTIFS($L$2:$L$1000,"&lt;"&amp;$CJ$19,$C$2:$C$1000,"="&amp;AM29)</f>
        <v/>
      </c>
      <c r="CN29" s="18">
        <f>COUNTIFS($I$2:$I$1000,"&gt;"&amp;$CN$19,$B$2:$B$1000,"="&amp;AL29)+COUNTIFS($H$2:$H$1000,"&gt;"&amp;$CN$19,$C$2:$C$1000,"="&amp;AL29)</f>
        <v/>
      </c>
      <c r="CO29" s="33">
        <f>COUNTIFS($I$2:$I$1000,"&lt;"&amp;$CN$19,$B$2:$B$1000,"="&amp;AL29)+COUNTIFS($H$2:$H$1000,"&lt;"&amp;$CN$19,$C$2:$C$1000,"="&amp;AL29)</f>
        <v/>
      </c>
      <c r="CP29" s="33">
        <f>COUNTIFS($I$2:$I$1000,"&gt;"&amp;$CN$19,$B$2:$B$1000,"="&amp;AM29)+COUNTIFS($H$2:$H$1000,"&gt;"&amp;$CN$19,$C$2:$C$1000,"="&amp;AM29)</f>
        <v/>
      </c>
      <c r="CQ29" s="33">
        <f>COUNTIFS($I$2:$I$1000,"&lt;"&amp;$CN$19,$B$2:$B$1000,"="&amp;AM29)+COUNTIFS($H$2:$H$1000,"&lt;"&amp;$CN$19,$C$2:$C$1000,"="&amp;AM29)</f>
        <v/>
      </c>
      <c r="CR29" s="33">
        <f>COUNTIFS($I$2:$I$1000,"&gt;"&amp;$CR$19,$B$2:$B$1000,"="&amp;AL29)+COUNTIFS($H$2:$H$1000,"&gt;"&amp;$CR$19,$C$2:$C$1000,"="&amp;AL29)</f>
        <v/>
      </c>
      <c r="CS29" s="33">
        <f>COUNTIFS($I$2:$I$1000,"&lt;"&amp;$CR$19,$B$2:$B$1000,"="&amp;AL29)+COUNTIFS($H$2:$H$1000,"&lt;"&amp;$CR$19,$C$2:$C$1000,"="&amp;AL29)</f>
        <v/>
      </c>
      <c r="CT29" s="33">
        <f>COUNTIFS($I$2:$I$1000,"&gt;"&amp;$CR$19,$B$2:$B$1000,"="&amp;AM29)+COUNTIFS($H$2:$H$1000,"&gt;"&amp;$CR$19,$C$2:$C$1000,"="&amp;AM29)</f>
        <v/>
      </c>
      <c r="CU29" s="33">
        <f>COUNTIFS($I$2:$I$1000,"&lt;"&amp;$CR$19,$B$2:$B$1000,"="&amp;AM29)+COUNTIFS($H$2:$H$1000,"&lt;"&amp;$CR$19,$C$2:$C$1000,"="&amp;AM29)</f>
        <v/>
      </c>
      <c r="CV29" s="33">
        <f>COUNTIFS($I$2:$I$1000,"&gt;"&amp;$CV$19,$B$2:$B$1000,"="&amp;AL29)+COUNTIFS($H$2:$H$1000,"&gt;"&amp;$CV$19,$C$2:$C$1000,"="&amp;AL29)</f>
        <v/>
      </c>
      <c r="CW29" s="33">
        <f>COUNTIFS($I$2:$I$1000,"&lt;"&amp;$CV$19,$B$2:$B$1000,"="&amp;AL29)+COUNTIFS($H$2:$H$1000,"&lt;"&amp;$CV$19,$C$2:$C$1000,"="&amp;AL29)</f>
        <v/>
      </c>
      <c r="CX29" s="33">
        <f>COUNTIFS($I$2:$I$1000,"&gt;"&amp;$CV$19,$B$2:$B$1000,"="&amp;AM29)+COUNTIFS($H$2:$H$1000,"&gt;"&amp;$CV$19,$C$2:$C$1000,"="&amp;AM29)</f>
        <v/>
      </c>
      <c r="CY29" s="33">
        <f>COUNTIFS($I$2:$I$1000,"&lt;"&amp;$CV$19,$B$2:$B$1000,"="&amp;AM29)+COUNTIFS($H$2:$H$1000,"&lt;"&amp;$CV$19,$C$2:$C$1000,"="&amp;AM29)</f>
        <v/>
      </c>
      <c r="CZ29" s="16">
        <f>COUNTIFS($L$2:$L$1000,"&gt;"&amp;$CZ$19,$B$2:$B$1000,"="&amp;AL29)+COUNTIFS($K$2:$K$1000,"&gt;"&amp;$CZ$19,$C$2:$C$1000,"="&amp;AL29)</f>
        <v/>
      </c>
      <c r="DA29" s="33">
        <f>COUNTIFS($L$2:$L$1000,"&lt;"&amp;$CZ$19,$B$2:$B$1000,"="&amp;AL29)+COUNTIFS($K$2:$K$1000,"&lt;"&amp;$CZ$19,$C$2:$C$1000,"="&amp;AL29)</f>
        <v/>
      </c>
      <c r="DB29" s="33">
        <f>COUNTIFS($L$2:$L$1000,"&gt;"&amp;$CZ$19,$B$2:$B$1000,"="&amp;AM29)+COUNTIFS($K$2:$K$1000,"&gt;"&amp;$CZ$19,$C$2:$C$1000,"="&amp;AM29)</f>
        <v/>
      </c>
      <c r="DC29" s="33">
        <f>COUNTIFS($L$2:$L$1000,"&lt;"&amp;$CZ$19,$B$2:$B$1000,"="&amp;AM29)+COUNTIFS($K$2:$K$1000,"&lt;"&amp;$CZ$19,$C$2:$C$1000,"="&amp;AM29)</f>
        <v/>
      </c>
      <c r="DD29" s="33">
        <f>COUNTIFS($L$2:$L$1000,"&gt;"&amp;$DD$19,$B$2:$B$1000,"="&amp;AL29)+COUNTIFS($K$2:$K$1000,"&gt;"&amp;$DD$19,$C$2:$C$1000,"="&amp;AL29)</f>
        <v/>
      </c>
      <c r="DE29" s="33">
        <f>COUNTIFS($L$2:$L$1000,"&lt;"&amp;$DD$19,$B$2:$B$1000,"="&amp;AL29)+COUNTIFS($K$2:$K$1000,"&lt;"&amp;$DD$19,$C$2:$C$1000,"="&amp;AL29)</f>
        <v/>
      </c>
      <c r="DF29" s="33">
        <f>COUNTIFS($L$2:$L$1000,"&gt;"&amp;$DD$19,$B$2:$B$1000,"="&amp;AM29)+COUNTIFS($K$2:$K$1000,"&gt;"&amp;$DD$19,$C$2:$C$1000,"="&amp;AM29)</f>
        <v/>
      </c>
      <c r="DG29" s="33">
        <f>COUNTIFS($L$2:$L$1000,"&lt;"&amp;$DD$19,$B$2:$B$1000,"="&amp;AM29)+COUNTIFS($K$2:$K$1000,"&lt;"&amp;$DD$19,$C$2:$C$1000,"="&amp;AM29)</f>
        <v/>
      </c>
      <c r="DH29" s="33">
        <f>COUNTIFS($L$2:$L$1000,"&gt;"&amp;$DH$19,$B$2:$B$1000,"="&amp;AL29)+COUNTIFS($K$2:$K$1000,"&gt;"&amp;$DH$19,$C$2:$C$1000,"="&amp;AL29)</f>
        <v/>
      </c>
      <c r="DI29" s="33">
        <f>COUNTIFS($L$2:$L$1000,"&lt;"&amp;$DH$19,$B$2:$B$1000,"="&amp;AL29)+COUNTIFS($K$2:$K$1000,"&lt;"&amp;$DH$19,$C$2:$C$1000,"="&amp;AL29)</f>
        <v/>
      </c>
      <c r="DJ29" s="33">
        <f>COUNTIFS($L$2:$L$1000,"&gt;"&amp;$DH$19,$B$2:$B$1000,"="&amp;AM29)+COUNTIFS($K$2:$K$1000,"&gt;"&amp;$DH$19,$C$2:$C$1000,"="&amp;AM29)</f>
        <v/>
      </c>
      <c r="DK29" s="33">
        <f>COUNTIFS($L$2:$L$1000,"&lt;"&amp;$DH$19,$B$2:$B$1000,"="&amp;AM29)+COUNTIFS($K$2:$K$1000,"&lt;"&amp;$DH$19,$C$2:$C$1000,"="&amp;AM29)</f>
        <v/>
      </c>
      <c r="DY29" s="38" t="n"/>
      <c r="EB29" s="38" t="n"/>
      <c r="EE29" s="38" t="n"/>
    </row>
    <row customHeight="1" ht="12" r="30">
      <c r="A30" s="60" t="n">
        <v>43330</v>
      </c>
      <c r="B30" s="38" t="inlineStr">
        <is>
          <t>Hull</t>
        </is>
      </c>
      <c r="C30" s="38" t="inlineStr">
        <is>
          <t>Blackburn</t>
        </is>
      </c>
      <c r="D30" s="33" t="n">
        <v>406</v>
      </c>
      <c r="E30" s="33" t="n">
        <v>362</v>
      </c>
      <c r="F30" s="33" t="n">
        <v>260</v>
      </c>
      <c r="G30" s="33" t="n">
        <v>239</v>
      </c>
      <c r="H30" s="47" t="n">
        <v>3</v>
      </c>
      <c r="I30" s="47" t="n">
        <v>7</v>
      </c>
      <c r="J30" s="47" t="n">
        <v>10</v>
      </c>
      <c r="K30" s="16" t="n">
        <v>0</v>
      </c>
      <c r="L30" s="33" t="n">
        <v>1</v>
      </c>
      <c r="M30" s="47" t="n">
        <v>1</v>
      </c>
      <c r="N30" s="19">
        <f>IF(K30="","",LOOKUP(K30-L30,{-9E+307,0,1},{2,"x",1}))</f>
        <v/>
      </c>
      <c r="O30" s="20">
        <f>IF(K30="","",K30&amp;"-"&amp;L30)</f>
        <v/>
      </c>
      <c r="P30" s="21" t="n"/>
      <c r="AN30" s="33" t="n"/>
      <c r="AO30" s="33" t="n"/>
      <c r="AP30" s="33" t="n"/>
      <c r="AQ30" s="33" t="n"/>
      <c r="AR30" s="33" t="n"/>
      <c r="AS30" s="33" t="n"/>
      <c r="AT30" s="33" t="n"/>
      <c r="AU30" s="33" t="n"/>
      <c r="AV30" s="33" t="n"/>
      <c r="AW30" s="33" t="n"/>
      <c r="AX30" s="33" t="n"/>
      <c r="AY30" s="33" t="n"/>
      <c r="AZ30" s="33" t="n"/>
      <c r="BA30" s="33" t="n"/>
      <c r="BB30" s="33" t="n"/>
      <c r="BC30" s="33" t="n"/>
      <c r="BD30" s="33" t="n"/>
      <c r="BE30" s="33" t="n"/>
      <c r="BF30" s="33" t="n"/>
      <c r="BG30" s="33" t="n"/>
      <c r="DJ30" s="38" t="n"/>
      <c r="DY30" s="38" t="n"/>
      <c r="EB30" s="38" t="n"/>
      <c r="EE30" s="38" t="n"/>
    </row>
    <row customHeight="1" ht="12" r="31">
      <c r="A31" s="60" t="n">
        <v>43330</v>
      </c>
      <c r="B31" s="38" t="inlineStr">
        <is>
          <t>Ipswich</t>
        </is>
      </c>
      <c r="C31" s="38" t="inlineStr">
        <is>
          <t>Aston Villa</t>
        </is>
      </c>
      <c r="D31" s="33" t="n">
        <v>269</v>
      </c>
      <c r="E31" s="33" t="n">
        <v>408</v>
      </c>
      <c r="F31" s="33" t="n">
        <v>149</v>
      </c>
      <c r="G31" s="33" t="n">
        <v>294</v>
      </c>
      <c r="H31" s="47" t="n">
        <v>1</v>
      </c>
      <c r="I31" s="47" t="n">
        <v>3</v>
      </c>
      <c r="J31" s="47" t="n">
        <v>4</v>
      </c>
      <c r="K31" s="16" t="n">
        <v>1</v>
      </c>
      <c r="L31" s="33" t="n">
        <v>1</v>
      </c>
      <c r="M31" s="47" t="n">
        <v>2</v>
      </c>
      <c r="N31" s="19">
        <f>IF(K31="","",LOOKUP(K31-L31,{-9E+307,0,1},{2,"x",1}))</f>
        <v/>
      </c>
      <c r="O31" s="20">
        <f>IF(K31="","",K31&amp;"-"&amp;L31)</f>
        <v/>
      </c>
      <c r="P31" s="21" t="n"/>
      <c r="AL31" s="22" t="inlineStr">
        <is>
          <t>home_team</t>
        </is>
      </c>
      <c r="AM31" s="22" t="inlineStr">
        <is>
          <t>away_team</t>
        </is>
      </c>
      <c r="AN31" s="38" t="inlineStr">
        <is>
          <t>tp</t>
        </is>
      </c>
      <c r="AP31" s="38" t="inlineStr">
        <is>
          <t>ap</t>
        </is>
      </c>
      <c r="AR31" s="38" t="inlineStr">
        <is>
          <t>sht</t>
        </is>
      </c>
      <c r="AU31" s="38" t="inlineStr">
        <is>
          <t>h</t>
        </is>
      </c>
      <c r="AV31" s="38" t="inlineStr">
        <is>
          <t>a</t>
        </is>
      </c>
      <c r="DB31" s="35" t="n"/>
      <c r="DE31" s="35" t="n"/>
      <c r="DH31" s="35" t="n"/>
      <c r="DJ31" s="38" t="n"/>
      <c r="DK31" s="35" t="n"/>
      <c r="DM31" s="38" t="n"/>
      <c r="DN31" s="35" t="n"/>
      <c r="DP31" s="38" t="n"/>
      <c r="DQ31" s="35" t="n"/>
      <c r="DS31" s="38" t="n"/>
      <c r="DT31" s="35" t="n"/>
      <c r="DV31" s="38" t="n"/>
      <c r="DW31" s="35" t="n"/>
      <c r="DY31" s="38" t="n"/>
      <c r="EB31" s="38" t="n"/>
      <c r="EE31" s="38" t="n"/>
    </row>
    <row customHeight="1" ht="12" r="32">
      <c r="A32" s="60" t="n">
        <v>43330</v>
      </c>
      <c r="B32" s="38" t="inlineStr">
        <is>
          <t>Leeds</t>
        </is>
      </c>
      <c r="C32" s="38" t="inlineStr">
        <is>
          <t>Rotherham</t>
        </is>
      </c>
      <c r="D32" s="33" t="n">
        <v>644</v>
      </c>
      <c r="E32" s="33" t="n">
        <v>225</v>
      </c>
      <c r="F32" s="33" t="n">
        <v>540</v>
      </c>
      <c r="G32" s="33" t="n">
        <v>128</v>
      </c>
      <c r="H32" s="47" t="n">
        <v>7</v>
      </c>
      <c r="I32" s="47" t="n">
        <v>4</v>
      </c>
      <c r="J32" s="47" t="n">
        <v>11</v>
      </c>
      <c r="K32" s="16" t="n">
        <v>2</v>
      </c>
      <c r="L32" s="33" t="n">
        <v>0</v>
      </c>
      <c r="M32" s="47" t="n">
        <v>2</v>
      </c>
      <c r="N32" s="19">
        <f>IF(K32="","",LOOKUP(K32-L32,{-9E+307,0,1},{2,"x",1}))</f>
        <v/>
      </c>
      <c r="O32" s="20">
        <f>IF(K32="","",K32&amp;"-"&amp;L32)</f>
        <v/>
      </c>
      <c r="P32" s="21" t="n"/>
      <c r="AK32" s="65" t="n">
        <v>43590</v>
      </c>
      <c r="AL32" s="25" t="inlineStr">
        <is>
          <t>Aston Villa</t>
        </is>
      </c>
      <c r="AM32" s="25" t="inlineStr">
        <is>
          <t>Norwich</t>
        </is>
      </c>
      <c r="AN32" s="25" t="n"/>
      <c r="AO32" s="26" t="n"/>
      <c r="AP32" s="26" t="n"/>
      <c r="AQ32" s="26" t="n"/>
      <c r="AR32" s="26" t="n"/>
      <c r="AS32" s="26" t="n"/>
      <c r="AT32" s="46">
        <f>AR32+AS32</f>
        <v/>
      </c>
      <c r="AU32" s="25" t="n"/>
      <c r="AV32" s="25" t="n"/>
      <c r="AW32" s="39">
        <f>AU32+AV32</f>
        <v/>
      </c>
      <c r="DB32" s="35" t="n"/>
      <c r="DE32" s="35" t="n"/>
      <c r="DH32" s="35" t="n"/>
      <c r="DJ32" s="38" t="n"/>
      <c r="DK32" s="35" t="n"/>
      <c r="DM32" s="38" t="n"/>
      <c r="DN32" s="35" t="n"/>
      <c r="DP32" s="38" t="n"/>
      <c r="DQ32" s="35" t="n"/>
      <c r="DS32" s="38" t="n"/>
      <c r="DT32" s="35" t="n"/>
      <c r="DV32" s="38" t="n"/>
      <c r="DW32" s="35" t="n"/>
      <c r="DY32" s="38" t="n"/>
      <c r="EB32" s="38" t="n"/>
      <c r="EE32" s="38" t="n"/>
    </row>
    <row customHeight="1" ht="12" r="33">
      <c r="A33" s="60" t="n">
        <v>43330</v>
      </c>
      <c r="B33" s="38" t="inlineStr">
        <is>
          <t>Millwall</t>
        </is>
      </c>
      <c r="C33" s="38" t="inlineStr">
        <is>
          <t>Derby</t>
        </is>
      </c>
      <c r="D33" s="33" t="n">
        <v>208</v>
      </c>
      <c r="E33" s="33" t="n">
        <v>523</v>
      </c>
      <c r="F33" s="33" t="n">
        <v>113</v>
      </c>
      <c r="G33" s="33" t="n">
        <v>428</v>
      </c>
      <c r="H33" s="47" t="n">
        <v>4</v>
      </c>
      <c r="I33" s="47" t="n">
        <v>4</v>
      </c>
      <c r="J33" s="47" t="n">
        <v>8</v>
      </c>
      <c r="K33" s="16" t="n">
        <v>2</v>
      </c>
      <c r="L33" s="33" t="n">
        <v>1</v>
      </c>
      <c r="M33" s="47" t="n">
        <v>3</v>
      </c>
      <c r="N33" s="19">
        <f>IF(K33="","",LOOKUP(K33-L33,{-9E+307,0,1},{2,"x",1}))</f>
        <v/>
      </c>
      <c r="O33" s="20">
        <f>IF(K33="","",K33&amp;"-"&amp;L33)</f>
        <v/>
      </c>
      <c r="P33" s="21" t="n"/>
      <c r="AK33" s="66" t="n">
        <v>43590</v>
      </c>
      <c r="AL33" s="38" t="inlineStr">
        <is>
          <t>Blackburn</t>
        </is>
      </c>
      <c r="AM33" s="38" t="inlineStr">
        <is>
          <t>Swansea</t>
        </is>
      </c>
      <c r="AN33" s="33" t="n"/>
      <c r="AO33" s="33" t="n"/>
      <c r="AP33" s="33" t="n"/>
      <c r="AQ33" s="33" t="n"/>
      <c r="AR33" s="33" t="n"/>
      <c r="AS33" s="33" t="n"/>
      <c r="AT33" s="47">
        <f>AR33+AS33</f>
        <v/>
      </c>
      <c r="AW33" s="40">
        <f>AU33+AV33</f>
        <v/>
      </c>
      <c r="DB33" s="35" t="n"/>
      <c r="DE33" s="35" t="n"/>
      <c r="DH33" s="35" t="n"/>
      <c r="DJ33" s="38" t="n"/>
      <c r="DK33" s="35" t="n"/>
      <c r="DM33" s="38" t="n"/>
      <c r="DN33" s="35" t="n"/>
      <c r="DP33" s="38" t="n"/>
      <c r="DQ33" s="35" t="n"/>
      <c r="DS33" s="38" t="n"/>
      <c r="DT33" s="35" t="n"/>
      <c r="DV33" s="38" t="n"/>
      <c r="DW33" s="35" t="n"/>
      <c r="DY33" s="38" t="n"/>
      <c r="EB33" s="38" t="n"/>
      <c r="EE33" s="38" t="n"/>
    </row>
    <row customHeight="1" ht="12" r="34">
      <c r="A34" s="60" t="n">
        <v>43330</v>
      </c>
      <c r="B34" s="38" t="inlineStr">
        <is>
          <t>Preston</t>
        </is>
      </c>
      <c r="C34" s="38" t="inlineStr">
        <is>
          <t>Stoke</t>
        </is>
      </c>
      <c r="D34" s="33" t="n">
        <v>460</v>
      </c>
      <c r="E34" s="33" t="n">
        <v>322</v>
      </c>
      <c r="F34" s="33" t="n">
        <v>348</v>
      </c>
      <c r="G34" s="33" t="n">
        <v>210</v>
      </c>
      <c r="H34" s="47" t="n">
        <v>6</v>
      </c>
      <c r="I34" s="47" t="n">
        <v>3</v>
      </c>
      <c r="J34" s="47" t="n">
        <v>9</v>
      </c>
      <c r="K34" s="16" t="n">
        <v>2</v>
      </c>
      <c r="L34" s="33" t="n">
        <v>2</v>
      </c>
      <c r="M34" s="47" t="n">
        <v>4</v>
      </c>
      <c r="N34" s="19">
        <f>IF(K34="","",LOOKUP(K34-L34,{-9E+307,0,1},{2,"x",1}))</f>
        <v/>
      </c>
      <c r="O34" s="20">
        <f>IF(K34="","",K34&amp;"-"&amp;L34)</f>
        <v/>
      </c>
      <c r="P34" s="21" t="n"/>
      <c r="AK34" s="66" t="n">
        <v>43590</v>
      </c>
      <c r="AL34" s="38" t="inlineStr">
        <is>
          <t>Brentford</t>
        </is>
      </c>
      <c r="AM34" s="38" t="inlineStr">
        <is>
          <t>Preston</t>
        </is>
      </c>
      <c r="AN34" s="33" t="n"/>
      <c r="AO34" s="33" t="n"/>
      <c r="AP34" s="33" t="n"/>
      <c r="AQ34" s="33" t="n"/>
      <c r="AR34" s="33" t="n"/>
      <c r="AS34" s="33" t="n"/>
      <c r="AT34" s="47">
        <f>AR34+AS34</f>
        <v/>
      </c>
      <c r="AW34" s="40">
        <f>AU34+AV34</f>
        <v/>
      </c>
      <c r="DB34" s="35" t="n"/>
      <c r="DE34" s="35" t="n"/>
      <c r="DH34" s="35" t="n"/>
      <c r="DJ34" s="38" t="n"/>
      <c r="DK34" s="35" t="n"/>
      <c r="DM34" s="38" t="n"/>
      <c r="DN34" s="35" t="n"/>
      <c r="DP34" s="38" t="n"/>
      <c r="DQ34" s="35" t="n"/>
      <c r="DS34" s="38" t="n"/>
      <c r="DT34" s="35" t="n"/>
      <c r="DV34" s="38" t="n"/>
      <c r="DW34" s="35" t="n"/>
      <c r="DY34" s="38" t="n"/>
      <c r="EB34" s="38" t="n"/>
      <c r="EE34" s="38" t="n"/>
    </row>
    <row customHeight="1" ht="12" r="35">
      <c r="A35" s="60" t="n">
        <v>43330</v>
      </c>
      <c r="B35" s="38" t="inlineStr">
        <is>
          <t>Reading</t>
        </is>
      </c>
      <c r="C35" s="38" t="inlineStr">
        <is>
          <t>Bolton</t>
        </is>
      </c>
      <c r="D35" s="33" t="n">
        <v>612</v>
      </c>
      <c r="E35" s="33" t="n">
        <v>274</v>
      </c>
      <c r="F35" s="33" t="n">
        <v>528</v>
      </c>
      <c r="G35" s="33" t="n">
        <v>183</v>
      </c>
      <c r="H35" s="47" t="n">
        <v>3</v>
      </c>
      <c r="I35" s="47" t="n">
        <v>4</v>
      </c>
      <c r="J35" s="47" t="n">
        <v>7</v>
      </c>
      <c r="K35" s="16" t="n">
        <v>0</v>
      </c>
      <c r="L35" s="33" t="n">
        <v>1</v>
      </c>
      <c r="M35" s="47" t="n">
        <v>1</v>
      </c>
      <c r="N35" s="19">
        <f>IF(K35="","",LOOKUP(K35-L35,{-9E+307,0,1},{2,"x",1}))</f>
        <v/>
      </c>
      <c r="O35" s="20">
        <f>IF(K35="","",K35&amp;"-"&amp;L35)</f>
        <v/>
      </c>
      <c r="P35" s="21" t="n"/>
      <c r="AK35" s="66" t="n">
        <v>43590</v>
      </c>
      <c r="AL35" s="38" t="inlineStr">
        <is>
          <t>Derby</t>
        </is>
      </c>
      <c r="AM35" s="38" t="inlineStr">
        <is>
          <t>West Brom</t>
        </is>
      </c>
      <c r="AN35" s="33" t="n"/>
      <c r="AO35" s="33" t="n"/>
      <c r="AP35" s="33" t="n"/>
      <c r="AQ35" s="33" t="n"/>
      <c r="AR35" s="33" t="n"/>
      <c r="AS35" s="33" t="n"/>
      <c r="AT35" s="47">
        <f>AR35+AS35</f>
        <v/>
      </c>
      <c r="AW35" s="40">
        <f>AU35+AV35</f>
        <v/>
      </c>
      <c r="DB35" s="35" t="n"/>
      <c r="DE35" s="35" t="n"/>
      <c r="DH35" s="35" t="n"/>
      <c r="DJ35" s="38" t="n"/>
      <c r="DK35" s="35" t="n"/>
      <c r="DM35" s="38" t="n"/>
      <c r="DN35" s="35" t="n"/>
      <c r="DP35" s="38" t="n"/>
      <c r="DQ35" s="35" t="n"/>
      <c r="DS35" s="38" t="n"/>
      <c r="DT35" s="35" t="n"/>
      <c r="DV35" s="38" t="n"/>
      <c r="DW35" s="35" t="n"/>
      <c r="DY35" s="38" t="n"/>
      <c r="EB35" s="38" t="n"/>
      <c r="EE35" s="38" t="n"/>
    </row>
    <row customHeight="1" ht="12" r="36">
      <c r="A36" s="60" t="n">
        <v>43330</v>
      </c>
      <c r="B36" s="38" t="inlineStr">
        <is>
          <t>Sheffield Utd</t>
        </is>
      </c>
      <c r="C36" s="38" t="inlineStr">
        <is>
          <t>Norwich</t>
        </is>
      </c>
      <c r="D36" s="33" t="n">
        <v>476</v>
      </c>
      <c r="E36" s="33" t="n">
        <v>449</v>
      </c>
      <c r="F36" s="33" t="n">
        <v>361</v>
      </c>
      <c r="G36" s="33" t="n">
        <v>341</v>
      </c>
      <c r="H36" s="47" t="n">
        <v>5</v>
      </c>
      <c r="I36" s="47" t="n">
        <v>2</v>
      </c>
      <c r="J36" s="47" t="n">
        <v>7</v>
      </c>
      <c r="K36" s="16" t="n">
        <v>2</v>
      </c>
      <c r="L36" s="33" t="n">
        <v>1</v>
      </c>
      <c r="M36" s="47" t="n">
        <v>3</v>
      </c>
      <c r="N36" s="19">
        <f>IF(K36="","",LOOKUP(K36-L36,{-9E+307,0,1},{2,"x",1}))</f>
        <v/>
      </c>
      <c r="O36" s="20">
        <f>IF(K36="","",K36&amp;"-"&amp;L36)</f>
        <v/>
      </c>
      <c r="P36" s="21" t="n"/>
      <c r="AK36" s="66" t="n">
        <v>43590</v>
      </c>
      <c r="AL36" s="38" t="inlineStr">
        <is>
          <t>Hull</t>
        </is>
      </c>
      <c r="AM36" s="38" t="inlineStr">
        <is>
          <t>Bristol City</t>
        </is>
      </c>
      <c r="AN36" s="33" t="n"/>
      <c r="AO36" s="33" t="n"/>
      <c r="AQ36" s="33" t="n"/>
      <c r="AR36" s="33" t="n"/>
      <c r="AS36" s="33" t="n"/>
      <c r="AT36" s="47">
        <f>AR36+AS36</f>
        <v/>
      </c>
      <c r="AW36" s="40">
        <f>AU36+AV36</f>
        <v/>
      </c>
      <c r="DB36" s="35" t="n"/>
      <c r="DE36" s="35" t="n"/>
      <c r="DH36" s="35" t="n"/>
      <c r="DJ36" s="38" t="n"/>
      <c r="DK36" s="35" t="n"/>
      <c r="DM36" s="38" t="n"/>
      <c r="DN36" s="35" t="n"/>
      <c r="DP36" s="38" t="n"/>
      <c r="DQ36" s="35" t="n"/>
      <c r="DS36" s="38" t="n"/>
      <c r="DT36" s="35" t="n"/>
      <c r="DV36" s="38" t="n"/>
      <c r="DW36" s="35" t="n"/>
      <c r="DY36" s="38" t="n"/>
      <c r="EB36" s="38" t="n"/>
      <c r="EE36" s="38" t="n"/>
    </row>
    <row customHeight="1" ht="12" r="37">
      <c r="A37" s="60" t="n">
        <v>43330</v>
      </c>
      <c r="B37" s="38" t="inlineStr">
        <is>
          <t>West Brom</t>
        </is>
      </c>
      <c r="C37" s="38" t="inlineStr">
        <is>
          <t>QPR</t>
        </is>
      </c>
      <c r="D37" s="33" t="n">
        <v>451</v>
      </c>
      <c r="E37" s="33" t="n">
        <v>349</v>
      </c>
      <c r="F37" s="33" t="n">
        <v>369</v>
      </c>
      <c r="G37" s="33" t="n">
        <v>266</v>
      </c>
      <c r="H37" s="47" t="n">
        <v>9</v>
      </c>
      <c r="I37" s="47" t="n">
        <v>2</v>
      </c>
      <c r="J37" s="47" t="n">
        <v>11</v>
      </c>
      <c r="K37" s="16" t="n">
        <v>7</v>
      </c>
      <c r="L37" s="33" t="n">
        <v>1</v>
      </c>
      <c r="M37" s="47" t="n">
        <v>8</v>
      </c>
      <c r="N37" s="19">
        <f>IF(K37="","",LOOKUP(K37-L37,{-9E+307,0,1},{2,"x",1}))</f>
        <v/>
      </c>
      <c r="O37" s="20">
        <f>IF(K37="","",K37&amp;"-"&amp;L37)</f>
        <v/>
      </c>
      <c r="P37" s="21" t="n"/>
      <c r="AK37" s="66" t="n">
        <v>43590</v>
      </c>
      <c r="AL37" s="38" t="inlineStr">
        <is>
          <t>Ipswich</t>
        </is>
      </c>
      <c r="AM37" s="38" t="inlineStr">
        <is>
          <t>Leeds</t>
        </is>
      </c>
      <c r="AN37" s="33" t="n"/>
      <c r="AO37" s="33" t="n"/>
      <c r="AP37" s="33" t="n"/>
      <c r="AQ37" s="33" t="n"/>
      <c r="AR37" s="33" t="n"/>
      <c r="AS37" s="33" t="n"/>
      <c r="AT37" s="47">
        <f>AR37+AS37</f>
        <v/>
      </c>
      <c r="AW37" s="40">
        <f>AU37+AV37</f>
        <v/>
      </c>
      <c r="DB37" s="35" t="n"/>
      <c r="DE37" s="35" t="n"/>
      <c r="DH37" s="35" t="n"/>
      <c r="DJ37" s="38" t="n"/>
      <c r="DK37" s="35" t="n"/>
      <c r="DM37" s="38" t="n"/>
      <c r="DN37" s="35" t="n"/>
      <c r="DP37" s="38" t="n"/>
      <c r="DQ37" s="35" t="n"/>
      <c r="DS37" s="38" t="n"/>
      <c r="DT37" s="35" t="n"/>
      <c r="DV37" s="38" t="n"/>
      <c r="DW37" s="35" t="n"/>
      <c r="DY37" s="38" t="n"/>
      <c r="EB37" s="38" t="n"/>
      <c r="EE37" s="38" t="n"/>
    </row>
    <row customHeight="1" ht="12" r="38">
      <c r="A38" s="60" t="n">
        <v>43330</v>
      </c>
      <c r="B38" s="38" t="inlineStr">
        <is>
          <t>Wigan</t>
        </is>
      </c>
      <c r="C38" s="38" t="inlineStr">
        <is>
          <t>Nottingham</t>
        </is>
      </c>
      <c r="D38" s="33" t="n">
        <v>314</v>
      </c>
      <c r="E38" s="33" t="n">
        <v>329</v>
      </c>
      <c r="F38" s="33" t="n">
        <v>191</v>
      </c>
      <c r="G38" s="33" t="n">
        <v>200</v>
      </c>
      <c r="H38" s="47" t="n">
        <v>4</v>
      </c>
      <c r="I38" s="47" t="n">
        <v>4</v>
      </c>
      <c r="J38" s="47" t="n">
        <v>8</v>
      </c>
      <c r="K38" s="16" t="n">
        <v>2</v>
      </c>
      <c r="L38" s="33" t="n">
        <v>2</v>
      </c>
      <c r="M38" s="47" t="n">
        <v>4</v>
      </c>
      <c r="N38" s="19">
        <f>IF(K38="","",LOOKUP(K38-L38,{-9E+307,0,1},{2,"x",1}))</f>
        <v/>
      </c>
      <c r="O38" s="20">
        <f>IF(K38="","",K38&amp;"-"&amp;L38)</f>
        <v/>
      </c>
      <c r="P38" s="21" t="n"/>
      <c r="AK38" s="66" t="n">
        <v>43590</v>
      </c>
      <c r="AL38" s="38" t="inlineStr">
        <is>
          <t>Nottingham</t>
        </is>
      </c>
      <c r="AM38" s="38" t="inlineStr">
        <is>
          <t>Bolton</t>
        </is>
      </c>
      <c r="AN38" s="33" t="n"/>
      <c r="AO38" s="33" t="n"/>
      <c r="AP38" s="33" t="n"/>
      <c r="AQ38" s="33" t="n"/>
      <c r="AR38" s="33" t="n"/>
      <c r="AS38" s="33" t="n"/>
      <c r="AT38" s="47">
        <f>AR38+AS38</f>
        <v/>
      </c>
      <c r="AW38" s="40">
        <f>AU38+AV38</f>
        <v/>
      </c>
      <c r="DB38" s="35" t="n"/>
      <c r="DE38" s="35" t="n"/>
      <c r="DH38" s="35" t="n"/>
      <c r="DJ38" s="38" t="n"/>
      <c r="DK38" s="35" t="n"/>
      <c r="DM38" s="38" t="n"/>
      <c r="DN38" s="35" t="n"/>
      <c r="DP38" s="38" t="n"/>
      <c r="DQ38" s="35" t="n"/>
      <c r="DS38" s="38" t="n"/>
      <c r="DT38" s="35" t="n"/>
      <c r="DV38" s="38" t="n"/>
      <c r="DW38" s="35" t="n"/>
      <c r="DY38" s="38" t="n"/>
      <c r="EB38" s="38" t="n"/>
      <c r="EE38" s="38" t="n"/>
    </row>
    <row customHeight="1" ht="12" r="39">
      <c r="A39" s="60" t="n">
        <v>43331</v>
      </c>
      <c r="B39" s="38" t="inlineStr">
        <is>
          <t>Brentford</t>
        </is>
      </c>
      <c r="C39" s="38" t="inlineStr">
        <is>
          <t>Sheffield Wed</t>
        </is>
      </c>
      <c r="D39" s="33" t="n">
        <v>459</v>
      </c>
      <c r="E39" s="33" t="n">
        <v>451</v>
      </c>
      <c r="F39" s="33" t="n">
        <v>363</v>
      </c>
      <c r="G39" s="33" t="n">
        <v>338</v>
      </c>
      <c r="H39" s="47" t="n">
        <v>9</v>
      </c>
      <c r="I39" s="47" t="n">
        <v>1</v>
      </c>
      <c r="J39" s="47" t="n">
        <v>10</v>
      </c>
      <c r="K39" s="16" t="n">
        <v>2</v>
      </c>
      <c r="L39" s="33" t="n">
        <v>0</v>
      </c>
      <c r="M39" s="47" t="n">
        <v>2</v>
      </c>
      <c r="N39" s="19">
        <f>IF(K39="","",LOOKUP(K39-L39,{-9E+307,0,1},{2,"x",1}))</f>
        <v/>
      </c>
      <c r="O39" s="20">
        <f>IF(K39="","",K39&amp;"-"&amp;L39)</f>
        <v/>
      </c>
      <c r="P39" s="21" t="n"/>
      <c r="AK39" s="66" t="n">
        <v>43590</v>
      </c>
      <c r="AL39" s="38" t="inlineStr">
        <is>
          <t>Reading</t>
        </is>
      </c>
      <c r="AM39" s="38" t="inlineStr">
        <is>
          <t>Birmingham</t>
        </is>
      </c>
      <c r="AN39" s="33" t="n"/>
      <c r="AO39" s="33" t="n"/>
      <c r="AP39" s="33" t="n"/>
      <c r="AQ39" s="33" t="n"/>
      <c r="AR39" s="33" t="n"/>
      <c r="AS39" s="33" t="n"/>
      <c r="AT39" s="47">
        <f>AR39+AS39</f>
        <v/>
      </c>
      <c r="AW39" s="40">
        <f>AU39+AV39</f>
        <v/>
      </c>
      <c r="DB39" s="35" t="n"/>
      <c r="DE39" s="35" t="n"/>
      <c r="DH39" s="35" t="n"/>
      <c r="DJ39" s="38" t="n"/>
      <c r="DK39" s="35" t="n"/>
      <c r="DM39" s="38" t="n"/>
      <c r="DN39" s="35" t="n"/>
      <c r="DP39" s="38" t="n"/>
      <c r="DQ39" s="35" t="n"/>
      <c r="DS39" s="38" t="n"/>
      <c r="DT39" s="35" t="n"/>
      <c r="DV39" s="38" t="n"/>
      <c r="DW39" s="35" t="n"/>
      <c r="DY39" s="38" t="n"/>
      <c r="EB39" s="38" t="n"/>
      <c r="EE39" s="38" t="n"/>
    </row>
    <row customHeight="1" ht="12" r="40">
      <c r="A40" s="60" t="n">
        <v>43333</v>
      </c>
      <c r="B40" s="38" t="inlineStr">
        <is>
          <t>Derby</t>
        </is>
      </c>
      <c r="C40" s="38" t="inlineStr">
        <is>
          <t>Ipswich</t>
        </is>
      </c>
      <c r="D40" s="33" t="n">
        <v>534</v>
      </c>
      <c r="E40" s="33" t="n">
        <v>318</v>
      </c>
      <c r="F40" s="33" t="n">
        <v>421</v>
      </c>
      <c r="G40" s="33" t="n">
        <v>204</v>
      </c>
      <c r="H40" s="47" t="n">
        <v>2</v>
      </c>
      <c r="I40" s="47" t="n">
        <v>2</v>
      </c>
      <c r="J40" s="47" t="n">
        <v>4</v>
      </c>
      <c r="K40" s="16" t="n">
        <v>2</v>
      </c>
      <c r="L40" s="33" t="n">
        <v>0</v>
      </c>
      <c r="M40" s="47" t="n">
        <v>2</v>
      </c>
      <c r="N40" s="19">
        <f>IF(K40="","",LOOKUP(K40-L40,{-9E+307,0,1},{2,"x",1}))</f>
        <v/>
      </c>
      <c r="O40" s="20">
        <f>IF(K40="","",K40&amp;"-"&amp;L40)</f>
        <v/>
      </c>
      <c r="P40" s="21" t="n"/>
      <c r="AK40" s="66" t="n">
        <v>43590</v>
      </c>
      <c r="AL40" s="38" t="inlineStr">
        <is>
          <t>Rotherham</t>
        </is>
      </c>
      <c r="AM40" s="38" t="inlineStr">
        <is>
          <t>Middlesbrough</t>
        </is>
      </c>
      <c r="AN40" s="33" t="n"/>
      <c r="AO40" s="33" t="n"/>
      <c r="AP40" s="33" t="n"/>
      <c r="AQ40" s="33" t="n"/>
      <c r="AR40" s="33" t="n"/>
      <c r="AS40" s="33" t="n"/>
      <c r="AT40" s="47">
        <f>AR40+AS40</f>
        <v/>
      </c>
      <c r="AW40" s="40">
        <f>AU40+AV40</f>
        <v/>
      </c>
      <c r="DB40" s="35" t="n"/>
      <c r="DE40" s="35" t="n"/>
      <c r="DH40" s="35" t="n"/>
      <c r="DJ40" s="38" t="n"/>
      <c r="DK40" s="35" t="n"/>
      <c r="EH40" s="35" t="n"/>
    </row>
    <row customHeight="1" ht="12" r="41">
      <c r="A41" s="60" t="n">
        <v>43333</v>
      </c>
      <c r="B41" s="38" t="inlineStr">
        <is>
          <t>QPR</t>
        </is>
      </c>
      <c r="C41" s="38" t="inlineStr">
        <is>
          <t>Bristol City</t>
        </is>
      </c>
      <c r="D41" s="33" t="n">
        <v>364</v>
      </c>
      <c r="E41" s="33" t="n">
        <v>320</v>
      </c>
      <c r="F41" s="33" t="n">
        <v>201</v>
      </c>
      <c r="G41" s="33" t="n">
        <v>162</v>
      </c>
      <c r="H41" s="47" t="n">
        <v>4</v>
      </c>
      <c r="I41" s="47" t="n">
        <v>5</v>
      </c>
      <c r="J41" s="47" t="n">
        <v>9</v>
      </c>
      <c r="K41" s="16" t="n">
        <v>0</v>
      </c>
      <c r="L41" s="33" t="n">
        <v>3</v>
      </c>
      <c r="M41" s="47" t="n">
        <v>3</v>
      </c>
      <c r="N41" s="19">
        <f>IF(K41="","",LOOKUP(K41-L41,{-9E+307,0,1},{2,"x",1}))</f>
        <v/>
      </c>
      <c r="O41" s="20">
        <f>IF(K41="","",K41&amp;"-"&amp;L41)</f>
        <v/>
      </c>
      <c r="P41" s="21" t="n"/>
      <c r="AK41" s="66" t="n">
        <v>43590</v>
      </c>
      <c r="AL41" s="38" t="inlineStr">
        <is>
          <t>Sheffield Wed</t>
        </is>
      </c>
      <c r="AM41" s="38" t="inlineStr">
        <is>
          <t>QPR</t>
        </is>
      </c>
      <c r="AN41" s="33" t="n"/>
      <c r="AO41" s="33" t="n"/>
      <c r="AP41" s="33" t="n"/>
      <c r="AQ41" s="33" t="n"/>
      <c r="AR41" s="33" t="n"/>
      <c r="AS41" s="33" t="n"/>
      <c r="AT41" s="47">
        <f>AR41+AS41</f>
        <v/>
      </c>
      <c r="AW41" s="40">
        <f>AU41+AV41</f>
        <v/>
      </c>
      <c r="DB41" s="35" t="n"/>
      <c r="DE41" s="35" t="n"/>
      <c r="DH41" s="35" t="n"/>
      <c r="DJ41" s="38" t="n"/>
      <c r="DK41" s="35" t="n"/>
      <c r="EH41" s="35" t="n"/>
    </row>
    <row customHeight="1" ht="12" r="42">
      <c r="A42" s="60" t="n">
        <v>43333</v>
      </c>
      <c r="B42" s="38" t="inlineStr">
        <is>
          <t>Rotherham</t>
        </is>
      </c>
      <c r="C42" s="38" t="inlineStr">
        <is>
          <t>Hull</t>
        </is>
      </c>
      <c r="D42" s="33" t="n">
        <v>286</v>
      </c>
      <c r="E42" s="33" t="n">
        <v>424</v>
      </c>
      <c r="F42" s="33" t="n">
        <v>181</v>
      </c>
      <c r="G42" s="33" t="n">
        <v>306</v>
      </c>
      <c r="H42" s="47" t="n">
        <v>4</v>
      </c>
      <c r="I42" s="47" t="n">
        <v>6</v>
      </c>
      <c r="J42" s="47" t="n">
        <v>10</v>
      </c>
      <c r="K42" s="16" t="n">
        <v>2</v>
      </c>
      <c r="L42" s="33" t="n">
        <v>3</v>
      </c>
      <c r="M42" s="47" t="n">
        <v>5</v>
      </c>
      <c r="N42" s="19">
        <f>IF(K42="","",LOOKUP(K42-L42,{-9E+307,0,1},{2,"x",1}))</f>
        <v/>
      </c>
      <c r="O42" s="20">
        <f>IF(K42="","",K42&amp;"-"&amp;L42)</f>
        <v/>
      </c>
      <c r="P42" s="21" t="n"/>
      <c r="AK42" s="66" t="n">
        <v>43590</v>
      </c>
      <c r="AL42" s="38" t="inlineStr">
        <is>
          <t>Stoke</t>
        </is>
      </c>
      <c r="AM42" s="38" t="inlineStr">
        <is>
          <t>Sheffield Utd</t>
        </is>
      </c>
      <c r="AT42" s="48">
        <f>AR42+AS42</f>
        <v/>
      </c>
      <c r="AW42" s="40">
        <f>AU42+AV42</f>
        <v/>
      </c>
      <c r="DJ42" s="38" t="n"/>
      <c r="EH42" s="35" t="n"/>
    </row>
    <row customHeight="1" ht="12" r="43">
      <c r="A43" s="60" t="n">
        <v>43333</v>
      </c>
      <c r="B43" s="38" t="inlineStr">
        <is>
          <t>Swansea</t>
        </is>
      </c>
      <c r="C43" s="38" t="inlineStr">
        <is>
          <t>Leeds</t>
        </is>
      </c>
      <c r="D43" s="33" t="n">
        <v>344</v>
      </c>
      <c r="E43" s="33" t="n">
        <v>436</v>
      </c>
      <c r="F43" s="33" t="n">
        <v>253</v>
      </c>
      <c r="G43" s="33" t="n">
        <v>356</v>
      </c>
      <c r="H43" s="47" t="n">
        <v>4</v>
      </c>
      <c r="I43" s="47" t="n">
        <v>3</v>
      </c>
      <c r="J43" s="47" t="n">
        <v>7</v>
      </c>
      <c r="K43" s="16" t="n">
        <v>2</v>
      </c>
      <c r="L43" s="33" t="n">
        <v>2</v>
      </c>
      <c r="M43" s="47" t="n">
        <v>4</v>
      </c>
      <c r="N43" s="19">
        <f>IF(K43="","",LOOKUP(K43-L43,{-9E+307,0,1},{2,"x",1}))</f>
        <v/>
      </c>
      <c r="O43" s="20">
        <f>IF(K43="","",K43&amp;"-"&amp;L43)</f>
        <v/>
      </c>
      <c r="P43" s="21" t="n"/>
      <c r="AK43" s="67" t="n">
        <v>43590</v>
      </c>
      <c r="AL43" s="24" t="inlineStr">
        <is>
          <t>Wigan</t>
        </is>
      </c>
      <c r="AM43" s="24" t="inlineStr">
        <is>
          <t>Millwall</t>
        </is>
      </c>
      <c r="AN43" s="45" t="n"/>
      <c r="AO43" s="24" t="n"/>
      <c r="AP43" s="24" t="n"/>
      <c r="AQ43" s="24" t="n"/>
      <c r="AR43" s="24" t="n"/>
      <c r="AS43" s="24" t="n"/>
      <c r="AT43" s="49">
        <f>AR43+AS43</f>
        <v/>
      </c>
      <c r="AU43" s="24" t="n"/>
      <c r="AV43" s="24" t="n"/>
      <c r="AW43" s="41">
        <f>AU43+AV43</f>
        <v/>
      </c>
      <c r="DJ43" s="38" t="n"/>
      <c r="EH43" s="35" t="n"/>
    </row>
    <row customHeight="1" ht="12" r="44">
      <c r="A44" s="60" t="n">
        <v>43334</v>
      </c>
      <c r="B44" s="38" t="inlineStr">
        <is>
          <t>Aston Villa</t>
        </is>
      </c>
      <c r="C44" s="38" t="inlineStr">
        <is>
          <t>Brentford</t>
        </is>
      </c>
      <c r="D44" s="33" t="n">
        <v>414</v>
      </c>
      <c r="E44" s="33" t="n">
        <v>331</v>
      </c>
      <c r="F44" s="33" t="n">
        <v>323</v>
      </c>
      <c r="G44" s="33" t="n">
        <v>225</v>
      </c>
      <c r="H44" s="47" t="n">
        <v>8</v>
      </c>
      <c r="I44" s="47" t="n">
        <v>7</v>
      </c>
      <c r="J44" s="47" t="n">
        <v>15</v>
      </c>
      <c r="K44" s="16" t="n">
        <v>2</v>
      </c>
      <c r="L44" s="33" t="n">
        <v>2</v>
      </c>
      <c r="M44" s="47" t="n">
        <v>4</v>
      </c>
      <c r="N44" s="19">
        <f>IF(K44="","",LOOKUP(K44-L44,{-9E+307,0,1},{2,"x",1}))</f>
        <v/>
      </c>
      <c r="O44" s="20">
        <f>IF(K44="","",K44&amp;"-"&amp;L44)</f>
        <v/>
      </c>
      <c r="P44" s="21" t="n"/>
      <c r="DJ44" s="38" t="n"/>
      <c r="DL44" s="35" t="n"/>
      <c r="DM44" s="38" t="n"/>
      <c r="DO44" s="35" t="n"/>
      <c r="DP44" s="38" t="n"/>
      <c r="DR44" s="35" t="n"/>
      <c r="DS44" s="38" t="n"/>
      <c r="DU44" s="35" t="n"/>
      <c r="DV44" s="38" t="n"/>
      <c r="DX44" s="35" t="n"/>
      <c r="DY44" s="38" t="n"/>
      <c r="EA44" s="35" t="n"/>
      <c r="EB44" s="38" t="n"/>
      <c r="ED44" s="35" t="n"/>
      <c r="EE44" s="38" t="n"/>
      <c r="EG44" s="35" t="n"/>
    </row>
    <row customHeight="1" ht="12" r="45">
      <c r="A45" s="60" t="n">
        <v>43334</v>
      </c>
      <c r="B45" s="38" t="inlineStr">
        <is>
          <t>Blackburn</t>
        </is>
      </c>
      <c r="C45" s="38" t="inlineStr">
        <is>
          <t>Reading</t>
        </is>
      </c>
      <c r="D45" s="33" t="n">
        <v>491</v>
      </c>
      <c r="E45" s="33" t="n">
        <v>322</v>
      </c>
      <c r="F45" s="33" t="n">
        <v>352</v>
      </c>
      <c r="G45" s="33" t="n">
        <v>200</v>
      </c>
      <c r="H45" s="47" t="n">
        <v>4</v>
      </c>
      <c r="I45" s="47" t="n">
        <v>4</v>
      </c>
      <c r="J45" s="47" t="n">
        <v>8</v>
      </c>
      <c r="K45" s="16" t="n">
        <v>2</v>
      </c>
      <c r="L45" s="33" t="n">
        <v>2</v>
      </c>
      <c r="M45" s="47" t="n">
        <v>4</v>
      </c>
      <c r="N45" s="19">
        <f>IF(K45="","",LOOKUP(K45-L45,{-9E+307,0,1},{2,"x",1}))</f>
        <v/>
      </c>
      <c r="O45" s="20">
        <f>IF(K45="","",K45&amp;"-"&amp;L45)</f>
        <v/>
      </c>
      <c r="P45" s="21" t="n"/>
      <c r="DJ45" s="38" t="n"/>
      <c r="DL45" s="35" t="n"/>
      <c r="DM45" s="38" t="n"/>
      <c r="DO45" s="35" t="n"/>
      <c r="DP45" s="38" t="n"/>
      <c r="DR45" s="35" t="n"/>
      <c r="DS45" s="38" t="n"/>
      <c r="DU45" s="35" t="n"/>
      <c r="DV45" s="38" t="n"/>
      <c r="DX45" s="35" t="n"/>
      <c r="DY45" s="38" t="n"/>
      <c r="EA45" s="35" t="n"/>
      <c r="EB45" s="38" t="n"/>
      <c r="ED45" s="35" t="n"/>
      <c r="EE45" s="38" t="n"/>
      <c r="EG45" s="35" t="n"/>
    </row>
    <row customHeight="1" ht="12" r="46">
      <c r="A46" s="60" t="n">
        <v>43334</v>
      </c>
      <c r="B46" s="38" t="inlineStr">
        <is>
          <t>Bolton</t>
        </is>
      </c>
      <c r="C46" s="38" t="inlineStr">
        <is>
          <t>Birmingham</t>
        </is>
      </c>
      <c r="D46" s="33" t="n">
        <v>354</v>
      </c>
      <c r="E46" s="33" t="n">
        <v>371</v>
      </c>
      <c r="F46" s="33" t="n">
        <v>223</v>
      </c>
      <c r="G46" s="33" t="n">
        <v>240</v>
      </c>
      <c r="H46" s="47" t="n">
        <v>4</v>
      </c>
      <c r="I46" s="47" t="n">
        <v>6</v>
      </c>
      <c r="J46" s="47" t="n">
        <v>10</v>
      </c>
      <c r="K46" s="16" t="n">
        <v>1</v>
      </c>
      <c r="L46" s="33" t="n">
        <v>0</v>
      </c>
      <c r="M46" s="47" t="n">
        <v>1</v>
      </c>
      <c r="N46" s="19">
        <f>IF(K46="","",LOOKUP(K46-L46,{-9E+307,0,1},{2,"x",1}))</f>
        <v/>
      </c>
      <c r="O46" s="20">
        <f>IF(K46="","",K46&amp;"-"&amp;L46)</f>
        <v/>
      </c>
      <c r="P46" s="21" t="n"/>
      <c r="DJ46" s="38" t="n"/>
      <c r="DL46" s="35" t="n"/>
      <c r="DM46" s="38" t="n"/>
      <c r="DO46" s="35" t="n"/>
      <c r="DP46" s="38" t="n"/>
      <c r="DR46" s="35" t="n"/>
      <c r="DS46" s="38" t="n"/>
      <c r="DU46" s="35" t="n"/>
      <c r="DV46" s="38" t="n"/>
      <c r="DX46" s="35" t="n"/>
      <c r="DY46" s="38" t="n"/>
      <c r="EA46" s="35" t="n"/>
      <c r="EB46" s="38" t="n"/>
      <c r="ED46" s="35" t="n"/>
      <c r="EE46" s="38" t="n"/>
      <c r="EG46" s="35" t="n"/>
    </row>
    <row customHeight="1" ht="12" r="47">
      <c r="A47" s="60" t="n">
        <v>43334</v>
      </c>
      <c r="B47" s="38" t="inlineStr">
        <is>
          <t>Norwich</t>
        </is>
      </c>
      <c r="C47" s="38" t="inlineStr">
        <is>
          <t>Preston</t>
        </is>
      </c>
      <c r="D47" s="33" t="n">
        <v>391</v>
      </c>
      <c r="E47" s="33" t="n">
        <v>384</v>
      </c>
      <c r="F47" s="33" t="n">
        <v>293</v>
      </c>
      <c r="G47" s="33" t="n">
        <v>287</v>
      </c>
      <c r="H47" s="47" t="n">
        <v>4</v>
      </c>
      <c r="I47" s="47" t="n">
        <v>3</v>
      </c>
      <c r="J47" s="47" t="n">
        <v>7</v>
      </c>
      <c r="K47" s="16" t="n">
        <v>2</v>
      </c>
      <c r="L47" s="33" t="n">
        <v>0</v>
      </c>
      <c r="M47" s="47" t="n">
        <v>2</v>
      </c>
      <c r="N47" s="19">
        <f>IF(K47="","",LOOKUP(K47-L47,{-9E+307,0,1},{2,"x",1}))</f>
        <v/>
      </c>
      <c r="O47" s="20">
        <f>IF(K47="","",K47&amp;"-"&amp;L47)</f>
        <v/>
      </c>
      <c r="P47" s="21" t="n"/>
      <c r="AL47" t="inlineStr">
        <is>
          <t>Aston Villa</t>
        </is>
      </c>
      <c r="AM47" t="inlineStr">
        <is>
          <t>Norwich</t>
        </is>
      </c>
      <c r="AN47" t="n">
        <v>12</v>
      </c>
      <c r="AO47" t="n">
        <v>4</v>
      </c>
      <c r="AP47" t="n">
        <v>14</v>
      </c>
      <c r="AQ47" t="n">
        <v>2</v>
      </c>
      <c r="AR47" t="n">
        <v>5</v>
      </c>
      <c r="AS47" t="n">
        <v>11</v>
      </c>
      <c r="AT47" t="n">
        <v>8</v>
      </c>
      <c r="AU47" t="n">
        <v>8</v>
      </c>
      <c r="AV47" t="n">
        <v>1</v>
      </c>
      <c r="AW47" t="n">
        <v>15</v>
      </c>
      <c r="AX47" t="n">
        <v>5</v>
      </c>
      <c r="AY47" t="n">
        <v>11</v>
      </c>
      <c r="AZ47" t="n">
        <v>13</v>
      </c>
      <c r="BA47" t="n">
        <v>3</v>
      </c>
      <c r="BB47" t="n">
        <v>14</v>
      </c>
      <c r="BC47" t="n">
        <v>2</v>
      </c>
      <c r="BD47" t="n">
        <v>9</v>
      </c>
      <c r="BE47" t="n">
        <v>7</v>
      </c>
      <c r="BF47" t="n">
        <v>13</v>
      </c>
      <c r="BG47" t="n">
        <v>3</v>
      </c>
      <c r="BH47" t="n">
        <v>4</v>
      </c>
      <c r="BI47" t="n">
        <v>12</v>
      </c>
      <c r="BJ47" t="n">
        <v>9</v>
      </c>
      <c r="BK47" t="n">
        <v>7</v>
      </c>
      <c r="BL47" t="n">
        <v>1</v>
      </c>
      <c r="BM47" t="n">
        <v>15</v>
      </c>
      <c r="BN47" t="n">
        <v>2</v>
      </c>
      <c r="BO47" t="n">
        <v>14</v>
      </c>
      <c r="BP47" t="n">
        <v>12</v>
      </c>
      <c r="BQ47" t="n">
        <v>4</v>
      </c>
      <c r="BR47" t="n">
        <v>14</v>
      </c>
      <c r="BS47" t="n">
        <v>2</v>
      </c>
      <c r="BT47" t="n">
        <v>5</v>
      </c>
      <c r="BU47" t="n">
        <v>11</v>
      </c>
      <c r="BV47" t="n">
        <v>8</v>
      </c>
      <c r="BW47" t="n">
        <v>8</v>
      </c>
      <c r="BX47" t="n">
        <v>2</v>
      </c>
      <c r="BY47" t="n">
        <v>14</v>
      </c>
      <c r="BZ47" t="n">
        <v>2</v>
      </c>
      <c r="CA47" t="n">
        <v>14</v>
      </c>
      <c r="CB47" t="n">
        <v>14</v>
      </c>
      <c r="CC47" t="n">
        <v>2</v>
      </c>
      <c r="CD47" t="n">
        <v>16</v>
      </c>
      <c r="CE47" t="n">
        <v>0</v>
      </c>
      <c r="CF47" t="n">
        <v>9</v>
      </c>
      <c r="CG47" t="n">
        <v>7</v>
      </c>
      <c r="CH47" t="n">
        <v>12</v>
      </c>
      <c r="CI47" t="n">
        <v>4</v>
      </c>
      <c r="CJ47" t="n">
        <v>5</v>
      </c>
      <c r="CK47" t="n">
        <v>11</v>
      </c>
      <c r="CL47" t="n">
        <v>6</v>
      </c>
      <c r="CM47" t="n">
        <v>10</v>
      </c>
      <c r="CN47" t="n">
        <v>7</v>
      </c>
      <c r="CO47" t="n">
        <v>9</v>
      </c>
      <c r="CP47" t="n">
        <v>11</v>
      </c>
      <c r="CQ47" t="n">
        <v>5</v>
      </c>
      <c r="CR47" t="n">
        <v>1</v>
      </c>
      <c r="CS47" t="n">
        <v>15</v>
      </c>
      <c r="CT47" t="n">
        <v>2</v>
      </c>
      <c r="CU47" t="n">
        <v>14</v>
      </c>
      <c r="CV47" t="n">
        <v>0</v>
      </c>
      <c r="CW47" t="n">
        <v>16</v>
      </c>
      <c r="CX47" t="n">
        <v>0</v>
      </c>
      <c r="CY47" t="n">
        <v>16</v>
      </c>
      <c r="CZ47" t="n">
        <v>11</v>
      </c>
      <c r="DA47" t="n">
        <v>5</v>
      </c>
      <c r="DB47" t="n">
        <v>11</v>
      </c>
      <c r="DC47" t="n">
        <v>5</v>
      </c>
      <c r="DD47" t="n">
        <v>3</v>
      </c>
      <c r="DE47" t="n">
        <v>13</v>
      </c>
      <c r="DF47" t="n">
        <v>6</v>
      </c>
      <c r="DG47" t="n">
        <v>10</v>
      </c>
      <c r="DH47" t="n">
        <v>1</v>
      </c>
      <c r="DI47" t="n">
        <v>15</v>
      </c>
      <c r="DJ47" s="38" t="n">
        <v>1</v>
      </c>
      <c r="DK47" t="n">
        <v>15</v>
      </c>
      <c r="DL47" s="35" t="n">
        <v>9</v>
      </c>
      <c r="DM47" s="38" t="n">
        <v>7</v>
      </c>
      <c r="DN47" t="n">
        <v>12</v>
      </c>
      <c r="DO47" s="35" t="n">
        <v>4</v>
      </c>
      <c r="DP47" s="38" t="n">
        <v>5</v>
      </c>
      <c r="DQ47" t="n">
        <v>11</v>
      </c>
      <c r="DR47" s="35" t="n">
        <v>6</v>
      </c>
      <c r="DS47" s="38" t="n">
        <v>10</v>
      </c>
      <c r="DT47" t="n">
        <v>7</v>
      </c>
      <c r="DU47" s="35" t="n">
        <v>9</v>
      </c>
      <c r="DV47" s="38" t="n">
        <v>11</v>
      </c>
      <c r="DW47" t="n">
        <v>5</v>
      </c>
      <c r="DX47" s="35" t="n">
        <v>1</v>
      </c>
      <c r="DY47" s="38" t="n">
        <v>15</v>
      </c>
      <c r="DZ47" t="n">
        <v>2</v>
      </c>
      <c r="EA47" s="35" t="n">
        <v>14</v>
      </c>
      <c r="EB47" s="38" t="n">
        <v>0</v>
      </c>
      <c r="EC47" t="n">
        <v>16</v>
      </c>
      <c r="ED47" s="35" t="n">
        <v>0</v>
      </c>
      <c r="EE47" s="38" t="n">
        <v>16</v>
      </c>
      <c r="EF47" t="n">
        <v>11</v>
      </c>
      <c r="EG47" s="35" t="n">
        <v>5</v>
      </c>
      <c r="EH47" t="n">
        <v>11</v>
      </c>
      <c r="EI47" t="n">
        <v>5</v>
      </c>
      <c r="EJ47" t="n">
        <v>3</v>
      </c>
      <c r="EK47" t="n">
        <v>13</v>
      </c>
      <c r="EL47" t="n">
        <v>6</v>
      </c>
      <c r="EM47" t="n">
        <v>10</v>
      </c>
      <c r="EN47" t="n">
        <v>1</v>
      </c>
      <c r="EO47" t="n">
        <v>15</v>
      </c>
      <c r="EP47" t="n">
        <v>1</v>
      </c>
      <c r="EQ47" t="n">
        <v>15</v>
      </c>
    </row>
    <row customHeight="1" ht="12" r="48">
      <c r="A48" s="60" t="n">
        <v>43334</v>
      </c>
      <c r="B48" s="38" t="inlineStr">
        <is>
          <t>Sheffield Wed</t>
        </is>
      </c>
      <c r="C48" s="38" t="inlineStr">
        <is>
          <t>Millwall</t>
        </is>
      </c>
      <c r="D48" s="33" t="n">
        <v>473</v>
      </c>
      <c r="E48" s="33" t="n">
        <v>310</v>
      </c>
      <c r="F48" s="33" t="n">
        <v>337</v>
      </c>
      <c r="G48" s="33" t="n">
        <v>193</v>
      </c>
      <c r="H48" s="47" t="n">
        <v>3</v>
      </c>
      <c r="I48" s="47" t="n">
        <v>4</v>
      </c>
      <c r="J48" s="47" t="n">
        <v>7</v>
      </c>
      <c r="K48" s="16" t="n">
        <v>2</v>
      </c>
      <c r="L48" s="33" t="n">
        <v>1</v>
      </c>
      <c r="M48" s="47" t="n">
        <v>3</v>
      </c>
      <c r="N48" s="19">
        <f>IF(K48="","",LOOKUP(K48-L48,{-9E+307,0,1},{2,"x",1}))</f>
        <v/>
      </c>
      <c r="O48" s="20">
        <f>IF(K48="","",K48&amp;"-"&amp;L48)</f>
        <v/>
      </c>
      <c r="P48" s="21" t="n"/>
      <c r="AL48" t="inlineStr">
        <is>
          <t>Blackburn</t>
        </is>
      </c>
      <c r="AM48" t="inlineStr">
        <is>
          <t>Swansea</t>
        </is>
      </c>
      <c r="AN48" t="n">
        <v>14</v>
      </c>
      <c r="AO48" t="n">
        <v>2</v>
      </c>
      <c r="AP48" t="n">
        <v>15</v>
      </c>
      <c r="AQ48" t="n">
        <v>1</v>
      </c>
      <c r="AR48" t="n">
        <v>5</v>
      </c>
      <c r="AS48" t="n">
        <v>11</v>
      </c>
      <c r="AT48" t="n">
        <v>7</v>
      </c>
      <c r="AU48" t="n">
        <v>9</v>
      </c>
      <c r="AV48" t="n">
        <v>0</v>
      </c>
      <c r="AW48" t="n">
        <v>16</v>
      </c>
      <c r="AX48" t="n">
        <v>3</v>
      </c>
      <c r="AY48" t="n">
        <v>13</v>
      </c>
      <c r="AZ48" t="n">
        <v>12</v>
      </c>
      <c r="BA48" t="n">
        <v>4</v>
      </c>
      <c r="BB48" t="n">
        <v>13</v>
      </c>
      <c r="BC48" t="n">
        <v>3</v>
      </c>
      <c r="BD48" t="n">
        <v>10</v>
      </c>
      <c r="BE48" t="n">
        <v>6</v>
      </c>
      <c r="BF48" t="n">
        <v>11</v>
      </c>
      <c r="BG48" t="n">
        <v>5</v>
      </c>
      <c r="BH48" t="n">
        <v>4</v>
      </c>
      <c r="BI48" t="n">
        <v>12</v>
      </c>
      <c r="BJ48" t="n">
        <v>7</v>
      </c>
      <c r="BK48" t="n">
        <v>9</v>
      </c>
      <c r="BL48" t="n">
        <v>2</v>
      </c>
      <c r="BM48" t="n">
        <v>14</v>
      </c>
      <c r="BN48" t="n">
        <v>1</v>
      </c>
      <c r="BO48" t="n">
        <v>15</v>
      </c>
      <c r="BP48" t="n">
        <v>10</v>
      </c>
      <c r="BQ48" t="n">
        <v>6</v>
      </c>
      <c r="BR48" t="n">
        <v>14</v>
      </c>
      <c r="BS48" t="n">
        <v>2</v>
      </c>
      <c r="BT48" t="n">
        <v>2</v>
      </c>
      <c r="BU48" t="n">
        <v>14</v>
      </c>
      <c r="BV48" t="n">
        <v>4</v>
      </c>
      <c r="BW48" t="n">
        <v>12</v>
      </c>
      <c r="BX48" t="n">
        <v>0</v>
      </c>
      <c r="BY48" t="n">
        <v>16</v>
      </c>
      <c r="BZ48" t="n">
        <v>1</v>
      </c>
      <c r="CA48" t="n">
        <v>15</v>
      </c>
      <c r="CB48" t="n">
        <v>12</v>
      </c>
      <c r="CC48" t="n">
        <v>4</v>
      </c>
      <c r="CD48" t="n">
        <v>13</v>
      </c>
      <c r="CE48" t="n">
        <v>3</v>
      </c>
      <c r="CF48" t="n">
        <v>9</v>
      </c>
      <c r="CG48" t="n">
        <v>7</v>
      </c>
      <c r="CH48" t="n">
        <v>7</v>
      </c>
      <c r="CI48" t="n">
        <v>9</v>
      </c>
      <c r="CJ48" t="n">
        <v>1</v>
      </c>
      <c r="CK48" t="n">
        <v>15</v>
      </c>
      <c r="CL48" t="n">
        <v>4</v>
      </c>
      <c r="CM48" t="n">
        <v>12</v>
      </c>
      <c r="CN48" t="n">
        <v>9</v>
      </c>
      <c r="CO48" t="n">
        <v>7</v>
      </c>
      <c r="CP48" t="n">
        <v>8</v>
      </c>
      <c r="CQ48" t="n">
        <v>8</v>
      </c>
      <c r="CR48" t="n">
        <v>4</v>
      </c>
      <c r="CS48" t="n">
        <v>12</v>
      </c>
      <c r="CT48" t="n">
        <v>4</v>
      </c>
      <c r="CU48" t="n">
        <v>12</v>
      </c>
      <c r="CV48" t="n">
        <v>1</v>
      </c>
      <c r="CW48" t="n">
        <v>15</v>
      </c>
      <c r="CX48" t="n">
        <v>0</v>
      </c>
      <c r="CY48" t="n">
        <v>16</v>
      </c>
      <c r="CZ48" t="n">
        <v>13</v>
      </c>
      <c r="DA48" t="n">
        <v>3</v>
      </c>
      <c r="DB48" t="n">
        <v>12</v>
      </c>
      <c r="DC48" t="n">
        <v>4</v>
      </c>
      <c r="DD48" t="n">
        <v>7</v>
      </c>
      <c r="DE48" t="n">
        <v>9</v>
      </c>
      <c r="DF48" t="n">
        <v>8</v>
      </c>
      <c r="DG48" t="n">
        <v>8</v>
      </c>
      <c r="DH48" t="n">
        <v>2</v>
      </c>
      <c r="DI48" t="n">
        <v>14</v>
      </c>
      <c r="DJ48" s="38" t="n">
        <v>4</v>
      </c>
      <c r="DK48" t="n">
        <v>12</v>
      </c>
      <c r="DL48" s="35" t="n">
        <v>9</v>
      </c>
      <c r="DM48" s="38" t="n">
        <v>7</v>
      </c>
      <c r="DN48" t="n">
        <v>7</v>
      </c>
      <c r="DO48" s="35" t="n">
        <v>9</v>
      </c>
      <c r="DP48" s="38" t="n">
        <v>1</v>
      </c>
      <c r="DQ48" t="n">
        <v>15</v>
      </c>
      <c r="DR48" s="35" t="n">
        <v>4</v>
      </c>
      <c r="DS48" s="38" t="n">
        <v>12</v>
      </c>
      <c r="DT48" t="n">
        <v>9</v>
      </c>
      <c r="DU48" s="35" t="n">
        <v>7</v>
      </c>
      <c r="DV48" s="38" t="n">
        <v>8</v>
      </c>
      <c r="DW48" t="n">
        <v>8</v>
      </c>
      <c r="DX48" s="35" t="n">
        <v>4</v>
      </c>
      <c r="DY48" s="38" t="n">
        <v>12</v>
      </c>
      <c r="DZ48" t="n">
        <v>4</v>
      </c>
      <c r="EA48" s="35" t="n">
        <v>12</v>
      </c>
      <c r="EB48" s="38" t="n">
        <v>1</v>
      </c>
      <c r="EC48" t="n">
        <v>15</v>
      </c>
      <c r="ED48" s="35" t="n">
        <v>0</v>
      </c>
      <c r="EE48" s="38" t="n">
        <v>16</v>
      </c>
      <c r="EF48" t="n">
        <v>13</v>
      </c>
      <c r="EG48" s="35" t="n">
        <v>3</v>
      </c>
      <c r="EH48" t="n">
        <v>12</v>
      </c>
      <c r="EI48" t="n">
        <v>4</v>
      </c>
      <c r="EJ48" t="n">
        <v>7</v>
      </c>
      <c r="EK48" t="n">
        <v>9</v>
      </c>
      <c r="EL48" t="n">
        <v>8</v>
      </c>
      <c r="EM48" t="n">
        <v>8</v>
      </c>
      <c r="EN48" t="n">
        <v>2</v>
      </c>
      <c r="EO48" t="n">
        <v>14</v>
      </c>
      <c r="EP48" t="n">
        <v>4</v>
      </c>
      <c r="EQ48" t="n">
        <v>12</v>
      </c>
    </row>
    <row customHeight="1" ht="12" r="49">
      <c r="A49" s="60" t="n">
        <v>43334</v>
      </c>
      <c r="B49" s="38" t="inlineStr">
        <is>
          <t>Stoke</t>
        </is>
      </c>
      <c r="C49" s="38" t="inlineStr">
        <is>
          <t>Wigan</t>
        </is>
      </c>
      <c r="D49" s="33" t="n">
        <v>418</v>
      </c>
      <c r="E49" s="33" t="n">
        <v>351</v>
      </c>
      <c r="F49" s="33" t="n">
        <v>305</v>
      </c>
      <c r="G49" s="33" t="n">
        <v>239</v>
      </c>
      <c r="H49" s="47" t="n">
        <v>0</v>
      </c>
      <c r="I49" s="47" t="n">
        <v>4</v>
      </c>
      <c r="J49" s="47" t="n">
        <v>4</v>
      </c>
      <c r="K49" s="16" t="n">
        <v>0</v>
      </c>
      <c r="L49" s="33" t="n">
        <v>3</v>
      </c>
      <c r="M49" s="47" t="n">
        <v>3</v>
      </c>
      <c r="N49" s="19">
        <f>IF(K49="","",LOOKUP(K49-L49,{-9E+307,0,1},{2,"x",1}))</f>
        <v/>
      </c>
      <c r="O49" s="20">
        <f>IF(K49="","",K49&amp;"-"&amp;L49)</f>
        <v/>
      </c>
      <c r="P49" s="21" t="n"/>
      <c r="AL49" t="inlineStr">
        <is>
          <t>Brentford</t>
        </is>
      </c>
      <c r="AM49" t="inlineStr">
        <is>
          <t>Preston</t>
        </is>
      </c>
      <c r="AN49" t="n">
        <v>11</v>
      </c>
      <c r="AO49" t="n">
        <v>5</v>
      </c>
      <c r="AP49" t="n">
        <v>11</v>
      </c>
      <c r="AQ49" t="n">
        <v>5</v>
      </c>
      <c r="AR49" t="n">
        <v>5</v>
      </c>
      <c r="AS49" t="n">
        <v>11</v>
      </c>
      <c r="AT49" t="n">
        <v>7</v>
      </c>
      <c r="AU49" t="n">
        <v>9</v>
      </c>
      <c r="AV49" t="n">
        <v>3</v>
      </c>
      <c r="AW49" t="n">
        <v>13</v>
      </c>
      <c r="AX49" t="n">
        <v>3</v>
      </c>
      <c r="AY49" t="n">
        <v>13</v>
      </c>
      <c r="AZ49" t="n">
        <v>12</v>
      </c>
      <c r="BA49" t="n">
        <v>4</v>
      </c>
      <c r="BB49" t="n">
        <v>12</v>
      </c>
      <c r="BC49" t="n">
        <v>4</v>
      </c>
      <c r="BD49" t="n">
        <v>7</v>
      </c>
      <c r="BE49" t="n">
        <v>9</v>
      </c>
      <c r="BF49" t="n">
        <v>9</v>
      </c>
      <c r="BG49" t="n">
        <v>7</v>
      </c>
      <c r="BH49" t="n">
        <v>2</v>
      </c>
      <c r="BI49" t="n">
        <v>14</v>
      </c>
      <c r="BJ49" t="n">
        <v>5</v>
      </c>
      <c r="BK49" t="n">
        <v>11</v>
      </c>
      <c r="BL49" t="n">
        <v>2</v>
      </c>
      <c r="BM49" t="n">
        <v>14</v>
      </c>
      <c r="BN49" t="n">
        <v>2</v>
      </c>
      <c r="BO49" t="n">
        <v>14</v>
      </c>
      <c r="BP49" t="n">
        <v>9</v>
      </c>
      <c r="BQ49" t="n">
        <v>7</v>
      </c>
      <c r="BR49" t="n">
        <v>6</v>
      </c>
      <c r="BS49" t="n">
        <v>10</v>
      </c>
      <c r="BT49" t="n">
        <v>4</v>
      </c>
      <c r="BU49" t="n">
        <v>12</v>
      </c>
      <c r="BV49" t="n">
        <v>2</v>
      </c>
      <c r="BW49" t="n">
        <v>14</v>
      </c>
      <c r="BX49" t="n">
        <v>1</v>
      </c>
      <c r="BY49" t="n">
        <v>15</v>
      </c>
      <c r="BZ49" t="n">
        <v>1</v>
      </c>
      <c r="CA49" t="n">
        <v>15</v>
      </c>
      <c r="CB49" t="n">
        <v>11</v>
      </c>
      <c r="CC49" t="n">
        <v>5</v>
      </c>
      <c r="CD49" t="n">
        <v>11</v>
      </c>
      <c r="CE49" t="n">
        <v>5</v>
      </c>
      <c r="CF49" t="n">
        <v>7</v>
      </c>
      <c r="CG49" t="n">
        <v>9</v>
      </c>
      <c r="CH49" t="n">
        <v>6</v>
      </c>
      <c r="CI49" t="n">
        <v>10</v>
      </c>
      <c r="CJ49" t="n">
        <v>4</v>
      </c>
      <c r="CK49" t="n">
        <v>12</v>
      </c>
      <c r="CL49" t="n">
        <v>4</v>
      </c>
      <c r="CM49" t="n">
        <v>12</v>
      </c>
      <c r="CN49" t="n">
        <v>7</v>
      </c>
      <c r="CO49" t="n">
        <v>9</v>
      </c>
      <c r="CP49" t="n">
        <v>10</v>
      </c>
      <c r="CQ49" t="n">
        <v>6</v>
      </c>
      <c r="CR49" t="n">
        <v>1</v>
      </c>
      <c r="CS49" t="n">
        <v>15</v>
      </c>
      <c r="CT49" t="n">
        <v>5</v>
      </c>
      <c r="CU49" t="n">
        <v>11</v>
      </c>
      <c r="CV49" t="n">
        <v>0</v>
      </c>
      <c r="CW49" t="n">
        <v>16</v>
      </c>
      <c r="CX49" t="n">
        <v>2</v>
      </c>
      <c r="CY49" t="n">
        <v>14</v>
      </c>
      <c r="CZ49" t="n">
        <v>9</v>
      </c>
      <c r="DA49" t="n">
        <v>7</v>
      </c>
      <c r="DB49" t="n">
        <v>12</v>
      </c>
      <c r="DC49" t="n">
        <v>4</v>
      </c>
      <c r="DD49" t="n">
        <v>5</v>
      </c>
      <c r="DE49" t="n">
        <v>11</v>
      </c>
      <c r="DF49" t="n">
        <v>6</v>
      </c>
      <c r="DG49" t="n">
        <v>10</v>
      </c>
      <c r="DH49" t="n">
        <v>2</v>
      </c>
      <c r="DI49" t="n">
        <v>14</v>
      </c>
      <c r="DJ49" s="38" t="n">
        <v>3</v>
      </c>
      <c r="DK49" t="n">
        <v>13</v>
      </c>
      <c r="DL49" s="35" t="n">
        <v>7</v>
      </c>
      <c r="DM49" s="38" t="n">
        <v>9</v>
      </c>
      <c r="DN49" t="n">
        <v>6</v>
      </c>
      <c r="DO49" s="35" t="n">
        <v>10</v>
      </c>
      <c r="DP49" s="38" t="n">
        <v>4</v>
      </c>
      <c r="DQ49" t="n">
        <v>12</v>
      </c>
      <c r="DR49" s="35" t="n">
        <v>4</v>
      </c>
      <c r="DS49" s="38" t="n">
        <v>12</v>
      </c>
      <c r="DT49" t="n">
        <v>7</v>
      </c>
      <c r="DU49" s="35" t="n">
        <v>9</v>
      </c>
      <c r="DV49" s="38" t="n">
        <v>10</v>
      </c>
      <c r="DW49" t="n">
        <v>6</v>
      </c>
      <c r="DX49" s="35" t="n">
        <v>1</v>
      </c>
      <c r="DY49" s="38" t="n">
        <v>15</v>
      </c>
      <c r="DZ49" t="n">
        <v>5</v>
      </c>
      <c r="EA49" s="35" t="n">
        <v>11</v>
      </c>
      <c r="EB49" s="38" t="n">
        <v>0</v>
      </c>
      <c r="EC49" t="n">
        <v>16</v>
      </c>
      <c r="ED49" s="35" t="n">
        <v>2</v>
      </c>
      <c r="EE49" s="38" t="n">
        <v>14</v>
      </c>
      <c r="EF49" t="n">
        <v>9</v>
      </c>
      <c r="EG49" s="35" t="n">
        <v>7</v>
      </c>
      <c r="EH49" t="n">
        <v>12</v>
      </c>
      <c r="EI49" t="n">
        <v>4</v>
      </c>
      <c r="EJ49" t="n">
        <v>5</v>
      </c>
      <c r="EK49" t="n">
        <v>11</v>
      </c>
      <c r="EL49" t="n">
        <v>6</v>
      </c>
      <c r="EM49" t="n">
        <v>10</v>
      </c>
      <c r="EN49" t="n">
        <v>2</v>
      </c>
      <c r="EO49" t="n">
        <v>14</v>
      </c>
      <c r="EP49" t="n">
        <v>3</v>
      </c>
      <c r="EQ49" t="n">
        <v>13</v>
      </c>
    </row>
    <row customHeight="1" ht="15" r="50">
      <c r="A50" s="60" t="n">
        <v>43336</v>
      </c>
      <c r="B50" s="38" t="inlineStr">
        <is>
          <t>Middlesbrough</t>
        </is>
      </c>
      <c r="C50" s="38" t="inlineStr">
        <is>
          <t>West Brom</t>
        </is>
      </c>
      <c r="D50" s="33" t="n">
        <v>257</v>
      </c>
      <c r="E50" s="33" t="n">
        <v>443</v>
      </c>
      <c r="F50" s="33" t="n">
        <v>175</v>
      </c>
      <c r="G50" s="33" t="n">
        <v>355</v>
      </c>
      <c r="H50" s="47" t="n">
        <v>4</v>
      </c>
      <c r="I50" s="47" t="n">
        <v>2</v>
      </c>
      <c r="J50" s="47" t="n">
        <v>6</v>
      </c>
      <c r="K50" s="16" t="n">
        <v>1</v>
      </c>
      <c r="L50" s="33" t="n">
        <v>0</v>
      </c>
      <c r="M50" s="47" t="n">
        <v>1</v>
      </c>
      <c r="N50" s="19">
        <f>IF(K50="","",LOOKUP(K50-L50,{-9E+307,0,1},{2,"x",1}))</f>
        <v/>
      </c>
      <c r="O50" s="20">
        <f>IF(K50="","",K50&amp;"-"&amp;L50)</f>
        <v/>
      </c>
      <c r="P50" s="21" t="n"/>
      <c r="AL50" t="inlineStr">
        <is>
          <t>Derby</t>
        </is>
      </c>
      <c r="AM50" t="inlineStr">
        <is>
          <t>West Brom</t>
        </is>
      </c>
      <c r="AN50" t="n">
        <v>11</v>
      </c>
      <c r="AO50" t="n">
        <v>5</v>
      </c>
      <c r="AP50" t="n">
        <v>14</v>
      </c>
      <c r="AQ50" t="n">
        <v>2</v>
      </c>
      <c r="AR50" t="n">
        <v>7</v>
      </c>
      <c r="AS50" t="n">
        <v>9</v>
      </c>
      <c r="AT50" t="n">
        <v>8</v>
      </c>
      <c r="AU50" t="n">
        <v>8</v>
      </c>
      <c r="AV50" t="n">
        <v>3</v>
      </c>
      <c r="AW50" t="n">
        <v>13</v>
      </c>
      <c r="AX50" t="n">
        <v>2</v>
      </c>
      <c r="AY50" t="n">
        <v>14</v>
      </c>
      <c r="AZ50" t="n">
        <v>13</v>
      </c>
      <c r="BA50" t="n">
        <v>3</v>
      </c>
      <c r="BB50" t="n">
        <v>13</v>
      </c>
      <c r="BC50" t="n">
        <v>3</v>
      </c>
      <c r="BD50" t="n">
        <v>7</v>
      </c>
      <c r="BE50" t="n">
        <v>9</v>
      </c>
      <c r="BF50" t="n">
        <v>10</v>
      </c>
      <c r="BG50" t="n">
        <v>6</v>
      </c>
      <c r="BH50" t="n">
        <v>6</v>
      </c>
      <c r="BI50" t="n">
        <v>10</v>
      </c>
      <c r="BJ50" t="n">
        <v>8</v>
      </c>
      <c r="BK50" t="n">
        <v>8</v>
      </c>
      <c r="BL50" t="n">
        <v>2</v>
      </c>
      <c r="BM50" t="n">
        <v>14</v>
      </c>
      <c r="BN50" t="n">
        <v>5</v>
      </c>
      <c r="BO50" t="n">
        <v>11</v>
      </c>
      <c r="BP50" t="n">
        <v>12</v>
      </c>
      <c r="BQ50" t="n">
        <v>4</v>
      </c>
      <c r="BR50" t="n">
        <v>9</v>
      </c>
      <c r="BS50" t="n">
        <v>7</v>
      </c>
      <c r="BT50" t="n">
        <v>5</v>
      </c>
      <c r="BU50" t="n">
        <v>11</v>
      </c>
      <c r="BV50" t="n">
        <v>1</v>
      </c>
      <c r="BW50" t="n">
        <v>15</v>
      </c>
      <c r="BX50" t="n">
        <v>1</v>
      </c>
      <c r="BY50" t="n">
        <v>15</v>
      </c>
      <c r="BZ50" t="n">
        <v>1</v>
      </c>
      <c r="CA50" t="n">
        <v>15</v>
      </c>
      <c r="CB50" t="n">
        <v>11</v>
      </c>
      <c r="CC50" t="n">
        <v>5</v>
      </c>
      <c r="CD50" t="n">
        <v>12</v>
      </c>
      <c r="CE50" t="n">
        <v>4</v>
      </c>
      <c r="CF50" t="n">
        <v>8</v>
      </c>
      <c r="CG50" t="n">
        <v>8</v>
      </c>
      <c r="CH50" t="n">
        <v>9</v>
      </c>
      <c r="CI50" t="n">
        <v>7</v>
      </c>
      <c r="CJ50" t="n">
        <v>4</v>
      </c>
      <c r="CK50" t="n">
        <v>12</v>
      </c>
      <c r="CL50" t="n">
        <v>5</v>
      </c>
      <c r="CM50" t="n">
        <v>11</v>
      </c>
      <c r="CN50" t="n">
        <v>6</v>
      </c>
      <c r="CO50" t="n">
        <v>10</v>
      </c>
      <c r="CP50" t="n">
        <v>11</v>
      </c>
      <c r="CQ50" t="n">
        <v>5</v>
      </c>
      <c r="CR50" t="n">
        <v>1</v>
      </c>
      <c r="CS50" t="n">
        <v>15</v>
      </c>
      <c r="CT50" t="n">
        <v>4</v>
      </c>
      <c r="CU50" t="n">
        <v>12</v>
      </c>
      <c r="CV50" t="n">
        <v>1</v>
      </c>
      <c r="CW50" t="n">
        <v>15</v>
      </c>
      <c r="CX50" t="n">
        <v>1</v>
      </c>
      <c r="CY50" t="n">
        <v>15</v>
      </c>
      <c r="CZ50" t="n">
        <v>12</v>
      </c>
      <c r="DA50" t="n">
        <v>4</v>
      </c>
      <c r="DB50" t="n">
        <v>12</v>
      </c>
      <c r="DC50" t="n">
        <v>4</v>
      </c>
      <c r="DD50" t="n">
        <v>4</v>
      </c>
      <c r="DE50" t="n">
        <v>12</v>
      </c>
      <c r="DF50" t="n">
        <v>8</v>
      </c>
      <c r="DG50" t="n">
        <v>8</v>
      </c>
      <c r="DH50" t="n">
        <v>2</v>
      </c>
      <c r="DI50" t="n">
        <v>14</v>
      </c>
      <c r="DJ50" s="38" t="n">
        <v>3</v>
      </c>
      <c r="DK50" t="n">
        <v>13</v>
      </c>
      <c r="DL50" s="35" t="n">
        <v>8</v>
      </c>
      <c r="DM50" s="38" t="n">
        <v>8</v>
      </c>
      <c r="DN50" t="n">
        <v>9</v>
      </c>
      <c r="DO50" s="35" t="n">
        <v>7</v>
      </c>
      <c r="DP50" s="38" t="n">
        <v>4</v>
      </c>
      <c r="DQ50" t="n">
        <v>12</v>
      </c>
      <c r="DR50" s="35" t="n">
        <v>5</v>
      </c>
      <c r="DS50" s="38" t="n">
        <v>11</v>
      </c>
      <c r="DT50" t="n">
        <v>6</v>
      </c>
      <c r="DU50" s="35" t="n">
        <v>10</v>
      </c>
      <c r="DV50" s="38" t="n">
        <v>11</v>
      </c>
      <c r="DW50" t="n">
        <v>5</v>
      </c>
      <c r="DX50" s="35" t="n">
        <v>1</v>
      </c>
      <c r="DY50" s="38" t="n">
        <v>15</v>
      </c>
      <c r="DZ50" t="n">
        <v>4</v>
      </c>
      <c r="EA50" s="35" t="n">
        <v>12</v>
      </c>
      <c r="EB50" s="38" t="n">
        <v>1</v>
      </c>
      <c r="EC50" t="n">
        <v>15</v>
      </c>
      <c r="ED50" s="35" t="n">
        <v>1</v>
      </c>
      <c r="EE50" s="38" t="n">
        <v>15</v>
      </c>
      <c r="EF50" t="n">
        <v>12</v>
      </c>
      <c r="EG50" s="35" t="n">
        <v>4</v>
      </c>
      <c r="EH50" t="n">
        <v>12</v>
      </c>
      <c r="EI50" t="n">
        <v>4</v>
      </c>
      <c r="EJ50" t="n">
        <v>4</v>
      </c>
      <c r="EK50" t="n">
        <v>12</v>
      </c>
      <c r="EL50" t="n">
        <v>8</v>
      </c>
      <c r="EM50" t="n">
        <v>8</v>
      </c>
      <c r="EN50" t="n">
        <v>2</v>
      </c>
      <c r="EO50" t="n">
        <v>14</v>
      </c>
      <c r="EP50" t="n">
        <v>3</v>
      </c>
      <c r="EQ50" t="n">
        <v>13</v>
      </c>
    </row>
    <row customHeight="1" ht="12" r="51">
      <c r="A51" s="60" t="n">
        <v>43337</v>
      </c>
      <c r="B51" s="38" t="inlineStr">
        <is>
          <t>Aston Villa</t>
        </is>
      </c>
      <c r="C51" s="38" t="inlineStr">
        <is>
          <t>Reading</t>
        </is>
      </c>
      <c r="D51" s="33" t="n">
        <v>501</v>
      </c>
      <c r="E51" s="33" t="n">
        <v>338</v>
      </c>
      <c r="F51" s="33" t="n">
        <v>402</v>
      </c>
      <c r="G51" s="33" t="n">
        <v>227</v>
      </c>
      <c r="H51" s="47" t="n">
        <v>8</v>
      </c>
      <c r="I51" s="47" t="n">
        <v>7</v>
      </c>
      <c r="J51" s="47" t="n">
        <v>15</v>
      </c>
      <c r="K51" s="16" t="n">
        <v>1</v>
      </c>
      <c r="L51" s="33" t="n">
        <v>1</v>
      </c>
      <c r="M51" s="47" t="n">
        <v>2</v>
      </c>
      <c r="N51" s="19">
        <f>IF(K51="","",LOOKUP(K51-L51,{-9E+307,0,1},{2,"x",1}))</f>
        <v/>
      </c>
      <c r="O51" s="20">
        <f>IF(K51="","",K51&amp;"-"&amp;L51)</f>
        <v/>
      </c>
      <c r="P51" s="21" t="n"/>
      <c r="AL51" t="inlineStr">
        <is>
          <t>Hull</t>
        </is>
      </c>
      <c r="AM51" t="inlineStr">
        <is>
          <t>Bristol City</t>
        </is>
      </c>
      <c r="AN51" t="n">
        <v>13</v>
      </c>
      <c r="AO51" t="n">
        <v>3</v>
      </c>
      <c r="AP51" t="n">
        <v>12</v>
      </c>
      <c r="AQ51" t="n">
        <v>4</v>
      </c>
      <c r="AR51" t="n">
        <v>6</v>
      </c>
      <c r="AS51" t="n">
        <v>10</v>
      </c>
      <c r="AT51" t="n">
        <v>10</v>
      </c>
      <c r="AU51" t="n">
        <v>6</v>
      </c>
      <c r="AV51" t="n">
        <v>1</v>
      </c>
      <c r="AW51" t="n">
        <v>15</v>
      </c>
      <c r="AX51" t="n">
        <v>3</v>
      </c>
      <c r="AY51" t="n">
        <v>13</v>
      </c>
      <c r="AZ51" t="n">
        <v>15</v>
      </c>
      <c r="BA51" t="n">
        <v>1</v>
      </c>
      <c r="BB51" t="n">
        <v>14</v>
      </c>
      <c r="BC51" t="n">
        <v>2</v>
      </c>
      <c r="BD51" t="n">
        <v>11</v>
      </c>
      <c r="BE51" t="n">
        <v>5</v>
      </c>
      <c r="BF51" t="n">
        <v>8</v>
      </c>
      <c r="BG51" t="n">
        <v>8</v>
      </c>
      <c r="BH51" t="n">
        <v>7</v>
      </c>
      <c r="BI51" t="n">
        <v>9</v>
      </c>
      <c r="BJ51" t="n">
        <v>4</v>
      </c>
      <c r="BK51" t="n">
        <v>12</v>
      </c>
      <c r="BL51" t="n">
        <v>3</v>
      </c>
      <c r="BM51" t="n">
        <v>13</v>
      </c>
      <c r="BN51" t="n">
        <v>3</v>
      </c>
      <c r="BO51" t="n">
        <v>13</v>
      </c>
      <c r="BP51" t="n">
        <v>6</v>
      </c>
      <c r="BQ51" t="n">
        <v>10</v>
      </c>
      <c r="BR51" t="n">
        <v>10</v>
      </c>
      <c r="BS51" t="n">
        <v>6</v>
      </c>
      <c r="BT51" t="n">
        <v>1</v>
      </c>
      <c r="BU51" t="n">
        <v>15</v>
      </c>
      <c r="BV51" t="n">
        <v>3</v>
      </c>
      <c r="BW51" t="n">
        <v>13</v>
      </c>
      <c r="BX51" t="n">
        <v>0</v>
      </c>
      <c r="BY51" t="n">
        <v>16</v>
      </c>
      <c r="BZ51" t="n">
        <v>1</v>
      </c>
      <c r="CA51" t="n">
        <v>15</v>
      </c>
      <c r="CB51" t="n">
        <v>12</v>
      </c>
      <c r="CC51" t="n">
        <v>4</v>
      </c>
      <c r="CD51" t="n">
        <v>13</v>
      </c>
      <c r="CE51" t="n">
        <v>3</v>
      </c>
      <c r="CF51" t="n">
        <v>10</v>
      </c>
      <c r="CG51" t="n">
        <v>6</v>
      </c>
      <c r="CH51" t="n">
        <v>6</v>
      </c>
      <c r="CI51" t="n">
        <v>10</v>
      </c>
      <c r="CJ51" t="n">
        <v>1</v>
      </c>
      <c r="CK51" t="n">
        <v>15</v>
      </c>
      <c r="CL51" t="n">
        <v>2</v>
      </c>
      <c r="CM51" t="n">
        <v>14</v>
      </c>
      <c r="CN51" t="n">
        <v>13</v>
      </c>
      <c r="CO51" t="n">
        <v>3</v>
      </c>
      <c r="CP51" t="n">
        <v>12</v>
      </c>
      <c r="CQ51" t="n">
        <v>4</v>
      </c>
      <c r="CR51" t="n">
        <v>4</v>
      </c>
      <c r="CS51" t="n">
        <v>12</v>
      </c>
      <c r="CT51" t="n">
        <v>3</v>
      </c>
      <c r="CU51" t="n">
        <v>13</v>
      </c>
      <c r="CV51" t="n">
        <v>2</v>
      </c>
      <c r="CW51" t="n">
        <v>14</v>
      </c>
      <c r="CX51" t="n">
        <v>1</v>
      </c>
      <c r="CY51" t="n">
        <v>15</v>
      </c>
      <c r="CZ51" t="n">
        <v>14</v>
      </c>
      <c r="DA51" t="n">
        <v>2</v>
      </c>
      <c r="DB51" t="n">
        <v>15</v>
      </c>
      <c r="DC51" t="n">
        <v>1</v>
      </c>
      <c r="DD51" t="n">
        <v>9</v>
      </c>
      <c r="DE51" t="n">
        <v>7</v>
      </c>
      <c r="DF51" t="n">
        <v>8</v>
      </c>
      <c r="DG51" t="n">
        <v>8</v>
      </c>
      <c r="DH51" t="n">
        <v>5</v>
      </c>
      <c r="DI51" t="n">
        <v>11</v>
      </c>
      <c r="DJ51" s="38" t="n">
        <v>1</v>
      </c>
      <c r="DK51" t="n">
        <v>15</v>
      </c>
      <c r="DL51" s="35" t="n">
        <v>10</v>
      </c>
      <c r="DM51" s="38" t="n">
        <v>6</v>
      </c>
      <c r="DN51" t="n">
        <v>6</v>
      </c>
      <c r="DO51" s="35" t="n">
        <v>10</v>
      </c>
      <c r="DP51" s="38" t="n">
        <v>1</v>
      </c>
      <c r="DQ51" t="n">
        <v>15</v>
      </c>
      <c r="DR51" s="35" t="n">
        <v>2</v>
      </c>
      <c r="DS51" s="38" t="n">
        <v>14</v>
      </c>
      <c r="DT51" t="n">
        <v>13</v>
      </c>
      <c r="DU51" s="35" t="n">
        <v>3</v>
      </c>
      <c r="DV51" s="38" t="n">
        <v>12</v>
      </c>
      <c r="DW51" t="n">
        <v>4</v>
      </c>
      <c r="DX51" s="35" t="n">
        <v>4</v>
      </c>
      <c r="DY51" s="38" t="n">
        <v>12</v>
      </c>
      <c r="DZ51" t="n">
        <v>3</v>
      </c>
      <c r="EA51" s="35" t="n">
        <v>13</v>
      </c>
      <c r="EB51" s="38" t="n">
        <v>2</v>
      </c>
      <c r="EC51" t="n">
        <v>14</v>
      </c>
      <c r="ED51" s="35" t="n">
        <v>1</v>
      </c>
      <c r="EE51" s="38" t="n">
        <v>15</v>
      </c>
      <c r="EF51" t="n">
        <v>14</v>
      </c>
      <c r="EG51" s="35" t="n">
        <v>2</v>
      </c>
      <c r="EH51" t="n">
        <v>15</v>
      </c>
      <c r="EI51" t="n">
        <v>1</v>
      </c>
      <c r="EJ51" t="n">
        <v>9</v>
      </c>
      <c r="EK51" t="n">
        <v>7</v>
      </c>
      <c r="EL51" t="n">
        <v>8</v>
      </c>
      <c r="EM51" t="n">
        <v>8</v>
      </c>
      <c r="EN51" t="n">
        <v>5</v>
      </c>
      <c r="EO51" t="n">
        <v>11</v>
      </c>
      <c r="EP51" t="n">
        <v>1</v>
      </c>
      <c r="EQ51" t="n">
        <v>15</v>
      </c>
    </row>
    <row customHeight="1" ht="12" r="52">
      <c r="A52" s="60" t="n">
        <v>43337</v>
      </c>
      <c r="B52" s="38" t="inlineStr">
        <is>
          <t>Blackburn</t>
        </is>
      </c>
      <c r="C52" s="38" t="inlineStr">
        <is>
          <t>Brentford</t>
        </is>
      </c>
      <c r="D52" s="33" t="n">
        <v>342</v>
      </c>
      <c r="E52" s="33" t="n">
        <v>531</v>
      </c>
      <c r="F52" s="33" t="n">
        <v>218</v>
      </c>
      <c r="G52" s="33" t="n">
        <v>414</v>
      </c>
      <c r="H52" s="47" t="n">
        <v>1</v>
      </c>
      <c r="I52" s="47" t="n">
        <v>3</v>
      </c>
      <c r="J52" s="47" t="n">
        <v>4</v>
      </c>
      <c r="K52" s="16" t="n">
        <v>1</v>
      </c>
      <c r="L52" s="33" t="n">
        <v>0</v>
      </c>
      <c r="M52" s="47" t="n">
        <v>1</v>
      </c>
      <c r="N52" s="19">
        <f>IF(K52="","",LOOKUP(K52-L52,{-9E+307,0,1},{2,"x",1}))</f>
        <v/>
      </c>
      <c r="O52" s="20">
        <f>IF(K52="","",K52&amp;"-"&amp;L52)</f>
        <v/>
      </c>
      <c r="P52" s="21" t="n"/>
      <c r="AL52" t="inlineStr">
        <is>
          <t>Ipswich</t>
        </is>
      </c>
      <c r="AM52" t="inlineStr">
        <is>
          <t>Leeds</t>
        </is>
      </c>
      <c r="AN52" t="n">
        <v>10</v>
      </c>
      <c r="AO52" t="n">
        <v>6</v>
      </c>
      <c r="AP52" t="n">
        <v>13</v>
      </c>
      <c r="AQ52" t="n">
        <v>3</v>
      </c>
      <c r="AR52" t="n">
        <v>6</v>
      </c>
      <c r="AS52" t="n">
        <v>10</v>
      </c>
      <c r="AT52" t="n">
        <v>7</v>
      </c>
      <c r="AU52" t="n">
        <v>9</v>
      </c>
      <c r="AV52" t="n">
        <v>1</v>
      </c>
      <c r="AW52" t="n">
        <v>15</v>
      </c>
      <c r="AX52" t="n">
        <v>1</v>
      </c>
      <c r="AY52" t="n">
        <v>15</v>
      </c>
      <c r="AZ52" t="n">
        <v>15</v>
      </c>
      <c r="BA52" t="n">
        <v>1</v>
      </c>
      <c r="BB52" t="n">
        <v>11</v>
      </c>
      <c r="BC52" t="n">
        <v>5</v>
      </c>
      <c r="BD52" t="n">
        <v>5</v>
      </c>
      <c r="BE52" t="n">
        <v>11</v>
      </c>
      <c r="BF52" t="n">
        <v>7</v>
      </c>
      <c r="BG52" t="n">
        <v>9</v>
      </c>
      <c r="BH52" t="n">
        <v>2</v>
      </c>
      <c r="BI52" t="n">
        <v>14</v>
      </c>
      <c r="BJ52" t="n">
        <v>3</v>
      </c>
      <c r="BK52" t="n">
        <v>13</v>
      </c>
      <c r="BL52" t="n">
        <v>1</v>
      </c>
      <c r="BM52" t="n">
        <v>15</v>
      </c>
      <c r="BN52" t="n">
        <v>2</v>
      </c>
      <c r="BO52" t="n">
        <v>14</v>
      </c>
      <c r="BP52" t="n">
        <v>7</v>
      </c>
      <c r="BQ52" t="n">
        <v>9</v>
      </c>
      <c r="BR52" t="n">
        <v>12</v>
      </c>
      <c r="BS52" t="n">
        <v>4</v>
      </c>
      <c r="BT52" t="n">
        <v>1</v>
      </c>
      <c r="BU52" t="n">
        <v>15</v>
      </c>
      <c r="BV52" t="n">
        <v>7</v>
      </c>
      <c r="BW52" t="n">
        <v>9</v>
      </c>
      <c r="BX52" t="n">
        <v>0</v>
      </c>
      <c r="BY52" t="n">
        <v>16</v>
      </c>
      <c r="BZ52" t="n">
        <v>1</v>
      </c>
      <c r="CA52" t="n">
        <v>15</v>
      </c>
      <c r="CB52" t="n">
        <v>10</v>
      </c>
      <c r="CC52" t="n">
        <v>6</v>
      </c>
      <c r="CD52" t="n">
        <v>12</v>
      </c>
      <c r="CE52" t="n">
        <v>4</v>
      </c>
      <c r="CF52" t="n">
        <v>2</v>
      </c>
      <c r="CG52" t="n">
        <v>14</v>
      </c>
      <c r="CH52" t="n">
        <v>7</v>
      </c>
      <c r="CI52" t="n">
        <v>9</v>
      </c>
      <c r="CJ52" t="n">
        <v>1</v>
      </c>
      <c r="CK52" t="n">
        <v>15</v>
      </c>
      <c r="CL52" t="n">
        <v>3</v>
      </c>
      <c r="CM52" t="n">
        <v>13</v>
      </c>
      <c r="CN52" t="n">
        <v>10</v>
      </c>
      <c r="CO52" t="n">
        <v>6</v>
      </c>
      <c r="CP52" t="n">
        <v>6</v>
      </c>
      <c r="CQ52" t="n">
        <v>10</v>
      </c>
      <c r="CR52" t="n">
        <v>2</v>
      </c>
      <c r="CS52" t="n">
        <v>14</v>
      </c>
      <c r="CT52" t="n">
        <v>1</v>
      </c>
      <c r="CU52" t="n">
        <v>15</v>
      </c>
      <c r="CV52" t="n">
        <v>1</v>
      </c>
      <c r="CW52" t="n">
        <v>15</v>
      </c>
      <c r="CX52" t="n">
        <v>0</v>
      </c>
      <c r="CY52" t="n">
        <v>16</v>
      </c>
      <c r="CZ52" t="n">
        <v>16</v>
      </c>
      <c r="DA52" t="n">
        <v>0</v>
      </c>
      <c r="DB52" t="n">
        <v>11</v>
      </c>
      <c r="DC52" t="n">
        <v>5</v>
      </c>
      <c r="DD52" t="n">
        <v>7</v>
      </c>
      <c r="DE52" t="n">
        <v>9</v>
      </c>
      <c r="DF52" t="n">
        <v>4</v>
      </c>
      <c r="DG52" t="n">
        <v>12</v>
      </c>
      <c r="DH52" t="n">
        <v>2</v>
      </c>
      <c r="DI52" t="n">
        <v>14</v>
      </c>
      <c r="DJ52" s="38" t="n">
        <v>1</v>
      </c>
      <c r="DK52" t="n">
        <v>15</v>
      </c>
      <c r="DL52" s="35" t="n">
        <v>2</v>
      </c>
      <c r="DM52" s="38" t="n">
        <v>14</v>
      </c>
      <c r="DN52" t="n">
        <v>7</v>
      </c>
      <c r="DO52" s="35" t="n">
        <v>9</v>
      </c>
      <c r="DP52" s="38" t="n">
        <v>1</v>
      </c>
      <c r="DQ52" t="n">
        <v>15</v>
      </c>
      <c r="DR52" s="35" t="n">
        <v>3</v>
      </c>
      <c r="DS52" s="38" t="n">
        <v>13</v>
      </c>
      <c r="DT52" t="n">
        <v>10</v>
      </c>
      <c r="DU52" s="35" t="n">
        <v>6</v>
      </c>
      <c r="DV52" s="38" t="n">
        <v>6</v>
      </c>
      <c r="DW52" t="n">
        <v>10</v>
      </c>
      <c r="DX52" s="35" t="n">
        <v>2</v>
      </c>
      <c r="DY52" s="38" t="n">
        <v>14</v>
      </c>
      <c r="DZ52" t="n">
        <v>1</v>
      </c>
      <c r="EA52" s="35" t="n">
        <v>15</v>
      </c>
      <c r="EB52" s="38" t="n">
        <v>1</v>
      </c>
      <c r="EC52" t="n">
        <v>15</v>
      </c>
      <c r="ED52" s="35" t="n">
        <v>0</v>
      </c>
      <c r="EE52" s="38" t="n">
        <v>16</v>
      </c>
      <c r="EF52" t="n">
        <v>16</v>
      </c>
      <c r="EG52" s="35" t="n">
        <v>0</v>
      </c>
      <c r="EH52" t="n">
        <v>11</v>
      </c>
      <c r="EI52" t="n">
        <v>5</v>
      </c>
      <c r="EJ52" t="n">
        <v>7</v>
      </c>
      <c r="EK52" t="n">
        <v>9</v>
      </c>
      <c r="EL52" t="n">
        <v>4</v>
      </c>
      <c r="EM52" t="n">
        <v>12</v>
      </c>
      <c r="EN52" t="n">
        <v>2</v>
      </c>
      <c r="EO52" t="n">
        <v>14</v>
      </c>
      <c r="EP52" t="n">
        <v>1</v>
      </c>
      <c r="EQ52" t="n">
        <v>15</v>
      </c>
    </row>
    <row customHeight="1" ht="12" r="53">
      <c r="A53" s="60" t="n">
        <v>43337</v>
      </c>
      <c r="B53" s="38" t="inlineStr">
        <is>
          <t>Bolton</t>
        </is>
      </c>
      <c r="C53" s="38" t="inlineStr">
        <is>
          <t>Sheffield Utd</t>
        </is>
      </c>
      <c r="D53" s="33" t="n">
        <v>377</v>
      </c>
      <c r="E53" s="33" t="n">
        <v>470</v>
      </c>
      <c r="F53" s="33" t="n">
        <v>285</v>
      </c>
      <c r="G53" s="33" t="n">
        <v>363</v>
      </c>
      <c r="H53" s="47" t="n">
        <v>2</v>
      </c>
      <c r="I53" s="47" t="n">
        <v>6</v>
      </c>
      <c r="J53" s="47" t="n">
        <v>8</v>
      </c>
      <c r="K53" s="16" t="n">
        <v>0</v>
      </c>
      <c r="L53" s="33" t="n">
        <v>3</v>
      </c>
      <c r="M53" s="47" t="n">
        <v>3</v>
      </c>
      <c r="N53" s="19">
        <f>IF(K53="","",LOOKUP(K53-L53,{-9E+307,0,1},{2,"x",1}))</f>
        <v/>
      </c>
      <c r="O53" s="20">
        <f>IF(K53="","",K53&amp;"-"&amp;L53)</f>
        <v/>
      </c>
      <c r="P53" s="21" t="n"/>
      <c r="AL53" t="inlineStr">
        <is>
          <t>Nottingham</t>
        </is>
      </c>
      <c r="AM53" t="inlineStr">
        <is>
          <t>Bolton</t>
        </is>
      </c>
      <c r="AN53" t="n">
        <v>10</v>
      </c>
      <c r="AO53" t="n">
        <v>6</v>
      </c>
      <c r="AP53" t="n">
        <v>12</v>
      </c>
      <c r="AQ53" t="n">
        <v>4</v>
      </c>
      <c r="AR53" t="n">
        <v>7</v>
      </c>
      <c r="AS53" t="n">
        <v>9</v>
      </c>
      <c r="AT53" t="n">
        <v>9</v>
      </c>
      <c r="AU53" t="n">
        <v>7</v>
      </c>
      <c r="AV53" t="n">
        <v>1</v>
      </c>
      <c r="AW53" t="n">
        <v>15</v>
      </c>
      <c r="AX53" t="n">
        <v>4</v>
      </c>
      <c r="AY53" t="n">
        <v>12</v>
      </c>
      <c r="AZ53" t="n">
        <v>12</v>
      </c>
      <c r="BA53" t="n">
        <v>4</v>
      </c>
      <c r="BB53" t="n">
        <v>13</v>
      </c>
      <c r="BC53" t="n">
        <v>3</v>
      </c>
      <c r="BD53" t="n">
        <v>9</v>
      </c>
      <c r="BE53" t="n">
        <v>7</v>
      </c>
      <c r="BF53" t="n">
        <v>8</v>
      </c>
      <c r="BG53" t="n">
        <v>8</v>
      </c>
      <c r="BH53" t="n">
        <v>2</v>
      </c>
      <c r="BI53" t="n">
        <v>14</v>
      </c>
      <c r="BJ53" t="n">
        <v>3</v>
      </c>
      <c r="BK53" t="n">
        <v>13</v>
      </c>
      <c r="BL53" t="n">
        <v>0</v>
      </c>
      <c r="BM53" t="n">
        <v>16</v>
      </c>
      <c r="BN53" t="n">
        <v>1</v>
      </c>
      <c r="BO53" t="n">
        <v>15</v>
      </c>
      <c r="BP53" t="n">
        <v>7</v>
      </c>
      <c r="BQ53" t="n">
        <v>9</v>
      </c>
      <c r="BR53" t="n">
        <v>4</v>
      </c>
      <c r="BS53" t="n">
        <v>12</v>
      </c>
      <c r="BT53" t="n">
        <v>2</v>
      </c>
      <c r="BU53" t="n">
        <v>14</v>
      </c>
      <c r="BV53" t="n">
        <v>0</v>
      </c>
      <c r="BW53" t="n">
        <v>16</v>
      </c>
      <c r="BX53" t="n">
        <v>0</v>
      </c>
      <c r="BY53" t="n">
        <v>16</v>
      </c>
      <c r="BZ53" t="n">
        <v>0</v>
      </c>
      <c r="CA53" t="n">
        <v>16</v>
      </c>
      <c r="CB53" t="n">
        <v>12</v>
      </c>
      <c r="CC53" t="n">
        <v>4</v>
      </c>
      <c r="CD53" t="n">
        <v>7</v>
      </c>
      <c r="CE53" t="n">
        <v>9</v>
      </c>
      <c r="CF53" t="n">
        <v>5</v>
      </c>
      <c r="CG53" t="n">
        <v>11</v>
      </c>
      <c r="CH53" t="n">
        <v>3</v>
      </c>
      <c r="CI53" t="n">
        <v>13</v>
      </c>
      <c r="CJ53" t="n">
        <v>2</v>
      </c>
      <c r="CK53" t="n">
        <v>14</v>
      </c>
      <c r="CL53" t="n">
        <v>0</v>
      </c>
      <c r="CM53" t="n">
        <v>16</v>
      </c>
      <c r="CN53" t="n">
        <v>11</v>
      </c>
      <c r="CO53" t="n">
        <v>5</v>
      </c>
      <c r="CP53" t="n">
        <v>12</v>
      </c>
      <c r="CQ53" t="n">
        <v>4</v>
      </c>
      <c r="CR53" t="n">
        <v>3</v>
      </c>
      <c r="CS53" t="n">
        <v>13</v>
      </c>
      <c r="CT53" t="n">
        <v>9</v>
      </c>
      <c r="CU53" t="n">
        <v>7</v>
      </c>
      <c r="CV53" t="n">
        <v>0</v>
      </c>
      <c r="CW53" t="n">
        <v>16</v>
      </c>
      <c r="CX53" t="n">
        <v>2</v>
      </c>
      <c r="CY53" t="n">
        <v>14</v>
      </c>
      <c r="CZ53" t="n">
        <v>10</v>
      </c>
      <c r="DA53" t="n">
        <v>6</v>
      </c>
      <c r="DB53" t="n">
        <v>15</v>
      </c>
      <c r="DC53" t="n">
        <v>1</v>
      </c>
      <c r="DD53" t="n">
        <v>7</v>
      </c>
      <c r="DE53" t="n">
        <v>9</v>
      </c>
      <c r="DF53" t="n">
        <v>11</v>
      </c>
      <c r="DG53" t="n">
        <v>5</v>
      </c>
      <c r="DH53" t="n">
        <v>2</v>
      </c>
      <c r="DI53" t="n">
        <v>14</v>
      </c>
      <c r="DJ53" s="38" t="n">
        <v>3</v>
      </c>
      <c r="DK53" t="n">
        <v>13</v>
      </c>
      <c r="DL53" s="35" t="n">
        <v>5</v>
      </c>
      <c r="DM53" s="38" t="n">
        <v>11</v>
      </c>
      <c r="DN53" t="n">
        <v>3</v>
      </c>
      <c r="DO53" s="35" t="n">
        <v>13</v>
      </c>
      <c r="DP53" s="38" t="n">
        <v>2</v>
      </c>
      <c r="DQ53" t="n">
        <v>14</v>
      </c>
      <c r="DR53" s="35" t="n">
        <v>0</v>
      </c>
      <c r="DS53" s="38" t="n">
        <v>16</v>
      </c>
      <c r="DT53" t="n">
        <v>11</v>
      </c>
      <c r="DU53" s="35" t="n">
        <v>5</v>
      </c>
      <c r="DV53" s="38" t="n">
        <v>12</v>
      </c>
      <c r="DW53" t="n">
        <v>4</v>
      </c>
      <c r="DX53" s="35" t="n">
        <v>3</v>
      </c>
      <c r="DY53" s="38" t="n">
        <v>13</v>
      </c>
      <c r="DZ53" t="n">
        <v>9</v>
      </c>
      <c r="EA53" s="35" t="n">
        <v>7</v>
      </c>
      <c r="EB53" s="38" t="n">
        <v>0</v>
      </c>
      <c r="EC53" t="n">
        <v>16</v>
      </c>
      <c r="ED53" s="35" t="n">
        <v>2</v>
      </c>
      <c r="EE53" s="38" t="n">
        <v>14</v>
      </c>
      <c r="EF53" t="n">
        <v>10</v>
      </c>
      <c r="EG53" s="35" t="n">
        <v>6</v>
      </c>
      <c r="EH53" t="n">
        <v>15</v>
      </c>
      <c r="EI53" t="n">
        <v>1</v>
      </c>
      <c r="EJ53" t="n">
        <v>7</v>
      </c>
      <c r="EK53" t="n">
        <v>9</v>
      </c>
      <c r="EL53" t="n">
        <v>11</v>
      </c>
      <c r="EM53" t="n">
        <v>5</v>
      </c>
      <c r="EN53" t="n">
        <v>2</v>
      </c>
      <c r="EO53" t="n">
        <v>14</v>
      </c>
      <c r="EP53" t="n">
        <v>3</v>
      </c>
      <c r="EQ53" t="n">
        <v>13</v>
      </c>
    </row>
    <row customHeight="1" ht="12" r="54">
      <c r="A54" s="60" t="n">
        <v>43337</v>
      </c>
      <c r="B54" s="38" t="inlineStr">
        <is>
          <t>Derby</t>
        </is>
      </c>
      <c r="C54" s="38" t="inlineStr">
        <is>
          <t>Preston</t>
        </is>
      </c>
      <c r="D54" s="33" t="n">
        <v>345</v>
      </c>
      <c r="E54" s="33" t="n">
        <v>365</v>
      </c>
      <c r="F54" s="33" t="n">
        <v>249</v>
      </c>
      <c r="G54" s="33" t="n">
        <v>258</v>
      </c>
      <c r="H54" s="47" t="n">
        <v>4</v>
      </c>
      <c r="I54" s="47" t="n">
        <v>4</v>
      </c>
      <c r="J54" s="47" t="n">
        <v>8</v>
      </c>
      <c r="K54" s="16" t="n">
        <v>2</v>
      </c>
      <c r="L54" s="33" t="n">
        <v>0</v>
      </c>
      <c r="M54" s="47" t="n">
        <v>2</v>
      </c>
      <c r="N54" s="19">
        <f>IF(K54="","",LOOKUP(K54-L54,{-9E+307,0,1},{2,"x",1}))</f>
        <v/>
      </c>
      <c r="O54" s="20">
        <f>IF(K54="","",K54&amp;"-"&amp;L54)</f>
        <v/>
      </c>
      <c r="P54" s="21" t="n"/>
      <c r="AL54" t="inlineStr">
        <is>
          <t>Reading</t>
        </is>
      </c>
      <c r="AM54" t="inlineStr">
        <is>
          <t>Birmingham</t>
        </is>
      </c>
      <c r="AN54" t="n">
        <v>14</v>
      </c>
      <c r="AO54" t="n">
        <v>2</v>
      </c>
      <c r="AP54" t="n">
        <v>13</v>
      </c>
      <c r="AQ54" t="n">
        <v>3</v>
      </c>
      <c r="AR54" t="n">
        <v>9</v>
      </c>
      <c r="AS54" t="n">
        <v>7</v>
      </c>
      <c r="AT54" t="n">
        <v>3</v>
      </c>
      <c r="AU54" t="n">
        <v>13</v>
      </c>
      <c r="AV54" t="n">
        <v>0</v>
      </c>
      <c r="AW54" t="n">
        <v>16</v>
      </c>
      <c r="AX54" t="n">
        <v>1</v>
      </c>
      <c r="AY54" t="n">
        <v>15</v>
      </c>
      <c r="AZ54" t="n">
        <v>12</v>
      </c>
      <c r="BA54" t="n">
        <v>4</v>
      </c>
      <c r="BB54" t="n">
        <v>11</v>
      </c>
      <c r="BC54" t="n">
        <v>5</v>
      </c>
      <c r="BD54" t="n">
        <v>10</v>
      </c>
      <c r="BE54" t="n">
        <v>6</v>
      </c>
      <c r="BF54" t="n">
        <v>6</v>
      </c>
      <c r="BG54" t="n">
        <v>10</v>
      </c>
      <c r="BH54" t="n">
        <v>4</v>
      </c>
      <c r="BI54" t="n">
        <v>12</v>
      </c>
      <c r="BJ54" t="n">
        <v>5</v>
      </c>
      <c r="BK54" t="n">
        <v>11</v>
      </c>
      <c r="BL54" t="n">
        <v>1</v>
      </c>
      <c r="BM54" t="n">
        <v>15</v>
      </c>
      <c r="BN54" t="n">
        <v>2</v>
      </c>
      <c r="BO54" t="n">
        <v>14</v>
      </c>
      <c r="BP54" t="n">
        <v>10</v>
      </c>
      <c r="BQ54" t="n">
        <v>6</v>
      </c>
      <c r="BR54" t="n">
        <v>11</v>
      </c>
      <c r="BS54" t="n">
        <v>5</v>
      </c>
      <c r="BT54" t="n">
        <v>0</v>
      </c>
      <c r="BU54" t="n">
        <v>16</v>
      </c>
      <c r="BV54" t="n">
        <v>4</v>
      </c>
      <c r="BW54" t="n">
        <v>12</v>
      </c>
      <c r="BX54" t="n">
        <v>0</v>
      </c>
      <c r="BY54" t="n">
        <v>16</v>
      </c>
      <c r="BZ54" t="n">
        <v>0</v>
      </c>
      <c r="CA54" t="n">
        <v>16</v>
      </c>
      <c r="CB54" t="n">
        <v>10</v>
      </c>
      <c r="CC54" t="n">
        <v>6</v>
      </c>
      <c r="CD54" t="n">
        <v>10</v>
      </c>
      <c r="CE54" t="n">
        <v>6</v>
      </c>
      <c r="CF54" t="n">
        <v>6</v>
      </c>
      <c r="CG54" t="n">
        <v>10</v>
      </c>
      <c r="CH54" t="n">
        <v>6</v>
      </c>
      <c r="CI54" t="n">
        <v>10</v>
      </c>
      <c r="CJ54" t="n">
        <v>1</v>
      </c>
      <c r="CK54" t="n">
        <v>15</v>
      </c>
      <c r="CL54" t="n">
        <v>2</v>
      </c>
      <c r="CM54" t="n">
        <v>14</v>
      </c>
      <c r="CN54" t="n">
        <v>13</v>
      </c>
      <c r="CO54" t="n">
        <v>3</v>
      </c>
      <c r="CP54" t="n">
        <v>4</v>
      </c>
      <c r="CQ54" t="n">
        <v>12</v>
      </c>
      <c r="CR54" t="n">
        <v>5</v>
      </c>
      <c r="CS54" t="n">
        <v>11</v>
      </c>
      <c r="CT54" t="n">
        <v>2</v>
      </c>
      <c r="CU54" t="n">
        <v>14</v>
      </c>
      <c r="CV54" t="n">
        <v>1</v>
      </c>
      <c r="CW54" t="n">
        <v>15</v>
      </c>
      <c r="CX54" t="n">
        <v>1</v>
      </c>
      <c r="CY54" t="n">
        <v>15</v>
      </c>
      <c r="CZ54" t="n">
        <v>12</v>
      </c>
      <c r="DA54" t="n">
        <v>4</v>
      </c>
      <c r="DB54" t="n">
        <v>14</v>
      </c>
      <c r="DC54" t="n">
        <v>2</v>
      </c>
      <c r="DD54" t="n">
        <v>6</v>
      </c>
      <c r="DE54" t="n">
        <v>10</v>
      </c>
      <c r="DF54" t="n">
        <v>6</v>
      </c>
      <c r="DG54" t="n">
        <v>10</v>
      </c>
      <c r="DH54" t="n">
        <v>3</v>
      </c>
      <c r="DI54" t="n">
        <v>13</v>
      </c>
      <c r="DJ54" s="38" t="n">
        <v>2</v>
      </c>
      <c r="DK54" t="n">
        <v>14</v>
      </c>
      <c r="DL54" s="35" t="n">
        <v>6</v>
      </c>
      <c r="DM54" s="38" t="n">
        <v>10</v>
      </c>
      <c r="DN54" t="n">
        <v>6</v>
      </c>
      <c r="DO54" s="35" t="n">
        <v>10</v>
      </c>
      <c r="DP54" s="38" t="n">
        <v>1</v>
      </c>
      <c r="DQ54" t="n">
        <v>15</v>
      </c>
      <c r="DR54" s="35" t="n">
        <v>2</v>
      </c>
      <c r="DS54" s="38" t="n">
        <v>14</v>
      </c>
      <c r="DT54" t="n">
        <v>13</v>
      </c>
      <c r="DU54" s="35" t="n">
        <v>3</v>
      </c>
      <c r="DV54" s="38" t="n">
        <v>4</v>
      </c>
      <c r="DW54" t="n">
        <v>12</v>
      </c>
      <c r="DX54" s="35" t="n">
        <v>5</v>
      </c>
      <c r="DY54" s="38" t="n">
        <v>11</v>
      </c>
      <c r="DZ54" t="n">
        <v>2</v>
      </c>
      <c r="EA54" s="35" t="n">
        <v>14</v>
      </c>
      <c r="EB54" s="38" t="n">
        <v>1</v>
      </c>
      <c r="EC54" t="n">
        <v>15</v>
      </c>
      <c r="ED54" s="35" t="n">
        <v>1</v>
      </c>
      <c r="EE54" s="38" t="n">
        <v>15</v>
      </c>
      <c r="EF54" t="n">
        <v>12</v>
      </c>
      <c r="EG54" s="35" t="n">
        <v>4</v>
      </c>
      <c r="EH54" t="n">
        <v>14</v>
      </c>
      <c r="EI54" t="n">
        <v>2</v>
      </c>
      <c r="EJ54" t="n">
        <v>6</v>
      </c>
      <c r="EK54" t="n">
        <v>10</v>
      </c>
      <c r="EL54" t="n">
        <v>6</v>
      </c>
      <c r="EM54" t="n">
        <v>10</v>
      </c>
      <c r="EN54" t="n">
        <v>3</v>
      </c>
      <c r="EO54" t="n">
        <v>13</v>
      </c>
      <c r="EP54" t="n">
        <v>2</v>
      </c>
      <c r="EQ54" t="n">
        <v>14</v>
      </c>
    </row>
    <row customHeight="1" ht="12" r="55">
      <c r="A55" s="60" t="n">
        <v>43337</v>
      </c>
      <c r="B55" s="38" t="inlineStr">
        <is>
          <t>Norwich</t>
        </is>
      </c>
      <c r="C55" s="38" t="inlineStr">
        <is>
          <t>Leeds</t>
        </is>
      </c>
      <c r="D55" s="33" t="n">
        <v>310</v>
      </c>
      <c r="E55" s="33" t="n">
        <v>467</v>
      </c>
      <c r="F55" s="33" t="n">
        <v>229</v>
      </c>
      <c r="G55" s="33" t="n">
        <v>382</v>
      </c>
      <c r="H55" s="47" t="n">
        <v>2</v>
      </c>
      <c r="I55" s="47" t="n">
        <v>5</v>
      </c>
      <c r="J55" s="47" t="n">
        <v>7</v>
      </c>
      <c r="K55" s="16" t="n">
        <v>0</v>
      </c>
      <c r="L55" s="33" t="n">
        <v>3</v>
      </c>
      <c r="M55" s="47" t="n">
        <v>3</v>
      </c>
      <c r="N55" s="19">
        <f>IF(K55="","",LOOKUP(K55-L55,{-9E+307,0,1},{2,"x",1}))</f>
        <v/>
      </c>
      <c r="O55" s="20">
        <f>IF(K55="","",K55&amp;"-"&amp;L55)</f>
        <v/>
      </c>
      <c r="P55" s="21" t="n"/>
      <c r="AL55" t="inlineStr">
        <is>
          <t>Rotherham</t>
        </is>
      </c>
      <c r="AM55" t="inlineStr">
        <is>
          <t>Middlesbrough</t>
        </is>
      </c>
      <c r="AN55" t="n">
        <v>15</v>
      </c>
      <c r="AO55" t="n">
        <v>1</v>
      </c>
      <c r="AP55" t="n">
        <v>13</v>
      </c>
      <c r="AQ55" t="n">
        <v>3</v>
      </c>
      <c r="AR55" t="n">
        <v>6</v>
      </c>
      <c r="AS55" t="n">
        <v>10</v>
      </c>
      <c r="AT55" t="n">
        <v>5</v>
      </c>
      <c r="AU55" t="n">
        <v>11</v>
      </c>
      <c r="AV55" t="n">
        <v>2</v>
      </c>
      <c r="AW55" t="n">
        <v>14</v>
      </c>
      <c r="AX55" t="n">
        <v>0</v>
      </c>
      <c r="AY55" t="n">
        <v>16</v>
      </c>
      <c r="AZ55" t="n">
        <v>16</v>
      </c>
      <c r="BA55" t="n">
        <v>0</v>
      </c>
      <c r="BB55" t="n">
        <v>9</v>
      </c>
      <c r="BC55" t="n">
        <v>7</v>
      </c>
      <c r="BD55" t="n">
        <v>13</v>
      </c>
      <c r="BE55" t="n">
        <v>3</v>
      </c>
      <c r="BF55" t="n">
        <v>7</v>
      </c>
      <c r="BG55" t="n">
        <v>9</v>
      </c>
      <c r="BH55" t="n">
        <v>7</v>
      </c>
      <c r="BI55" t="n">
        <v>9</v>
      </c>
      <c r="BJ55" t="n">
        <v>1</v>
      </c>
      <c r="BK55" t="n">
        <v>15</v>
      </c>
      <c r="BL55" t="n">
        <v>3</v>
      </c>
      <c r="BM55" t="n">
        <v>13</v>
      </c>
      <c r="BN55" t="n">
        <v>0</v>
      </c>
      <c r="BO55" t="n">
        <v>16</v>
      </c>
      <c r="BP55" t="n">
        <v>12</v>
      </c>
      <c r="BQ55" t="n">
        <v>4</v>
      </c>
      <c r="BR55" t="n">
        <v>11</v>
      </c>
      <c r="BS55" t="n">
        <v>5</v>
      </c>
      <c r="BT55" t="n">
        <v>2</v>
      </c>
      <c r="BU55" t="n">
        <v>14</v>
      </c>
      <c r="BV55" t="n">
        <v>2</v>
      </c>
      <c r="BW55" t="n">
        <v>14</v>
      </c>
      <c r="BX55" t="n">
        <v>0</v>
      </c>
      <c r="BY55" t="n">
        <v>16</v>
      </c>
      <c r="BZ55" t="n">
        <v>0</v>
      </c>
      <c r="CA55" t="n">
        <v>16</v>
      </c>
      <c r="CB55" t="n">
        <v>15</v>
      </c>
      <c r="CC55" t="n">
        <v>1</v>
      </c>
      <c r="CD55" t="n">
        <v>10</v>
      </c>
      <c r="CE55" t="n">
        <v>6</v>
      </c>
      <c r="CF55" t="n">
        <v>7</v>
      </c>
      <c r="CG55" t="n">
        <v>9</v>
      </c>
      <c r="CH55" t="n">
        <v>4</v>
      </c>
      <c r="CI55" t="n">
        <v>12</v>
      </c>
      <c r="CJ55" t="n">
        <v>2</v>
      </c>
      <c r="CK55" t="n">
        <v>14</v>
      </c>
      <c r="CL55" t="n">
        <v>0</v>
      </c>
      <c r="CM55" t="n">
        <v>16</v>
      </c>
      <c r="CN55" t="n">
        <v>11</v>
      </c>
      <c r="CO55" t="n">
        <v>5</v>
      </c>
      <c r="CP55" t="n">
        <v>11</v>
      </c>
      <c r="CQ55" t="n">
        <v>5</v>
      </c>
      <c r="CR55" t="n">
        <v>5</v>
      </c>
      <c r="CS55" t="n">
        <v>11</v>
      </c>
      <c r="CT55" t="n">
        <v>2</v>
      </c>
      <c r="CU55" t="n">
        <v>14</v>
      </c>
      <c r="CV55" t="n">
        <v>1</v>
      </c>
      <c r="CW55" t="n">
        <v>15</v>
      </c>
      <c r="CX55" t="n">
        <v>0</v>
      </c>
      <c r="CY55" t="n">
        <v>16</v>
      </c>
      <c r="CZ55" t="n">
        <v>16</v>
      </c>
      <c r="DA55" t="n">
        <v>0</v>
      </c>
      <c r="DB55" t="n">
        <v>10</v>
      </c>
      <c r="DC55" t="n">
        <v>6</v>
      </c>
      <c r="DD55" t="n">
        <v>12</v>
      </c>
      <c r="DE55" t="n">
        <v>4</v>
      </c>
      <c r="DF55" t="n">
        <v>5</v>
      </c>
      <c r="DG55" t="n">
        <v>11</v>
      </c>
      <c r="DH55" t="n">
        <v>3</v>
      </c>
      <c r="DI55" t="n">
        <v>13</v>
      </c>
      <c r="DJ55" s="38" t="n">
        <v>3</v>
      </c>
      <c r="DK55" t="n">
        <v>13</v>
      </c>
      <c r="DL55" s="35" t="n">
        <v>7</v>
      </c>
      <c r="DM55" s="38" t="n">
        <v>9</v>
      </c>
      <c r="DN55" t="n">
        <v>4</v>
      </c>
      <c r="DO55" s="35" t="n">
        <v>12</v>
      </c>
      <c r="DP55" s="38" t="n">
        <v>2</v>
      </c>
      <c r="DQ55" t="n">
        <v>14</v>
      </c>
      <c r="DR55" s="35" t="n">
        <v>0</v>
      </c>
      <c r="DS55" s="38" t="n">
        <v>16</v>
      </c>
      <c r="DT55" t="n">
        <v>11</v>
      </c>
      <c r="DU55" s="35" t="n">
        <v>5</v>
      </c>
      <c r="DV55" s="38" t="n">
        <v>11</v>
      </c>
      <c r="DW55" t="n">
        <v>5</v>
      </c>
      <c r="DX55" s="35" t="n">
        <v>5</v>
      </c>
      <c r="DY55" s="38" t="n">
        <v>11</v>
      </c>
      <c r="DZ55" t="n">
        <v>2</v>
      </c>
      <c r="EA55" s="35" t="n">
        <v>14</v>
      </c>
      <c r="EB55" s="38" t="n">
        <v>1</v>
      </c>
      <c r="EC55" t="n">
        <v>15</v>
      </c>
      <c r="ED55" s="35" t="n">
        <v>0</v>
      </c>
      <c r="EE55" s="38" t="n">
        <v>16</v>
      </c>
      <c r="EF55" t="n">
        <v>16</v>
      </c>
      <c r="EG55" s="35" t="n">
        <v>0</v>
      </c>
      <c r="EH55" t="n">
        <v>10</v>
      </c>
      <c r="EI55" t="n">
        <v>6</v>
      </c>
      <c r="EJ55" t="n">
        <v>12</v>
      </c>
      <c r="EK55" t="n">
        <v>4</v>
      </c>
      <c r="EL55" t="n">
        <v>5</v>
      </c>
      <c r="EM55" t="n">
        <v>11</v>
      </c>
      <c r="EN55" t="n">
        <v>3</v>
      </c>
      <c r="EO55" t="n">
        <v>13</v>
      </c>
      <c r="EP55" t="n">
        <v>3</v>
      </c>
      <c r="EQ55" t="n">
        <v>13</v>
      </c>
    </row>
    <row customHeight="1" ht="12" r="56">
      <c r="A56" s="60" t="n">
        <v>43337</v>
      </c>
      <c r="B56" s="38" t="inlineStr">
        <is>
          <t>Nottingham</t>
        </is>
      </c>
      <c r="C56" s="38" t="inlineStr">
        <is>
          <t>Birmingham</t>
        </is>
      </c>
      <c r="D56" s="33" t="n">
        <v>443</v>
      </c>
      <c r="E56" s="33" t="n">
        <v>287</v>
      </c>
      <c r="F56" s="33" t="n">
        <v>322</v>
      </c>
      <c r="G56" s="33" t="n">
        <v>159</v>
      </c>
      <c r="H56" s="47" t="n">
        <v>3</v>
      </c>
      <c r="I56" s="47" t="n">
        <v>3</v>
      </c>
      <c r="J56" s="47" t="n">
        <v>6</v>
      </c>
      <c r="K56" s="16" t="n">
        <v>2</v>
      </c>
      <c r="L56" s="33" t="n">
        <v>2</v>
      </c>
      <c r="M56" s="47" t="n">
        <v>4</v>
      </c>
      <c r="N56" s="19">
        <f>IF(K56="","",LOOKUP(K56-L56,{-9E+307,0,1},{2,"x",1}))</f>
        <v/>
      </c>
      <c r="O56" s="20">
        <f>IF(K56="","",K56&amp;"-"&amp;L56)</f>
        <v/>
      </c>
      <c r="P56" s="21" t="n"/>
      <c r="AL56" t="inlineStr">
        <is>
          <t>Sheffield Wed</t>
        </is>
      </c>
      <c r="AM56" t="inlineStr">
        <is>
          <t>QPR</t>
        </is>
      </c>
      <c r="AN56" t="n">
        <v>14</v>
      </c>
      <c r="AO56" t="n">
        <v>2</v>
      </c>
      <c r="AP56" t="n">
        <v>14</v>
      </c>
      <c r="AQ56" t="n">
        <v>2</v>
      </c>
      <c r="AR56" t="n">
        <v>7</v>
      </c>
      <c r="AS56" t="n">
        <v>9</v>
      </c>
      <c r="AT56" t="n">
        <v>7</v>
      </c>
      <c r="AU56" t="n">
        <v>9</v>
      </c>
      <c r="AV56" t="n">
        <v>2</v>
      </c>
      <c r="AW56" t="n">
        <v>14</v>
      </c>
      <c r="AX56" t="n">
        <v>1</v>
      </c>
      <c r="AY56" t="n">
        <v>15</v>
      </c>
      <c r="AZ56" t="n">
        <v>12</v>
      </c>
      <c r="BA56" t="n">
        <v>4</v>
      </c>
      <c r="BB56" t="n">
        <v>12</v>
      </c>
      <c r="BC56" t="n">
        <v>4</v>
      </c>
      <c r="BD56" t="n">
        <v>8</v>
      </c>
      <c r="BE56" t="n">
        <v>8</v>
      </c>
      <c r="BF56" t="n">
        <v>10</v>
      </c>
      <c r="BG56" t="n">
        <v>6</v>
      </c>
      <c r="BH56" t="n">
        <v>6</v>
      </c>
      <c r="BI56" t="n">
        <v>10</v>
      </c>
      <c r="BJ56" t="n">
        <v>4</v>
      </c>
      <c r="BK56" t="n">
        <v>12</v>
      </c>
      <c r="BL56" t="n">
        <v>2</v>
      </c>
      <c r="BM56" t="n">
        <v>14</v>
      </c>
      <c r="BN56" t="n">
        <v>1</v>
      </c>
      <c r="BO56" t="n">
        <v>15</v>
      </c>
      <c r="BP56" t="n">
        <v>9</v>
      </c>
      <c r="BQ56" t="n">
        <v>7</v>
      </c>
      <c r="BR56" t="n">
        <v>10</v>
      </c>
      <c r="BS56" t="n">
        <v>6</v>
      </c>
      <c r="BT56" t="n">
        <v>3</v>
      </c>
      <c r="BU56" t="n">
        <v>13</v>
      </c>
      <c r="BV56" t="n">
        <v>4</v>
      </c>
      <c r="BW56" t="n">
        <v>12</v>
      </c>
      <c r="BX56" t="n">
        <v>0</v>
      </c>
      <c r="BY56" t="n">
        <v>16</v>
      </c>
      <c r="BZ56" t="n">
        <v>0</v>
      </c>
      <c r="CA56" t="n">
        <v>16</v>
      </c>
      <c r="CB56" t="n">
        <v>12</v>
      </c>
      <c r="CC56" t="n">
        <v>4</v>
      </c>
      <c r="CD56" t="n">
        <v>9</v>
      </c>
      <c r="CE56" t="n">
        <v>7</v>
      </c>
      <c r="CF56" t="n">
        <v>9</v>
      </c>
      <c r="CG56" t="n">
        <v>7</v>
      </c>
      <c r="CH56" t="n">
        <v>4</v>
      </c>
      <c r="CI56" t="n">
        <v>12</v>
      </c>
      <c r="CJ56" t="n">
        <v>4</v>
      </c>
      <c r="CK56" t="n">
        <v>12</v>
      </c>
      <c r="CL56" t="n">
        <v>1</v>
      </c>
      <c r="CM56" t="n">
        <v>15</v>
      </c>
      <c r="CN56" t="n">
        <v>12</v>
      </c>
      <c r="CO56" t="n">
        <v>4</v>
      </c>
      <c r="CP56" t="n">
        <v>12</v>
      </c>
      <c r="CQ56" t="n">
        <v>4</v>
      </c>
      <c r="CR56" t="n">
        <v>1</v>
      </c>
      <c r="CS56" t="n">
        <v>15</v>
      </c>
      <c r="CT56" t="n">
        <v>3</v>
      </c>
      <c r="CU56" t="n">
        <v>13</v>
      </c>
      <c r="CV56" t="n">
        <v>0</v>
      </c>
      <c r="CW56" t="n">
        <v>16</v>
      </c>
      <c r="CX56" t="n">
        <v>0</v>
      </c>
      <c r="CY56" t="n">
        <v>16</v>
      </c>
      <c r="CZ56" t="n">
        <v>9</v>
      </c>
      <c r="DA56" t="n">
        <v>7</v>
      </c>
      <c r="DB56" t="n">
        <v>12</v>
      </c>
      <c r="DC56" t="n">
        <v>4</v>
      </c>
      <c r="DD56" t="n">
        <v>6</v>
      </c>
      <c r="DE56" t="n">
        <v>10</v>
      </c>
      <c r="DF56" t="n">
        <v>10</v>
      </c>
      <c r="DG56" t="n">
        <v>6</v>
      </c>
      <c r="DH56" t="n">
        <v>2</v>
      </c>
      <c r="DI56" t="n">
        <v>14</v>
      </c>
      <c r="DJ56" s="38" t="n">
        <v>3</v>
      </c>
      <c r="DK56" t="n">
        <v>13</v>
      </c>
      <c r="DL56" s="35" t="n">
        <v>9</v>
      </c>
      <c r="DM56" s="38" t="n">
        <v>7</v>
      </c>
      <c r="DN56" t="n">
        <v>4</v>
      </c>
      <c r="DO56" s="35" t="n">
        <v>12</v>
      </c>
      <c r="DP56" s="38" t="n">
        <v>4</v>
      </c>
      <c r="DQ56" t="n">
        <v>12</v>
      </c>
      <c r="DR56" s="35" t="n">
        <v>1</v>
      </c>
      <c r="DS56" s="38" t="n">
        <v>15</v>
      </c>
      <c r="DT56" t="n">
        <v>12</v>
      </c>
      <c r="DU56" s="35" t="n">
        <v>4</v>
      </c>
      <c r="DV56" s="38" t="n">
        <v>12</v>
      </c>
      <c r="DW56" t="n">
        <v>4</v>
      </c>
      <c r="DX56" s="35" t="n">
        <v>1</v>
      </c>
      <c r="DY56" s="38" t="n">
        <v>15</v>
      </c>
      <c r="DZ56" t="n">
        <v>3</v>
      </c>
      <c r="EA56" s="35" t="n">
        <v>13</v>
      </c>
      <c r="EB56" s="38" t="n">
        <v>0</v>
      </c>
      <c r="EC56" t="n">
        <v>16</v>
      </c>
      <c r="ED56" s="35" t="n">
        <v>0</v>
      </c>
      <c r="EE56" s="38" t="n">
        <v>16</v>
      </c>
      <c r="EF56" t="n">
        <v>9</v>
      </c>
      <c r="EG56" s="35" t="n">
        <v>7</v>
      </c>
      <c r="EH56" t="n">
        <v>12</v>
      </c>
      <c r="EI56" t="n">
        <v>4</v>
      </c>
      <c r="EJ56" t="n">
        <v>6</v>
      </c>
      <c r="EK56" t="n">
        <v>10</v>
      </c>
      <c r="EL56" t="n">
        <v>10</v>
      </c>
      <c r="EM56" t="n">
        <v>6</v>
      </c>
      <c r="EN56" t="n">
        <v>2</v>
      </c>
      <c r="EO56" t="n">
        <v>14</v>
      </c>
      <c r="EP56" t="n">
        <v>3</v>
      </c>
      <c r="EQ56" t="n">
        <v>13</v>
      </c>
    </row>
    <row customHeight="1" ht="12" r="57">
      <c r="A57" s="60" t="n">
        <v>43337</v>
      </c>
      <c r="B57" s="38" t="inlineStr">
        <is>
          <t>QPR</t>
        </is>
      </c>
      <c r="C57" s="38" t="inlineStr">
        <is>
          <t>Wigan</t>
        </is>
      </c>
      <c r="D57" s="33" t="n">
        <v>266</v>
      </c>
      <c r="E57" s="33" t="n">
        <v>408</v>
      </c>
      <c r="F57" s="33" t="n">
        <v>160</v>
      </c>
      <c r="G57" s="33" t="n">
        <v>300</v>
      </c>
      <c r="H57" s="47" t="n">
        <v>3</v>
      </c>
      <c r="I57" s="47" t="n">
        <v>5</v>
      </c>
      <c r="J57" s="47" t="n">
        <v>8</v>
      </c>
      <c r="K57" s="16" t="n">
        <v>1</v>
      </c>
      <c r="L57" s="33" t="n">
        <v>0</v>
      </c>
      <c r="M57" s="47" t="n">
        <v>1</v>
      </c>
      <c r="N57" s="19">
        <f>IF(K57="","",LOOKUP(K57-L57,{-9E+307,0,1},{2,"x",1}))</f>
        <v/>
      </c>
      <c r="O57" s="20">
        <f>IF(K57="","",K57&amp;"-"&amp;L57)</f>
        <v/>
      </c>
      <c r="P57" s="21" t="n"/>
      <c r="AL57" t="inlineStr">
        <is>
          <t>Stoke</t>
        </is>
      </c>
      <c r="AM57" t="inlineStr">
        <is>
          <t>Sheffield Utd</t>
        </is>
      </c>
      <c r="AN57" t="n">
        <v>5</v>
      </c>
      <c r="AO57" t="n">
        <v>11</v>
      </c>
      <c r="AP57" t="n">
        <v>11</v>
      </c>
      <c r="AQ57" t="n">
        <v>5</v>
      </c>
      <c r="AR57" t="n">
        <v>2</v>
      </c>
      <c r="AS57" t="n">
        <v>14</v>
      </c>
      <c r="AT57" t="n">
        <v>4</v>
      </c>
      <c r="AU57" t="n">
        <v>12</v>
      </c>
      <c r="AV57" t="n">
        <v>1</v>
      </c>
      <c r="AW57" t="n">
        <v>15</v>
      </c>
      <c r="AX57" t="n">
        <v>1</v>
      </c>
      <c r="AY57" t="n">
        <v>15</v>
      </c>
      <c r="AZ57" t="n">
        <v>7</v>
      </c>
      <c r="BA57" t="n">
        <v>9</v>
      </c>
      <c r="BB57" t="n">
        <v>11</v>
      </c>
      <c r="BC57" t="n">
        <v>5</v>
      </c>
      <c r="BD57" t="n">
        <v>4</v>
      </c>
      <c r="BE57" t="n">
        <v>12</v>
      </c>
      <c r="BF57" t="n">
        <v>5</v>
      </c>
      <c r="BG57" t="n">
        <v>11</v>
      </c>
      <c r="BH57" t="n">
        <v>4</v>
      </c>
      <c r="BI57" t="n">
        <v>12</v>
      </c>
      <c r="BJ57" t="n">
        <v>4</v>
      </c>
      <c r="BK57" t="n">
        <v>12</v>
      </c>
      <c r="BL57" t="n">
        <v>0</v>
      </c>
      <c r="BM57" t="n">
        <v>16</v>
      </c>
      <c r="BN57" t="n">
        <v>2</v>
      </c>
      <c r="BO57" t="n">
        <v>14</v>
      </c>
      <c r="BP57" t="n">
        <v>3</v>
      </c>
      <c r="BQ57" t="n">
        <v>13</v>
      </c>
      <c r="BR57" t="n">
        <v>11</v>
      </c>
      <c r="BS57" t="n">
        <v>5</v>
      </c>
      <c r="BT57" t="n">
        <v>1</v>
      </c>
      <c r="BU57" t="n">
        <v>15</v>
      </c>
      <c r="BV57" t="n">
        <v>3</v>
      </c>
      <c r="BW57" t="n">
        <v>13</v>
      </c>
      <c r="BX57" t="n">
        <v>0</v>
      </c>
      <c r="BY57" t="n">
        <v>16</v>
      </c>
      <c r="BZ57" t="n">
        <v>2</v>
      </c>
      <c r="CA57" t="n">
        <v>14</v>
      </c>
      <c r="CB57" t="n">
        <v>8</v>
      </c>
      <c r="CC57" t="n">
        <v>8</v>
      </c>
      <c r="CD57" t="n">
        <v>15</v>
      </c>
      <c r="CE57" t="n">
        <v>1</v>
      </c>
      <c r="CF57" t="n">
        <v>4</v>
      </c>
      <c r="CG57" t="n">
        <v>12</v>
      </c>
      <c r="CH57" t="n">
        <v>9</v>
      </c>
      <c r="CI57" t="n">
        <v>7</v>
      </c>
      <c r="CJ57" t="n">
        <v>0</v>
      </c>
      <c r="CK57" t="n">
        <v>16</v>
      </c>
      <c r="CL57" t="n">
        <v>3</v>
      </c>
      <c r="CM57" t="n">
        <v>13</v>
      </c>
      <c r="CN57" t="n">
        <v>6</v>
      </c>
      <c r="CO57" t="n">
        <v>10</v>
      </c>
      <c r="CP57" t="n">
        <v>6</v>
      </c>
      <c r="CQ57" t="n">
        <v>10</v>
      </c>
      <c r="CR57" t="n">
        <v>2</v>
      </c>
      <c r="CS57" t="n">
        <v>14</v>
      </c>
      <c r="CT57" t="n">
        <v>2</v>
      </c>
      <c r="CU57" t="n">
        <v>14</v>
      </c>
      <c r="CV57" t="n">
        <v>0</v>
      </c>
      <c r="CW57" t="n">
        <v>16</v>
      </c>
      <c r="CX57" t="n">
        <v>0</v>
      </c>
      <c r="CY57" t="n">
        <v>16</v>
      </c>
      <c r="CZ57" t="n">
        <v>8</v>
      </c>
      <c r="DA57" t="n">
        <v>8</v>
      </c>
      <c r="DB57" t="n">
        <v>5</v>
      </c>
      <c r="DC57" t="n">
        <v>11</v>
      </c>
      <c r="DD57" t="n">
        <v>4</v>
      </c>
      <c r="DE57" t="n">
        <v>12</v>
      </c>
      <c r="DF57" t="n">
        <v>3</v>
      </c>
      <c r="DG57" t="n">
        <v>13</v>
      </c>
      <c r="DH57" t="n">
        <v>1</v>
      </c>
      <c r="DI57" t="n">
        <v>15</v>
      </c>
      <c r="DJ57" s="38" t="n">
        <v>2</v>
      </c>
      <c r="DK57" t="n">
        <v>14</v>
      </c>
      <c r="DL57" s="35" t="n">
        <v>4</v>
      </c>
      <c r="DM57" s="38" t="n">
        <v>12</v>
      </c>
      <c r="DN57" t="n">
        <v>9</v>
      </c>
      <c r="DO57" s="35" t="n">
        <v>7</v>
      </c>
      <c r="DP57" s="38" t="n">
        <v>0</v>
      </c>
      <c r="DQ57" t="n">
        <v>16</v>
      </c>
      <c r="DR57" s="35" t="n">
        <v>3</v>
      </c>
      <c r="DS57" s="38" t="n">
        <v>13</v>
      </c>
      <c r="DT57" t="n">
        <v>6</v>
      </c>
      <c r="DU57" s="35" t="n">
        <v>10</v>
      </c>
      <c r="DV57" s="38" t="n">
        <v>6</v>
      </c>
      <c r="DW57" t="n">
        <v>10</v>
      </c>
      <c r="DX57" s="35" t="n">
        <v>2</v>
      </c>
      <c r="DY57" s="38" t="n">
        <v>14</v>
      </c>
      <c r="DZ57" t="n">
        <v>2</v>
      </c>
      <c r="EA57" s="35" t="n">
        <v>14</v>
      </c>
      <c r="EB57" s="38" t="n">
        <v>0</v>
      </c>
      <c r="EC57" t="n">
        <v>16</v>
      </c>
      <c r="ED57" s="35" t="n">
        <v>0</v>
      </c>
      <c r="EE57" s="38" t="n">
        <v>16</v>
      </c>
      <c r="EF57" t="n">
        <v>8</v>
      </c>
      <c r="EG57" s="35" t="n">
        <v>8</v>
      </c>
      <c r="EH57" t="n">
        <v>5</v>
      </c>
      <c r="EI57" t="n">
        <v>11</v>
      </c>
      <c r="EJ57" t="n">
        <v>4</v>
      </c>
      <c r="EK57" t="n">
        <v>12</v>
      </c>
      <c r="EL57" t="n">
        <v>3</v>
      </c>
      <c r="EM57" t="n">
        <v>13</v>
      </c>
      <c r="EN57" t="n">
        <v>1</v>
      </c>
      <c r="EO57" t="n">
        <v>15</v>
      </c>
      <c r="EP57" t="n">
        <v>2</v>
      </c>
      <c r="EQ57" t="n">
        <v>14</v>
      </c>
    </row>
    <row customHeight="1" ht="12" r="58">
      <c r="A58" s="60" t="n">
        <v>43337</v>
      </c>
      <c r="B58" s="38" t="inlineStr">
        <is>
          <t>Sheffield Wed</t>
        </is>
      </c>
      <c r="C58" s="38" t="inlineStr">
        <is>
          <t>Ipswich</t>
        </is>
      </c>
      <c r="D58" s="33" t="n">
        <v>331</v>
      </c>
      <c r="E58" s="33" t="n">
        <v>305</v>
      </c>
      <c r="F58" s="33" t="n">
        <v>220</v>
      </c>
      <c r="G58" s="33" t="n">
        <v>188</v>
      </c>
      <c r="H58" s="47" t="n">
        <v>4</v>
      </c>
      <c r="I58" s="47" t="n">
        <v>3</v>
      </c>
      <c r="J58" s="47" t="n">
        <v>7</v>
      </c>
      <c r="K58" s="16" t="n">
        <v>2</v>
      </c>
      <c r="L58" s="33" t="n">
        <v>1</v>
      </c>
      <c r="M58" s="47" t="n">
        <v>3</v>
      </c>
      <c r="N58" s="19">
        <f>IF(K58="","",LOOKUP(K58-L58,{-9E+307,0,1},{2,"x",1}))</f>
        <v/>
      </c>
      <c r="O58" s="20">
        <f>IF(K58="","",K58&amp;"-"&amp;L58)</f>
        <v/>
      </c>
      <c r="P58" s="21" t="n"/>
      <c r="AL58" t="inlineStr">
        <is>
          <t>Wigan</t>
        </is>
      </c>
      <c r="AM58" t="inlineStr">
        <is>
          <t>Millwall</t>
        </is>
      </c>
      <c r="AN58" t="n">
        <v>11</v>
      </c>
      <c r="AO58" t="n">
        <v>5</v>
      </c>
      <c r="AP58" t="n">
        <v>11</v>
      </c>
      <c r="AQ58" t="n">
        <v>5</v>
      </c>
      <c r="AR58" t="n">
        <v>6</v>
      </c>
      <c r="AS58" t="n">
        <v>10</v>
      </c>
      <c r="AT58" t="n">
        <v>2</v>
      </c>
      <c r="AU58" t="n">
        <v>14</v>
      </c>
      <c r="AV58" t="n">
        <v>0</v>
      </c>
      <c r="AW58" t="n">
        <v>16</v>
      </c>
      <c r="AX58" t="n">
        <v>1</v>
      </c>
      <c r="AY58" t="n">
        <v>15</v>
      </c>
      <c r="AZ58" t="n">
        <v>12</v>
      </c>
      <c r="BA58" t="n">
        <v>4</v>
      </c>
      <c r="BB58" t="n">
        <v>10</v>
      </c>
      <c r="BC58" t="n">
        <v>6</v>
      </c>
      <c r="BD58" t="n">
        <v>7</v>
      </c>
      <c r="BE58" t="n">
        <v>9</v>
      </c>
      <c r="BF58" t="n">
        <v>6</v>
      </c>
      <c r="BG58" t="n">
        <v>10</v>
      </c>
      <c r="BH58" t="n">
        <v>3</v>
      </c>
      <c r="BI58" t="n">
        <v>13</v>
      </c>
      <c r="BJ58" t="n">
        <v>3</v>
      </c>
      <c r="BK58" t="n">
        <v>13</v>
      </c>
      <c r="BL58" t="n">
        <v>2</v>
      </c>
      <c r="BM58" t="n">
        <v>14</v>
      </c>
      <c r="BN58" t="n">
        <v>1</v>
      </c>
      <c r="BO58" t="n">
        <v>15</v>
      </c>
      <c r="BP58" t="n">
        <v>8</v>
      </c>
      <c r="BQ58" t="n">
        <v>8</v>
      </c>
      <c r="BR58" t="n">
        <v>7</v>
      </c>
      <c r="BS58" t="n">
        <v>9</v>
      </c>
      <c r="BT58" t="n">
        <v>2</v>
      </c>
      <c r="BU58" t="n">
        <v>14</v>
      </c>
      <c r="BV58" t="n">
        <v>2</v>
      </c>
      <c r="BW58" t="n">
        <v>14</v>
      </c>
      <c r="BX58" t="n">
        <v>0</v>
      </c>
      <c r="BY58" t="n">
        <v>16</v>
      </c>
      <c r="BZ58" t="n">
        <v>0</v>
      </c>
      <c r="CA58" t="n">
        <v>16</v>
      </c>
      <c r="CB58" t="n">
        <v>12</v>
      </c>
      <c r="CC58" t="n">
        <v>4</v>
      </c>
      <c r="CD58" t="n">
        <v>11</v>
      </c>
      <c r="CE58" t="n">
        <v>5</v>
      </c>
      <c r="CF58" t="n">
        <v>5</v>
      </c>
      <c r="CG58" t="n">
        <v>11</v>
      </c>
      <c r="CH58" t="n">
        <v>3</v>
      </c>
      <c r="CI58" t="n">
        <v>13</v>
      </c>
      <c r="CJ58" t="n">
        <v>1</v>
      </c>
      <c r="CK58" t="n">
        <v>15</v>
      </c>
      <c r="CL58" t="n">
        <v>0</v>
      </c>
      <c r="CM58" t="n">
        <v>16</v>
      </c>
      <c r="CN58" t="n">
        <v>9</v>
      </c>
      <c r="CO58" t="n">
        <v>7</v>
      </c>
      <c r="CP58" t="n">
        <v>7</v>
      </c>
      <c r="CQ58" t="n">
        <v>9</v>
      </c>
      <c r="CR58" t="n">
        <v>2</v>
      </c>
      <c r="CS58" t="n">
        <v>14</v>
      </c>
      <c r="CT58" t="n">
        <v>3</v>
      </c>
      <c r="CU58" t="n">
        <v>13</v>
      </c>
      <c r="CV58" t="n">
        <v>1</v>
      </c>
      <c r="CW58" t="n">
        <v>15</v>
      </c>
      <c r="CX58" t="n">
        <v>0</v>
      </c>
      <c r="CY58" t="n">
        <v>16</v>
      </c>
      <c r="CZ58" t="n">
        <v>11</v>
      </c>
      <c r="DA58" t="n">
        <v>5</v>
      </c>
      <c r="DB58" t="n">
        <v>10</v>
      </c>
      <c r="DC58" t="n">
        <v>6</v>
      </c>
      <c r="DD58" t="n">
        <v>6</v>
      </c>
      <c r="DE58" t="n">
        <v>10</v>
      </c>
      <c r="DF58" t="n">
        <v>6</v>
      </c>
      <c r="DG58" t="n">
        <v>10</v>
      </c>
      <c r="DH58" t="n">
        <v>2</v>
      </c>
      <c r="DI58" t="n">
        <v>14</v>
      </c>
      <c r="DJ58" s="38" t="n">
        <v>3</v>
      </c>
      <c r="DK58" t="n">
        <v>13</v>
      </c>
      <c r="DL58" s="35" t="n">
        <v>5</v>
      </c>
      <c r="DM58" s="38" t="n">
        <v>11</v>
      </c>
      <c r="DN58" t="n">
        <v>3</v>
      </c>
      <c r="DO58" s="35" t="n">
        <v>13</v>
      </c>
      <c r="DP58" s="38" t="n">
        <v>1</v>
      </c>
      <c r="DQ58" t="n">
        <v>15</v>
      </c>
      <c r="DR58" s="35" t="n">
        <v>0</v>
      </c>
      <c r="DS58" s="38" t="n">
        <v>16</v>
      </c>
      <c r="DT58" t="n">
        <v>9</v>
      </c>
      <c r="DU58" s="35" t="n">
        <v>7</v>
      </c>
      <c r="DV58" s="38" t="n">
        <v>7</v>
      </c>
      <c r="DW58" t="n">
        <v>9</v>
      </c>
      <c r="DX58" s="35" t="n">
        <v>2</v>
      </c>
      <c r="DY58" s="38" t="n">
        <v>14</v>
      </c>
      <c r="DZ58" t="n">
        <v>3</v>
      </c>
      <c r="EA58" s="35" t="n">
        <v>13</v>
      </c>
      <c r="EB58" s="38" t="n">
        <v>1</v>
      </c>
      <c r="EC58" t="n">
        <v>15</v>
      </c>
      <c r="ED58" s="35" t="n">
        <v>0</v>
      </c>
      <c r="EE58" s="38" t="n">
        <v>16</v>
      </c>
      <c r="EF58" t="n">
        <v>11</v>
      </c>
      <c r="EG58" s="35" t="n">
        <v>5</v>
      </c>
      <c r="EH58" t="n">
        <v>10</v>
      </c>
      <c r="EI58" t="n">
        <v>6</v>
      </c>
      <c r="EJ58" t="n">
        <v>6</v>
      </c>
      <c r="EK58" t="n">
        <v>10</v>
      </c>
      <c r="EL58" t="n">
        <v>6</v>
      </c>
      <c r="EM58" t="n">
        <v>10</v>
      </c>
      <c r="EN58" t="n">
        <v>2</v>
      </c>
      <c r="EO58" t="n">
        <v>14</v>
      </c>
      <c r="EP58" t="n">
        <v>3</v>
      </c>
      <c r="EQ58" t="n">
        <v>13</v>
      </c>
    </row>
    <row customHeight="1" ht="12" r="59">
      <c r="A59" s="60" t="n">
        <v>43337</v>
      </c>
      <c r="B59" s="38" t="inlineStr">
        <is>
          <t>Stoke</t>
        </is>
      </c>
      <c r="C59" s="38" t="inlineStr">
        <is>
          <t>Hull</t>
        </is>
      </c>
      <c r="D59" s="33" t="n">
        <v>579</v>
      </c>
      <c r="E59" s="33" t="n">
        <v>311</v>
      </c>
      <c r="F59" s="33" t="n">
        <v>483</v>
      </c>
      <c r="G59" s="33" t="n">
        <v>221</v>
      </c>
      <c r="H59" s="47" t="n">
        <v>5</v>
      </c>
      <c r="I59" s="47" t="n">
        <v>0</v>
      </c>
      <c r="J59" s="47" t="n">
        <v>5</v>
      </c>
      <c r="K59" s="16" t="n">
        <v>2</v>
      </c>
      <c r="L59" s="33" t="n">
        <v>0</v>
      </c>
      <c r="M59" s="47" t="n">
        <v>2</v>
      </c>
      <c r="N59" s="19">
        <f>IF(K59="","",LOOKUP(K59-L59,{-9E+307,0,1},{2,"x",1}))</f>
        <v/>
      </c>
      <c r="O59" s="20">
        <f>IF(K59="","",K59&amp;"-"&amp;L59)</f>
        <v/>
      </c>
      <c r="P59" s="21" t="n"/>
      <c r="DJ59" s="38" t="n"/>
      <c r="DL59" s="35" t="n"/>
      <c r="DM59" s="38" t="n"/>
      <c r="DO59" s="35" t="n"/>
      <c r="DP59" s="38" t="n"/>
      <c r="DR59" s="35" t="n"/>
      <c r="DS59" s="38" t="n"/>
      <c r="DU59" s="35" t="n"/>
      <c r="DV59" s="38" t="n"/>
      <c r="DX59" s="35" t="n"/>
      <c r="DY59" s="38" t="n"/>
      <c r="EA59" s="35" t="n"/>
      <c r="EB59" s="38" t="n"/>
      <c r="ED59" s="35" t="n"/>
      <c r="EE59" s="38" t="n"/>
      <c r="EG59" s="35" t="n"/>
    </row>
    <row customHeight="1" ht="12" r="60">
      <c r="A60" s="60" t="n">
        <v>43337</v>
      </c>
      <c r="B60" s="38" t="inlineStr">
        <is>
          <t>Swansea</t>
        </is>
      </c>
      <c r="C60" s="38" t="inlineStr">
        <is>
          <t>Bristol City</t>
        </is>
      </c>
      <c r="D60" s="33" t="n">
        <v>484</v>
      </c>
      <c r="E60" s="33" t="n">
        <v>354</v>
      </c>
      <c r="F60" s="33" t="n">
        <v>382</v>
      </c>
      <c r="G60" s="33" t="n">
        <v>244</v>
      </c>
      <c r="H60" s="47" t="n">
        <v>3</v>
      </c>
      <c r="I60" s="47" t="n">
        <v>6</v>
      </c>
      <c r="J60" s="47" t="n">
        <v>9</v>
      </c>
      <c r="K60" s="16" t="n">
        <v>0</v>
      </c>
      <c r="L60" s="33" t="n">
        <v>1</v>
      </c>
      <c r="M60" s="47" t="n">
        <v>1</v>
      </c>
      <c r="N60" s="19">
        <f>IF(K60="","",LOOKUP(K60-L60,{-9E+307,0,1},{2,"x",1}))</f>
        <v/>
      </c>
      <c r="O60" s="20">
        <f>IF(K60="","",K60&amp;"-"&amp;L60)</f>
        <v/>
      </c>
      <c r="P60" s="21" t="n"/>
      <c r="DJ60" s="38" t="n"/>
      <c r="DL60" s="35" t="n"/>
      <c r="DM60" s="38" t="n"/>
      <c r="DO60" s="35" t="n"/>
      <c r="DP60" s="38" t="n"/>
      <c r="DR60" s="35" t="n"/>
      <c r="DS60" s="38" t="n"/>
      <c r="DU60" s="35" t="n"/>
      <c r="DV60" s="38" t="n"/>
      <c r="DX60" s="35" t="n"/>
      <c r="DY60" s="38" t="n"/>
      <c r="EA60" s="35" t="n"/>
      <c r="EB60" s="38" t="n"/>
      <c r="ED60" s="35" t="n"/>
      <c r="EE60" s="38" t="n"/>
      <c r="EG60" s="35" t="n"/>
    </row>
    <row customHeight="1" ht="12" r="61">
      <c r="A61" s="60" t="n">
        <v>43338</v>
      </c>
      <c r="B61" s="38" t="inlineStr">
        <is>
          <t>Rotherham</t>
        </is>
      </c>
      <c r="C61" s="38" t="inlineStr">
        <is>
          <t>Millwall</t>
        </is>
      </c>
      <c r="D61" s="33" t="n">
        <v>263</v>
      </c>
      <c r="E61" s="33" t="n">
        <v>386</v>
      </c>
      <c r="F61" s="33" t="n">
        <v>143</v>
      </c>
      <c r="G61" s="33" t="n">
        <v>270</v>
      </c>
      <c r="H61" s="47" t="n">
        <v>3</v>
      </c>
      <c r="I61" s="47" t="n">
        <v>5</v>
      </c>
      <c r="J61" s="47" t="n">
        <v>8</v>
      </c>
      <c r="K61" s="16" t="n">
        <v>1</v>
      </c>
      <c r="L61" s="33" t="n">
        <v>0</v>
      </c>
      <c r="M61" s="47" t="n">
        <v>1</v>
      </c>
      <c r="N61" s="19">
        <f>IF(K61="","",LOOKUP(K61-L61,{-9E+307,0,1},{2,"x",1}))</f>
        <v/>
      </c>
      <c r="O61" s="20">
        <f>IF(K61="","",K61&amp;"-"&amp;L61)</f>
        <v/>
      </c>
      <c r="P61" s="21" t="n"/>
      <c r="DJ61" s="38" t="n"/>
      <c r="DL61" s="35" t="n"/>
      <c r="DM61" s="38" t="n"/>
      <c r="DO61" s="35" t="n"/>
      <c r="DP61" s="38" t="n"/>
      <c r="DR61" s="35" t="n"/>
      <c r="DS61" s="38" t="n"/>
      <c r="DU61" s="35" t="n"/>
      <c r="DV61" s="38" t="n"/>
      <c r="DX61" s="35" t="n"/>
      <c r="DY61" s="38" t="n"/>
      <c r="EA61" s="35" t="n"/>
      <c r="EB61" s="38" t="n"/>
      <c r="ED61" s="35" t="n"/>
      <c r="EE61" s="38" t="n"/>
      <c r="EG61" s="35" t="n"/>
    </row>
    <row customHeight="1" ht="12" r="62">
      <c r="A62" s="60" t="n">
        <v>43343</v>
      </c>
      <c r="B62" s="38" t="inlineStr">
        <is>
          <t>Leeds</t>
        </is>
      </c>
      <c r="C62" s="38" t="inlineStr">
        <is>
          <t>Middlesbrough</t>
        </is>
      </c>
      <c r="D62" s="33" t="n">
        <v>427</v>
      </c>
      <c r="E62" s="33" t="n">
        <v>264</v>
      </c>
      <c r="F62" s="33" t="n">
        <v>327</v>
      </c>
      <c r="G62" s="33" t="n">
        <v>169</v>
      </c>
      <c r="H62" s="47" t="n">
        <v>3</v>
      </c>
      <c r="I62" s="47" t="n">
        <v>3</v>
      </c>
      <c r="J62" s="47" t="n">
        <v>6</v>
      </c>
      <c r="K62" s="16" t="n">
        <v>0</v>
      </c>
      <c r="L62" s="33" t="n">
        <v>0</v>
      </c>
      <c r="M62" s="47" t="n">
        <v>0</v>
      </c>
      <c r="N62" s="19">
        <f>IF(K62="","",LOOKUP(K62-L62,{-9E+307,0,1},{2,"x",1}))</f>
        <v/>
      </c>
      <c r="O62" s="20">
        <f>IF(K62="","",K62&amp;"-"&amp;L62)</f>
        <v/>
      </c>
      <c r="P62" s="21" t="n"/>
      <c r="DJ62" s="38" t="n"/>
      <c r="DL62" s="35" t="n"/>
      <c r="DM62" s="38" t="n"/>
      <c r="DO62" s="35" t="n"/>
      <c r="DP62" s="38" t="n"/>
      <c r="DR62" s="35" t="n"/>
      <c r="DS62" s="38" t="n"/>
      <c r="DU62" s="35" t="n"/>
      <c r="DV62" s="38" t="n"/>
      <c r="DX62" s="35" t="n"/>
      <c r="DY62" s="38" t="n"/>
      <c r="EA62" s="35" t="n"/>
      <c r="EB62" s="38" t="n"/>
      <c r="ED62" s="35" t="n"/>
      <c r="EE62" s="38" t="n"/>
      <c r="EG62" s="35" t="n"/>
    </row>
    <row customHeight="1" ht="12" r="63">
      <c r="A63" s="60" t="n">
        <v>43344</v>
      </c>
      <c r="B63" s="38" t="inlineStr">
        <is>
          <t>Birmingham</t>
        </is>
      </c>
      <c r="C63" s="38" t="inlineStr">
        <is>
          <t>QPR</t>
        </is>
      </c>
      <c r="D63" s="33" t="n">
        <v>265</v>
      </c>
      <c r="E63" s="33" t="n">
        <v>387</v>
      </c>
      <c r="F63" s="33" t="n">
        <v>143</v>
      </c>
      <c r="G63" s="33" t="n">
        <v>269</v>
      </c>
      <c r="H63" s="47" t="n">
        <v>1</v>
      </c>
      <c r="I63" s="47" t="n">
        <v>5</v>
      </c>
      <c r="J63" s="47" t="n">
        <v>6</v>
      </c>
      <c r="K63" s="16" t="n">
        <v>0</v>
      </c>
      <c r="L63" s="33" t="n">
        <v>0</v>
      </c>
      <c r="M63" s="47" t="n">
        <v>0</v>
      </c>
      <c r="N63" s="19">
        <f>IF(K63="","",LOOKUP(K63-L63,{-9E+307,0,1},{2,"x",1}))</f>
        <v/>
      </c>
      <c r="O63" s="20">
        <f>IF(K63="","",K63&amp;"-"&amp;L63)</f>
        <v/>
      </c>
      <c r="P63" s="21" t="n"/>
      <c r="DJ63" s="38" t="n"/>
      <c r="DL63" s="35" t="n"/>
      <c r="DM63" s="38" t="n"/>
      <c r="DO63" s="35" t="n"/>
      <c r="DP63" s="38" t="n"/>
      <c r="DR63" s="35" t="n"/>
      <c r="DS63" s="38" t="n"/>
      <c r="DU63" s="35" t="n"/>
      <c r="DV63" s="38" t="n"/>
      <c r="DX63" s="35" t="n"/>
      <c r="DY63" s="38" t="n"/>
      <c r="EA63" s="35" t="n"/>
      <c r="EB63" s="38" t="n"/>
      <c r="ED63" s="35" t="n"/>
      <c r="EE63" s="38" t="n"/>
      <c r="EG63" s="35" t="n"/>
    </row>
    <row customHeight="1" ht="12" r="64">
      <c r="A64" s="60" t="n">
        <v>43344</v>
      </c>
      <c r="B64" s="38" t="inlineStr">
        <is>
          <t>Brentford</t>
        </is>
      </c>
      <c r="C64" s="38" t="inlineStr">
        <is>
          <t>Nottingham</t>
        </is>
      </c>
      <c r="D64" s="33" t="n">
        <v>454</v>
      </c>
      <c r="E64" s="33" t="n">
        <v>390</v>
      </c>
      <c r="F64" s="33" t="n">
        <v>360</v>
      </c>
      <c r="G64" s="33" t="n">
        <v>286</v>
      </c>
      <c r="H64" s="47" t="n">
        <v>6</v>
      </c>
      <c r="I64" s="47" t="n">
        <v>2</v>
      </c>
      <c r="J64" s="47" t="n">
        <v>8</v>
      </c>
      <c r="K64" s="16" t="n">
        <v>2</v>
      </c>
      <c r="L64" s="33" t="n">
        <v>1</v>
      </c>
      <c r="M64" s="47" t="n">
        <v>3</v>
      </c>
      <c r="N64" s="19">
        <f>IF(K64="","",LOOKUP(K64-L64,{-9E+307,0,1},{2,"x",1}))</f>
        <v/>
      </c>
      <c r="O64" s="20">
        <f>IF(K64="","",K64&amp;"-"&amp;L64)</f>
        <v/>
      </c>
      <c r="P64" s="21" t="n"/>
      <c r="DJ64" s="38" t="n"/>
      <c r="DL64" s="35" t="n"/>
      <c r="DM64" s="38" t="n"/>
      <c r="DO64" s="35" t="n"/>
      <c r="DP64" s="38" t="n"/>
      <c r="DR64" s="35" t="n"/>
      <c r="DS64" s="38" t="n"/>
      <c r="DU64" s="35" t="n"/>
      <c r="DV64" s="38" t="n"/>
      <c r="DX64" s="35" t="n"/>
      <c r="DY64" s="38" t="n"/>
      <c r="EA64" s="35" t="n"/>
      <c r="EB64" s="38" t="n"/>
      <c r="ED64" s="35" t="n"/>
      <c r="EE64" s="38" t="n"/>
      <c r="EG64" s="35" t="n"/>
    </row>
    <row customHeight="1" ht="12" r="65">
      <c r="A65" s="60" t="n">
        <v>43344</v>
      </c>
      <c r="B65" s="38" t="inlineStr">
        <is>
          <t>Hull</t>
        </is>
      </c>
      <c r="C65" s="38" t="inlineStr">
        <is>
          <t>Derby</t>
        </is>
      </c>
      <c r="D65" s="33" t="n">
        <v>336</v>
      </c>
      <c r="E65" s="33" t="n">
        <v>390</v>
      </c>
      <c r="F65" s="33" t="n">
        <v>233</v>
      </c>
      <c r="G65" s="33" t="n">
        <v>281</v>
      </c>
      <c r="H65" s="47" t="n">
        <v>2</v>
      </c>
      <c r="I65" s="47" t="n">
        <v>5</v>
      </c>
      <c r="J65" s="47" t="n">
        <v>7</v>
      </c>
      <c r="K65" s="16" t="n">
        <v>1</v>
      </c>
      <c r="L65" s="33" t="n">
        <v>2</v>
      </c>
      <c r="M65" s="47" t="n">
        <v>3</v>
      </c>
      <c r="N65" s="19">
        <f>IF(K65="","",LOOKUP(K65-L65,{-9E+307,0,1},{2,"x",1}))</f>
        <v/>
      </c>
      <c r="O65" s="20">
        <f>IF(K65="","",K65&amp;"-"&amp;L65)</f>
        <v/>
      </c>
      <c r="P65" s="21" t="n"/>
      <c r="DJ65" s="38" t="n"/>
      <c r="DL65" s="35" t="n"/>
      <c r="DM65" s="38" t="n"/>
      <c r="DO65" s="35" t="n"/>
      <c r="DP65" s="38" t="n"/>
      <c r="DR65" s="35" t="n"/>
      <c r="DS65" s="38" t="n"/>
      <c r="DU65" s="35" t="n"/>
      <c r="DV65" s="38" t="n"/>
      <c r="DX65" s="35" t="n"/>
      <c r="DY65" s="38" t="n"/>
      <c r="EA65" s="35" t="n"/>
      <c r="EB65" s="38" t="n"/>
      <c r="ED65" s="35" t="n"/>
      <c r="EE65" s="38" t="n"/>
      <c r="EG65" s="35" t="n"/>
    </row>
    <row customHeight="1" ht="12" r="66">
      <c r="A66" s="60" t="n">
        <v>43344</v>
      </c>
      <c r="B66" s="38" t="inlineStr">
        <is>
          <t>Millwall</t>
        </is>
      </c>
      <c r="C66" s="38" t="inlineStr">
        <is>
          <t>Swansea</t>
        </is>
      </c>
      <c r="D66" s="33" t="n">
        <v>436</v>
      </c>
      <c r="E66" s="33" t="n">
        <v>309</v>
      </c>
      <c r="F66" s="33" t="n">
        <v>355</v>
      </c>
      <c r="G66" s="33" t="n">
        <v>231</v>
      </c>
      <c r="H66" s="47" t="n">
        <v>2</v>
      </c>
      <c r="I66" s="47" t="n">
        <v>2</v>
      </c>
      <c r="J66" s="47" t="n">
        <v>4</v>
      </c>
      <c r="K66" s="16" t="n">
        <v>1</v>
      </c>
      <c r="L66" s="33" t="n">
        <v>2</v>
      </c>
      <c r="M66" s="47" t="n">
        <v>3</v>
      </c>
      <c r="N66" s="19">
        <f>IF(K66="","",LOOKUP(K66-L66,{-9E+307,0,1},{2,"x",1}))</f>
        <v/>
      </c>
      <c r="O66" s="20">
        <f>IF(K66="","",K66&amp;"-"&amp;L66)</f>
        <v/>
      </c>
      <c r="P66" s="21" t="n"/>
      <c r="DJ66" s="38" t="n"/>
      <c r="DL66" s="35" t="n"/>
      <c r="DM66" s="38" t="n"/>
      <c r="DO66" s="35" t="n"/>
      <c r="DP66" s="38" t="n"/>
      <c r="DR66" s="35" t="n"/>
      <c r="DS66" s="38" t="n"/>
      <c r="DU66" s="35" t="n"/>
      <c r="DV66" s="38" t="n"/>
      <c r="DX66" s="35" t="n"/>
      <c r="DY66" s="38" t="n"/>
      <c r="EA66" s="35" t="n"/>
      <c r="EB66" s="38" t="n"/>
      <c r="ED66" s="35" t="n"/>
      <c r="EE66" s="38" t="n"/>
      <c r="EG66" s="35" t="n"/>
    </row>
    <row customHeight="1" ht="12" r="67">
      <c r="A67" s="60" t="n">
        <v>43344</v>
      </c>
      <c r="B67" s="38" t="inlineStr">
        <is>
          <t>Preston</t>
        </is>
      </c>
      <c r="C67" s="38" t="inlineStr">
        <is>
          <t>Bolton</t>
        </is>
      </c>
      <c r="D67" s="33" t="n">
        <v>451</v>
      </c>
      <c r="E67" s="33" t="n">
        <v>324</v>
      </c>
      <c r="F67" s="33" t="n">
        <v>325</v>
      </c>
      <c r="G67" s="33" t="n">
        <v>217</v>
      </c>
      <c r="H67" s="47" t="n">
        <v>4</v>
      </c>
      <c r="I67" s="47" t="n">
        <v>7</v>
      </c>
      <c r="J67" s="47" t="n">
        <v>11</v>
      </c>
      <c r="K67" s="16" t="n">
        <v>2</v>
      </c>
      <c r="L67" s="33" t="n">
        <v>2</v>
      </c>
      <c r="M67" s="47" t="n">
        <v>4</v>
      </c>
      <c r="N67" s="19">
        <f>IF(K67="","",LOOKUP(K67-L67,{-9E+307,0,1},{2,"x",1}))</f>
        <v/>
      </c>
      <c r="O67" s="20">
        <f>IF(K67="","",K67&amp;"-"&amp;L67)</f>
        <v/>
      </c>
      <c r="P67" s="21" t="n"/>
      <c r="DJ67" s="38" t="n"/>
      <c r="DL67" s="35" t="n"/>
      <c r="DM67" s="38" t="n"/>
      <c r="DO67" s="35" t="n"/>
      <c r="DP67" s="38" t="n"/>
      <c r="DR67" s="35" t="n"/>
      <c r="DS67" s="38" t="n"/>
      <c r="DU67" s="35" t="n"/>
      <c r="DV67" s="38" t="n"/>
      <c r="DX67" s="35" t="n"/>
      <c r="DY67" s="38" t="n"/>
      <c r="EA67" s="35" t="n"/>
      <c r="EB67" s="38" t="n"/>
      <c r="ED67" s="35" t="n"/>
      <c r="EE67" s="38" t="n"/>
      <c r="EG67" s="35" t="n"/>
    </row>
    <row customHeight="1" ht="12" r="68">
      <c r="A68" s="60" t="n">
        <v>43344</v>
      </c>
      <c r="B68" s="38" t="inlineStr">
        <is>
          <t>Reading</t>
        </is>
      </c>
      <c r="C68" s="38" t="inlineStr">
        <is>
          <t>Sheffield Wed</t>
        </is>
      </c>
      <c r="D68" s="33" t="n">
        <v>412</v>
      </c>
      <c r="E68" s="33" t="n">
        <v>409</v>
      </c>
      <c r="F68" s="33" t="n">
        <v>322</v>
      </c>
      <c r="G68" s="33" t="n">
        <v>321</v>
      </c>
      <c r="H68" s="47" t="n">
        <v>4</v>
      </c>
      <c r="I68" s="47" t="n">
        <v>4</v>
      </c>
      <c r="J68" s="47" t="n">
        <v>8</v>
      </c>
      <c r="K68" s="16" t="n">
        <v>1</v>
      </c>
      <c r="L68" s="33" t="n">
        <v>2</v>
      </c>
      <c r="M68" s="47" t="n">
        <v>3</v>
      </c>
      <c r="N68" s="19">
        <f>IF(K68="","",LOOKUP(K68-L68,{-9E+307,0,1},{2,"x",1}))</f>
        <v/>
      </c>
      <c r="O68" s="20">
        <f>IF(K68="","",K68&amp;"-"&amp;L68)</f>
        <v/>
      </c>
      <c r="P68" s="21" t="n"/>
      <c r="DJ68" s="38" t="n"/>
      <c r="DL68" s="35" t="n"/>
      <c r="DM68" s="38" t="n"/>
      <c r="DO68" s="35" t="n"/>
      <c r="DP68" s="38" t="n"/>
      <c r="DR68" s="35" t="n"/>
      <c r="DS68" s="38" t="n"/>
      <c r="DU68" s="35" t="n"/>
      <c r="DV68" s="38" t="n"/>
      <c r="DX68" s="35" t="n"/>
      <c r="DY68" s="38" t="n"/>
      <c r="EA68" s="35" t="n"/>
      <c r="EB68" s="38" t="n"/>
      <c r="ED68" s="35" t="n"/>
      <c r="EE68" s="38" t="n"/>
      <c r="EG68" s="35" t="n"/>
    </row>
    <row customHeight="1" ht="12" r="69">
      <c r="A69" s="60" t="n">
        <v>43344</v>
      </c>
      <c r="B69" s="38" t="inlineStr">
        <is>
          <t>Sheffield Utd</t>
        </is>
      </c>
      <c r="C69" s="38" t="inlineStr">
        <is>
          <t>Aston Villa</t>
        </is>
      </c>
      <c r="D69" s="33" t="n">
        <v>321</v>
      </c>
      <c r="E69" s="33" t="n">
        <v>485</v>
      </c>
      <c r="F69" s="33" t="n">
        <v>236</v>
      </c>
      <c r="G69" s="33" t="n">
        <v>403</v>
      </c>
      <c r="H69" s="47" t="n">
        <v>6</v>
      </c>
      <c r="I69" s="47" t="n">
        <v>2</v>
      </c>
      <c r="J69" s="47" t="n">
        <v>8</v>
      </c>
      <c r="K69" s="16" t="n">
        <v>4</v>
      </c>
      <c r="L69" s="33" t="n">
        <v>1</v>
      </c>
      <c r="M69" s="47" t="n">
        <v>5</v>
      </c>
      <c r="N69" s="19">
        <f>IF(K69="","",LOOKUP(K69-L69,{-9E+307,0,1},{2,"x",1}))</f>
        <v/>
      </c>
      <c r="O69" s="20">
        <f>IF(K69="","",K69&amp;"-"&amp;L69)</f>
        <v/>
      </c>
      <c r="P69" s="21" t="n"/>
      <c r="DJ69" s="38" t="n"/>
      <c r="DL69" s="35" t="n"/>
      <c r="DM69" s="38" t="n"/>
      <c r="DO69" s="35" t="n"/>
      <c r="DP69" s="38" t="n"/>
      <c r="DR69" s="35" t="n"/>
      <c r="DS69" s="38" t="n"/>
      <c r="DU69" s="35" t="n"/>
      <c r="DV69" s="38" t="n"/>
      <c r="DX69" s="35" t="n"/>
      <c r="DY69" s="38" t="n"/>
      <c r="EA69" s="35" t="n"/>
      <c r="EB69" s="38" t="n"/>
      <c r="ED69" s="35" t="n"/>
      <c r="EE69" s="38" t="n"/>
      <c r="EG69" s="35" t="n"/>
    </row>
    <row customHeight="1" ht="12" r="70">
      <c r="A70" s="60" t="n">
        <v>43344</v>
      </c>
      <c r="B70" s="38" t="inlineStr">
        <is>
          <t>West Brom</t>
        </is>
      </c>
      <c r="C70" s="38" t="inlineStr">
        <is>
          <t>Stoke</t>
        </is>
      </c>
      <c r="D70" s="33" t="n">
        <v>368</v>
      </c>
      <c r="E70" s="33" t="n">
        <v>467</v>
      </c>
      <c r="F70" s="33" t="n">
        <v>278</v>
      </c>
      <c r="G70" s="33" t="n">
        <v>380</v>
      </c>
      <c r="H70" s="47" t="n">
        <v>6</v>
      </c>
      <c r="I70" s="47" t="n">
        <v>5</v>
      </c>
      <c r="J70" s="47" t="n">
        <v>11</v>
      </c>
      <c r="K70" s="16" t="n">
        <v>2</v>
      </c>
      <c r="L70" s="33" t="n">
        <v>1</v>
      </c>
      <c r="M70" s="47" t="n">
        <v>3</v>
      </c>
      <c r="N70" s="19">
        <f>IF(K70="","",LOOKUP(K70-L70,{-9E+307,0,1},{2,"x",1}))</f>
        <v/>
      </c>
      <c r="O70" s="20">
        <f>IF(K70="","",K70&amp;"-"&amp;L70)</f>
        <v/>
      </c>
      <c r="P70" s="21" t="n"/>
      <c r="DJ70" s="38" t="n"/>
      <c r="DL70" s="35" t="n"/>
      <c r="DM70" s="38" t="n"/>
      <c r="DO70" s="35" t="n"/>
      <c r="DP70" s="38" t="n"/>
      <c r="DR70" s="35" t="n"/>
      <c r="DS70" s="38" t="n"/>
      <c r="DU70" s="35" t="n"/>
      <c r="DV70" s="38" t="n"/>
      <c r="DX70" s="35" t="n"/>
      <c r="DY70" s="38" t="n"/>
      <c r="EA70" s="35" t="n"/>
      <c r="EB70" s="38" t="n"/>
      <c r="ED70" s="35" t="n"/>
      <c r="EE70" s="38" t="n"/>
      <c r="EG70" s="35" t="n"/>
    </row>
    <row customHeight="1" ht="12" r="71">
      <c r="A71" s="60" t="n">
        <v>43344</v>
      </c>
      <c r="B71" s="38" t="inlineStr">
        <is>
          <t>Wigan</t>
        </is>
      </c>
      <c r="C71" s="38" t="inlineStr">
        <is>
          <t>Rotherham</t>
        </is>
      </c>
      <c r="D71" s="33" t="n">
        <v>405</v>
      </c>
      <c r="E71" s="33" t="n">
        <v>277</v>
      </c>
      <c r="F71" s="33" t="n">
        <v>313</v>
      </c>
      <c r="G71" s="33" t="n">
        <v>176</v>
      </c>
      <c r="H71" s="47" t="n">
        <v>5</v>
      </c>
      <c r="I71" s="47" t="n">
        <v>4</v>
      </c>
      <c r="J71" s="47" t="n">
        <v>9</v>
      </c>
      <c r="K71" s="16" t="n">
        <v>1</v>
      </c>
      <c r="L71" s="33" t="n">
        <v>0</v>
      </c>
      <c r="M71" s="47" t="n">
        <v>1</v>
      </c>
      <c r="N71" s="19">
        <f>IF(K71="","",LOOKUP(K71-L71,{-9E+307,0,1},{2,"x",1}))</f>
        <v/>
      </c>
      <c r="O71" s="20">
        <f>IF(K71="","",K71&amp;"-"&amp;L71)</f>
        <v/>
      </c>
      <c r="P71" s="21" t="n"/>
      <c r="DJ71" s="38" t="n"/>
      <c r="DL71" s="35" t="n"/>
      <c r="DM71" s="38" t="n"/>
      <c r="DO71" s="35" t="n"/>
      <c r="DP71" s="38" t="n"/>
      <c r="DR71" s="35" t="n"/>
      <c r="DS71" s="38" t="n"/>
      <c r="DU71" s="35" t="n"/>
      <c r="DV71" s="38" t="n"/>
      <c r="DX71" s="35" t="n"/>
      <c r="DY71" s="38" t="n"/>
      <c r="EA71" s="35" t="n"/>
      <c r="EB71" s="38" t="n"/>
      <c r="ED71" s="35" t="n"/>
      <c r="EE71" s="38" t="n"/>
      <c r="EG71" s="35" t="n"/>
    </row>
    <row customHeight="1" ht="12" r="72">
      <c r="A72" s="60" t="n">
        <v>43345</v>
      </c>
      <c r="B72" s="38" t="inlineStr">
        <is>
          <t>Bristol City</t>
        </is>
      </c>
      <c r="C72" s="38" t="inlineStr">
        <is>
          <t>Blackburn</t>
        </is>
      </c>
      <c r="D72" s="33" t="n">
        <v>353</v>
      </c>
      <c r="E72" s="33" t="n">
        <v>383</v>
      </c>
      <c r="F72" s="33" t="n">
        <v>230</v>
      </c>
      <c r="G72" s="33" t="n">
        <v>253</v>
      </c>
      <c r="H72" s="47" t="n">
        <v>11</v>
      </c>
      <c r="I72" s="47" t="n">
        <v>2</v>
      </c>
      <c r="J72" s="47" t="n">
        <v>13</v>
      </c>
      <c r="K72" s="16" t="n">
        <v>4</v>
      </c>
      <c r="L72" s="33" t="n">
        <v>1</v>
      </c>
      <c r="M72" s="47" t="n">
        <v>5</v>
      </c>
      <c r="N72" s="19">
        <f>IF(K72="","",LOOKUP(K72-L72,{-9E+307,0,1},{2,"x",1}))</f>
        <v/>
      </c>
      <c r="O72" s="20">
        <f>IF(K72="","",K72&amp;"-"&amp;L72)</f>
        <v/>
      </c>
      <c r="P72" s="21" t="n"/>
      <c r="DJ72" s="38" t="n"/>
      <c r="DL72" s="35" t="n"/>
      <c r="DM72" s="38" t="n"/>
      <c r="DO72" s="35" t="n"/>
      <c r="DP72" s="38" t="n"/>
      <c r="DR72" s="35" t="n"/>
      <c r="DS72" s="38" t="n"/>
      <c r="DU72" s="35" t="n"/>
      <c r="DV72" s="38" t="n"/>
      <c r="DX72" s="35" t="n"/>
      <c r="DY72" s="38" t="n"/>
      <c r="EA72" s="35" t="n"/>
      <c r="EB72" s="38" t="n"/>
      <c r="ED72" s="35" t="n"/>
      <c r="EE72" s="38" t="n"/>
      <c r="EG72" s="35" t="n"/>
    </row>
    <row customHeight="1" ht="12" r="73">
      <c r="A73" s="60" t="n">
        <v>43345</v>
      </c>
      <c r="B73" s="38" t="inlineStr">
        <is>
          <t>Ipswich</t>
        </is>
      </c>
      <c r="C73" s="38" t="inlineStr">
        <is>
          <t>Norwich</t>
        </is>
      </c>
      <c r="D73" s="33" t="n">
        <v>259</v>
      </c>
      <c r="E73" s="33" t="n">
        <v>330</v>
      </c>
      <c r="F73" s="33" t="n">
        <v>148</v>
      </c>
      <c r="G73" s="33" t="n">
        <v>217</v>
      </c>
      <c r="H73" s="47" t="n">
        <v>6</v>
      </c>
      <c r="I73" s="47" t="n">
        <v>2</v>
      </c>
      <c r="J73" s="47" t="n">
        <v>8</v>
      </c>
      <c r="K73" s="16" t="n">
        <v>1</v>
      </c>
      <c r="L73" s="33" t="n">
        <v>1</v>
      </c>
      <c r="M73" s="47" t="n">
        <v>2</v>
      </c>
      <c r="N73" s="19">
        <f>IF(K73="","",LOOKUP(K73-L73,{-9E+307,0,1},{2,"x",1}))</f>
        <v/>
      </c>
      <c r="O73" s="20">
        <f>IF(K73="","",K73&amp;"-"&amp;L73)</f>
        <v/>
      </c>
      <c r="P73" s="21" t="n"/>
      <c r="DJ73" s="38" t="n"/>
      <c r="DL73" s="35" t="n"/>
      <c r="DM73" s="38" t="n"/>
      <c r="DO73" s="35" t="n"/>
      <c r="DP73" s="38" t="n"/>
      <c r="DR73" s="35" t="n"/>
      <c r="DS73" s="38" t="n"/>
      <c r="DU73" s="35" t="n"/>
      <c r="DV73" s="38" t="n"/>
      <c r="DX73" s="35" t="n"/>
      <c r="DY73" s="38" t="n"/>
      <c r="EA73" s="35" t="n"/>
      <c r="EB73" s="38" t="n"/>
      <c r="ED73" s="35" t="n"/>
      <c r="EE73" s="38" t="n"/>
      <c r="EG73" s="35" t="n"/>
    </row>
    <row customHeight="1" ht="12" r="74">
      <c r="A74" s="60" t="n">
        <v>43357</v>
      </c>
      <c r="B74" s="38" t="inlineStr">
        <is>
          <t>Birmingham</t>
        </is>
      </c>
      <c r="C74" s="38" t="inlineStr">
        <is>
          <t>West Brom</t>
        </is>
      </c>
      <c r="D74" s="33" t="n">
        <v>266</v>
      </c>
      <c r="E74" s="33" t="n">
        <v>449</v>
      </c>
      <c r="F74" s="33" t="n">
        <v>175</v>
      </c>
      <c r="G74" s="33" t="n">
        <v>361</v>
      </c>
      <c r="H74" s="47" t="n">
        <v>4</v>
      </c>
      <c r="I74" s="47" t="n">
        <v>3</v>
      </c>
      <c r="J74" s="47" t="n">
        <v>7</v>
      </c>
      <c r="K74" s="16" t="n">
        <v>1</v>
      </c>
      <c r="L74" s="33" t="n">
        <v>1</v>
      </c>
      <c r="M74" s="47" t="n">
        <v>2</v>
      </c>
      <c r="N74" s="19">
        <f>IF(K74="","",LOOKUP(K74-L74,{-9E+307,0,1},{2,"x",1}))</f>
        <v/>
      </c>
      <c r="O74" s="20">
        <f>IF(K74="","",K74&amp;"-"&amp;L74)</f>
        <v/>
      </c>
      <c r="P74" s="21" t="n"/>
      <c r="DJ74" s="38" t="n"/>
      <c r="DL74" s="35" t="n"/>
      <c r="DM74" s="38" t="n"/>
      <c r="DO74" s="35" t="n"/>
      <c r="DP74" s="38" t="n"/>
      <c r="DR74" s="35" t="n"/>
      <c r="DS74" s="38" t="n"/>
      <c r="DU74" s="35" t="n"/>
      <c r="DV74" s="38" t="n"/>
      <c r="DX74" s="35" t="n"/>
      <c r="DY74" s="38" t="n"/>
      <c r="EA74" s="35" t="n"/>
      <c r="EB74" s="38" t="n"/>
      <c r="ED74" s="35" t="n"/>
      <c r="EE74" s="38" t="n"/>
      <c r="EG74" s="35" t="n"/>
    </row>
    <row customHeight="1" ht="12" r="75">
      <c r="A75" s="60" t="n">
        <v>43358</v>
      </c>
      <c r="B75" s="38" t="inlineStr">
        <is>
          <t>Blackburn</t>
        </is>
      </c>
      <c r="C75" s="38" t="inlineStr">
        <is>
          <t>Aston Villa</t>
        </is>
      </c>
      <c r="D75" s="33" t="n">
        <v>340</v>
      </c>
      <c r="E75" s="33" t="n">
        <v>364</v>
      </c>
      <c r="F75" s="33" t="n">
        <v>220</v>
      </c>
      <c r="G75" s="33" t="n">
        <v>258</v>
      </c>
      <c r="H75" s="47" t="n">
        <v>3</v>
      </c>
      <c r="I75" s="47" t="n">
        <v>5</v>
      </c>
      <c r="J75" s="47" t="n">
        <v>8</v>
      </c>
      <c r="K75" s="16" t="n">
        <v>1</v>
      </c>
      <c r="L75" s="33" t="n">
        <v>1</v>
      </c>
      <c r="M75" s="47" t="n">
        <v>2</v>
      </c>
      <c r="N75" s="19">
        <f>IF(K75="","",LOOKUP(K75-L75,{-9E+307,0,1},{2,"x",1}))</f>
        <v/>
      </c>
      <c r="O75" s="20">
        <f>IF(K75="","",K75&amp;"-"&amp;L75)</f>
        <v/>
      </c>
      <c r="P75" s="21" t="n"/>
      <c r="DJ75" s="38" t="n"/>
      <c r="DL75" s="35" t="n"/>
      <c r="DM75" s="38" t="n"/>
      <c r="DO75" s="35" t="n"/>
      <c r="DP75" s="38" t="n"/>
      <c r="DR75" s="35" t="n"/>
      <c r="DS75" s="38" t="n"/>
      <c r="DU75" s="35" t="n"/>
      <c r="DV75" s="38" t="n"/>
      <c r="DX75" s="35" t="n"/>
      <c r="DY75" s="38" t="n"/>
      <c r="EA75" s="35" t="n"/>
      <c r="EB75" s="38" t="n"/>
      <c r="ED75" s="35" t="n"/>
      <c r="EE75" s="38" t="n"/>
      <c r="EG75" s="35" t="n"/>
    </row>
    <row customHeight="1" ht="12" r="76">
      <c r="A76" s="60" t="n">
        <v>43358</v>
      </c>
      <c r="B76" s="38" t="inlineStr">
        <is>
          <t>Bolton</t>
        </is>
      </c>
      <c r="C76" s="38" t="inlineStr">
        <is>
          <t>QPR</t>
        </is>
      </c>
      <c r="D76" s="33" t="n">
        <v>475</v>
      </c>
      <c r="E76" s="33" t="n">
        <v>383</v>
      </c>
      <c r="F76" s="33" t="n">
        <v>349</v>
      </c>
      <c r="G76" s="33" t="n">
        <v>270</v>
      </c>
      <c r="H76" s="47" t="n">
        <v>2</v>
      </c>
      <c r="I76" s="47" t="n">
        <v>3</v>
      </c>
      <c r="J76" s="47" t="n">
        <v>5</v>
      </c>
      <c r="K76" s="16" t="n">
        <v>1</v>
      </c>
      <c r="L76" s="33" t="n">
        <v>2</v>
      </c>
      <c r="M76" s="47" t="n">
        <v>3</v>
      </c>
      <c r="N76" s="19">
        <f>IF(K76="","",LOOKUP(K76-L76,{-9E+307,0,1},{2,"x",1}))</f>
        <v/>
      </c>
      <c r="O76" s="20">
        <f>IF(K76="","",K76&amp;"-"&amp;L76)</f>
        <v/>
      </c>
      <c r="P76" s="21" t="n"/>
      <c r="DJ76" s="38" t="n"/>
      <c r="DL76" s="35" t="n"/>
      <c r="DM76" s="38" t="n"/>
      <c r="DO76" s="35" t="n"/>
      <c r="DP76" s="38" t="n"/>
      <c r="DR76" s="35" t="n"/>
      <c r="DS76" s="38" t="n"/>
      <c r="DU76" s="35" t="n"/>
      <c r="DV76" s="38" t="n"/>
      <c r="DX76" s="35" t="n"/>
      <c r="DY76" s="38" t="n"/>
      <c r="EA76" s="35" t="n"/>
      <c r="EB76" s="38" t="n"/>
      <c r="ED76" s="35" t="n"/>
      <c r="EE76" s="38" t="n"/>
      <c r="EG76" s="35" t="n"/>
    </row>
    <row customHeight="1" ht="12" r="77">
      <c r="A77" s="60" t="n">
        <v>43358</v>
      </c>
      <c r="B77" s="38" t="inlineStr">
        <is>
          <t>Brentford</t>
        </is>
      </c>
      <c r="C77" s="38" t="inlineStr">
        <is>
          <t>Wigan</t>
        </is>
      </c>
      <c r="D77" s="33" t="n">
        <v>430</v>
      </c>
      <c r="E77" s="33" t="n">
        <v>322</v>
      </c>
      <c r="F77" s="33" t="n">
        <v>336</v>
      </c>
      <c r="G77" s="33" t="n">
        <v>226</v>
      </c>
      <c r="H77" s="47" t="n">
        <v>10</v>
      </c>
      <c r="I77" s="47" t="n">
        <v>1</v>
      </c>
      <c r="J77" s="47" t="n">
        <v>11</v>
      </c>
      <c r="K77" s="16" t="n">
        <v>2</v>
      </c>
      <c r="L77" s="33" t="n">
        <v>0</v>
      </c>
      <c r="M77" s="47" t="n">
        <v>2</v>
      </c>
      <c r="N77" s="19">
        <f>IF(K77="","",LOOKUP(K77-L77,{-9E+307,0,1},{2,"x",1}))</f>
        <v/>
      </c>
      <c r="O77" s="20">
        <f>IF(K77="","",K77&amp;"-"&amp;L77)</f>
        <v/>
      </c>
      <c r="P77" s="21" t="n"/>
      <c r="DJ77" s="38" t="n"/>
      <c r="DL77" s="35" t="n"/>
      <c r="DM77" s="38" t="n"/>
      <c r="DO77" s="35" t="n"/>
      <c r="DP77" s="38" t="n"/>
      <c r="DR77" s="35" t="n"/>
      <c r="DS77" s="38" t="n"/>
      <c r="DU77" s="35" t="n"/>
      <c r="DV77" s="38" t="n"/>
      <c r="DX77" s="35" t="n"/>
      <c r="DY77" s="38" t="n"/>
      <c r="EA77" s="35" t="n"/>
      <c r="EB77" s="38" t="n"/>
      <c r="ED77" s="35" t="n"/>
      <c r="EE77" s="38" t="n"/>
      <c r="EG77" s="35" t="n"/>
    </row>
    <row r="78">
      <c r="A78" s="60" t="n">
        <v>43358</v>
      </c>
      <c r="B78" s="38" t="inlineStr">
        <is>
          <t>Bristol City</t>
        </is>
      </c>
      <c r="C78" s="38" t="inlineStr">
        <is>
          <t>Sheffield Utd</t>
        </is>
      </c>
      <c r="D78" s="33" t="n">
        <v>388</v>
      </c>
      <c r="E78" s="33" t="n">
        <v>537</v>
      </c>
      <c r="F78" s="33" t="n">
        <v>294</v>
      </c>
      <c r="G78" s="33" t="n">
        <v>428</v>
      </c>
      <c r="H78" s="47" t="n">
        <v>3</v>
      </c>
      <c r="I78" s="47" t="n">
        <v>1</v>
      </c>
      <c r="J78" s="47" t="n">
        <v>4</v>
      </c>
      <c r="K78" s="16" t="n">
        <v>1</v>
      </c>
      <c r="L78" s="33" t="n">
        <v>0</v>
      </c>
      <c r="M78" s="47" t="n">
        <v>1</v>
      </c>
      <c r="N78" s="19">
        <f>IF(K78="","",LOOKUP(K78-L78,{-9E+307,0,1},{2,"x",1}))</f>
        <v/>
      </c>
      <c r="O78" s="20">
        <f>IF(K78="","",K78&amp;"-"&amp;L78)</f>
        <v/>
      </c>
      <c r="P78" s="21" t="n"/>
      <c r="DJ78" s="38" t="n"/>
      <c r="DL78" s="35" t="n"/>
      <c r="DM78" s="38" t="n"/>
      <c r="DO78" s="35" t="n"/>
      <c r="DP78" s="38" t="n"/>
      <c r="DR78" s="35" t="n"/>
      <c r="DS78" s="38" t="n"/>
      <c r="DU78" s="35" t="n"/>
      <c r="DV78" s="38" t="n"/>
      <c r="DX78" s="35" t="n"/>
      <c r="DY78" s="38" t="n"/>
      <c r="EA78" s="35" t="n"/>
      <c r="EB78" s="38" t="n"/>
      <c r="ED78" s="35" t="n"/>
      <c r="EE78" s="38" t="n"/>
      <c r="EG78" s="35" t="n"/>
    </row>
    <row customHeight="1" ht="12" r="79">
      <c r="A79" s="60" t="n">
        <v>43358</v>
      </c>
      <c r="B79" s="38" t="inlineStr">
        <is>
          <t>Hull</t>
        </is>
      </c>
      <c r="C79" s="38" t="inlineStr">
        <is>
          <t>Ipswich</t>
        </is>
      </c>
      <c r="D79" s="33" t="n">
        <v>323</v>
      </c>
      <c r="E79" s="33" t="n">
        <v>378</v>
      </c>
      <c r="F79" s="33" t="n">
        <v>202</v>
      </c>
      <c r="G79" s="33" t="n">
        <v>242</v>
      </c>
      <c r="H79" s="47" t="n">
        <v>6</v>
      </c>
      <c r="I79" s="47" t="n">
        <v>1</v>
      </c>
      <c r="J79" s="47" t="n">
        <v>7</v>
      </c>
      <c r="K79" s="16" t="n">
        <v>2</v>
      </c>
      <c r="L79" s="33" t="n">
        <v>0</v>
      </c>
      <c r="M79" s="47" t="n">
        <v>2</v>
      </c>
      <c r="N79" s="19">
        <f>IF(K79="","",LOOKUP(K79-L79,{-9E+307,0,1},{2,"x",1}))</f>
        <v/>
      </c>
      <c r="O79" s="20">
        <f>IF(K79="","",K79&amp;"-"&amp;L79)</f>
        <v/>
      </c>
      <c r="P79" s="21" t="n"/>
      <c r="DJ79" s="38" t="n"/>
      <c r="DL79" s="35" t="n"/>
      <c r="DM79" s="38" t="n"/>
      <c r="DO79" s="35" t="n"/>
      <c r="DP79" s="38" t="n"/>
      <c r="DR79" s="35" t="n"/>
      <c r="DS79" s="38" t="n"/>
      <c r="DU79" s="35" t="n"/>
      <c r="DV79" s="38" t="n"/>
      <c r="DX79" s="35" t="n"/>
      <c r="DY79" s="38" t="n"/>
      <c r="EA79" s="35" t="n"/>
      <c r="EB79" s="38" t="n"/>
      <c r="ED79" s="35" t="n"/>
      <c r="EE79" s="38" t="n"/>
      <c r="EG79" s="35" t="n"/>
    </row>
    <row customHeight="1" ht="12" r="80">
      <c r="A80" s="60" t="n">
        <v>43358</v>
      </c>
      <c r="B80" s="38" t="inlineStr">
        <is>
          <t>Millwall</t>
        </is>
      </c>
      <c r="C80" s="38" t="inlineStr">
        <is>
          <t>Leeds</t>
        </is>
      </c>
      <c r="D80" s="33" t="n">
        <v>255</v>
      </c>
      <c r="E80" s="33" t="n">
        <v>461</v>
      </c>
      <c r="F80" s="33" t="n">
        <v>157</v>
      </c>
      <c r="G80" s="33" t="n">
        <v>350</v>
      </c>
      <c r="H80" s="47" t="n">
        <v>2</v>
      </c>
      <c r="I80" s="47" t="n">
        <v>4</v>
      </c>
      <c r="J80" s="47" t="n">
        <v>6</v>
      </c>
      <c r="K80" s="16" t="n">
        <v>1</v>
      </c>
      <c r="L80" s="33" t="n">
        <v>1</v>
      </c>
      <c r="M80" s="47" t="n">
        <v>2</v>
      </c>
      <c r="N80" s="19">
        <f>IF(K80="","",LOOKUP(K80-L80,{-9E+307,0,1},{2,"x",1}))</f>
        <v/>
      </c>
      <c r="O80" s="20">
        <f>IF(K80="","",K80&amp;"-"&amp;L80)</f>
        <v/>
      </c>
      <c r="P80" s="21" t="n"/>
      <c r="DJ80" s="38" t="n"/>
      <c r="DL80" s="35" t="n"/>
      <c r="DM80" s="38" t="n"/>
      <c r="DO80" s="35" t="n"/>
      <c r="DP80" s="38" t="n"/>
      <c r="DR80" s="35" t="n"/>
      <c r="DS80" s="38" t="n"/>
      <c r="DU80" s="35" t="n"/>
      <c r="DV80" s="38" t="n"/>
      <c r="DX80" s="35" t="n"/>
      <c r="DY80" s="38" t="n"/>
      <c r="EA80" s="35" t="n"/>
      <c r="EB80" s="38" t="n"/>
      <c r="ED80" s="35" t="n"/>
      <c r="EE80" s="38" t="n"/>
      <c r="EG80" s="35" t="n"/>
    </row>
    <row customHeight="1" ht="12" r="81">
      <c r="A81" s="60" t="n">
        <v>43358</v>
      </c>
      <c r="B81" s="38" t="inlineStr">
        <is>
          <t>Norwich</t>
        </is>
      </c>
      <c r="C81" s="38" t="inlineStr">
        <is>
          <t>Middlesbrough</t>
        </is>
      </c>
      <c r="D81" s="33" t="n">
        <v>563</v>
      </c>
      <c r="E81" s="33" t="n">
        <v>337</v>
      </c>
      <c r="F81" s="33" t="n">
        <v>474</v>
      </c>
      <c r="G81" s="33" t="n">
        <v>229</v>
      </c>
      <c r="H81" s="47" t="n">
        <v>6</v>
      </c>
      <c r="I81" s="47" t="n">
        <v>2</v>
      </c>
      <c r="J81" s="47" t="n">
        <v>8</v>
      </c>
      <c r="K81" s="16" t="n">
        <v>1</v>
      </c>
      <c r="L81" s="33" t="n">
        <v>0</v>
      </c>
      <c r="M81" s="47" t="n">
        <v>1</v>
      </c>
      <c r="N81" s="19">
        <f>IF(K81="","",LOOKUP(K81-L81,{-9E+307,0,1},{2,"x",1}))</f>
        <v/>
      </c>
      <c r="O81" s="20">
        <f>IF(K81="","",K81&amp;"-"&amp;L81)</f>
        <v/>
      </c>
      <c r="P81" s="21" t="n"/>
      <c r="DJ81" s="38" t="n"/>
      <c r="DL81" s="35" t="n"/>
      <c r="DM81" s="38" t="n"/>
      <c r="DO81" s="35" t="n"/>
      <c r="DP81" s="38" t="n"/>
      <c r="DR81" s="35" t="n"/>
      <c r="DS81" s="38" t="n"/>
      <c r="DU81" s="35" t="n"/>
      <c r="DV81" s="38" t="n"/>
      <c r="DX81" s="35" t="n"/>
      <c r="DY81" s="38" t="n"/>
      <c r="EA81" s="35" t="n"/>
      <c r="EB81" s="38" t="n"/>
      <c r="ED81" s="35" t="n"/>
      <c r="EE81" s="38" t="n"/>
      <c r="EG81" s="35" t="n"/>
    </row>
    <row customHeight="1" ht="12" r="82">
      <c r="A82" s="60" t="n">
        <v>43358</v>
      </c>
      <c r="B82" s="38" t="inlineStr">
        <is>
          <t>Preston</t>
        </is>
      </c>
      <c r="C82" s="38" t="inlineStr">
        <is>
          <t>Reading</t>
        </is>
      </c>
      <c r="D82" s="33" t="n">
        <v>465</v>
      </c>
      <c r="E82" s="33" t="n">
        <v>354</v>
      </c>
      <c r="F82" s="33" t="n">
        <v>349</v>
      </c>
      <c r="G82" s="33" t="n">
        <v>236</v>
      </c>
      <c r="H82" s="47" t="n">
        <v>10</v>
      </c>
      <c r="I82" s="47" t="n">
        <v>5</v>
      </c>
      <c r="J82" s="47" t="n">
        <v>15</v>
      </c>
      <c r="K82" s="16" t="n">
        <v>2</v>
      </c>
      <c r="L82" s="33" t="n">
        <v>3</v>
      </c>
      <c r="M82" s="47" t="n">
        <v>5</v>
      </c>
      <c r="N82" s="19">
        <f>IF(K82="","",LOOKUP(K82-L82,{-9E+307,0,1},{2,"x",1}))</f>
        <v/>
      </c>
      <c r="O82" s="20">
        <f>IF(K82="","",K82&amp;"-"&amp;L82)</f>
        <v/>
      </c>
      <c r="P82" s="21" t="n"/>
      <c r="DJ82" s="38" t="n"/>
      <c r="DL82" s="35" t="n"/>
      <c r="DM82" s="38" t="n"/>
      <c r="DO82" s="35" t="n"/>
      <c r="DP82" s="38" t="n"/>
      <c r="DR82" s="35" t="n"/>
      <c r="DS82" s="38" t="n"/>
      <c r="DU82" s="35" t="n"/>
      <c r="DV82" s="38" t="n"/>
      <c r="DX82" s="35" t="n"/>
      <c r="DY82" s="38" t="n"/>
      <c r="EA82" s="35" t="n"/>
      <c r="EB82" s="38" t="n"/>
      <c r="ED82" s="35" t="n"/>
      <c r="EE82" s="38" t="n"/>
      <c r="EG82" s="35" t="n"/>
    </row>
    <row customHeight="1" ht="12" r="83">
      <c r="A83" s="60" t="n">
        <v>43358</v>
      </c>
      <c r="B83" s="38" t="inlineStr">
        <is>
          <t>Rotherham</t>
        </is>
      </c>
      <c r="C83" s="38" t="inlineStr">
        <is>
          <t>Derby</t>
        </is>
      </c>
      <c r="D83" s="33" t="n">
        <v>232</v>
      </c>
      <c r="E83" s="33" t="n">
        <v>412</v>
      </c>
      <c r="F83" s="33" t="n">
        <v>130</v>
      </c>
      <c r="G83" s="33" t="n">
        <v>320</v>
      </c>
      <c r="H83" s="47" t="n">
        <v>6</v>
      </c>
      <c r="I83" s="47" t="n">
        <v>4</v>
      </c>
      <c r="J83" s="47" t="n">
        <v>10</v>
      </c>
      <c r="K83" s="16" t="n">
        <v>1</v>
      </c>
      <c r="L83" s="33" t="n">
        <v>0</v>
      </c>
      <c r="M83" s="47" t="n">
        <v>1</v>
      </c>
      <c r="N83" s="19">
        <f>IF(K83="","",LOOKUP(K83-L83,{-9E+307,0,1},{2,"x",1}))</f>
        <v/>
      </c>
      <c r="O83" s="20">
        <f>IF(K83="","",K83&amp;"-"&amp;L83)</f>
        <v/>
      </c>
      <c r="P83" s="21" t="n"/>
      <c r="DJ83" s="38" t="n"/>
      <c r="DL83" s="35" t="n"/>
      <c r="DM83" s="38" t="n"/>
      <c r="DO83" s="35" t="n"/>
      <c r="DP83" s="38" t="n"/>
      <c r="DR83" s="35" t="n"/>
      <c r="DS83" s="38" t="n"/>
      <c r="DU83" s="35" t="n"/>
      <c r="DV83" s="38" t="n"/>
      <c r="DX83" s="35" t="n"/>
      <c r="DY83" s="38" t="n"/>
      <c r="EA83" s="35" t="n"/>
      <c r="EB83" s="38" t="n"/>
      <c r="ED83" s="35" t="n"/>
      <c r="EE83" s="38" t="n"/>
      <c r="EG83" s="35" t="n"/>
    </row>
    <row customHeight="1" ht="12" r="84">
      <c r="A84" s="60" t="n">
        <v>43358</v>
      </c>
      <c r="B84" s="38" t="inlineStr">
        <is>
          <t>Sheffield Wed</t>
        </is>
      </c>
      <c r="C84" s="38" t="inlineStr">
        <is>
          <t>Stoke</t>
        </is>
      </c>
      <c r="D84" s="33" t="n">
        <v>377</v>
      </c>
      <c r="E84" s="33" t="n">
        <v>547</v>
      </c>
      <c r="F84" s="33" t="n">
        <v>301</v>
      </c>
      <c r="G84" s="33" t="n">
        <v>474</v>
      </c>
      <c r="H84" s="47" t="n">
        <v>4</v>
      </c>
      <c r="I84" s="47" t="n">
        <v>4</v>
      </c>
      <c r="J84" s="47" t="n">
        <v>8</v>
      </c>
      <c r="K84" s="16" t="n">
        <v>2</v>
      </c>
      <c r="L84" s="33" t="n">
        <v>2</v>
      </c>
      <c r="M84" s="47" t="n">
        <v>4</v>
      </c>
      <c r="N84" s="19">
        <f>IF(K84="","",LOOKUP(K84-L84,{-9E+307,0,1},{2,"x",1}))</f>
        <v/>
      </c>
      <c r="O84" s="20">
        <f>IF(K84="","",K84&amp;"-"&amp;L84)</f>
        <v/>
      </c>
      <c r="P84" s="21" t="n"/>
      <c r="DJ84" s="38" t="n"/>
      <c r="DL84" s="35" t="n"/>
      <c r="DM84" s="38" t="n"/>
      <c r="DO84" s="35" t="n"/>
      <c r="DP84" s="38" t="n"/>
      <c r="DR84" s="35" t="n"/>
      <c r="DS84" s="38" t="n"/>
      <c r="DU84" s="35" t="n"/>
      <c r="DV84" s="38" t="n"/>
      <c r="DX84" s="35" t="n"/>
      <c r="DY84" s="38" t="n"/>
      <c r="EA84" s="35" t="n"/>
      <c r="EB84" s="38" t="n"/>
      <c r="ED84" s="35" t="n"/>
      <c r="EE84" s="38" t="n"/>
      <c r="EG84" s="35" t="n"/>
    </row>
    <row customHeight="1" ht="12" r="85">
      <c r="A85" s="60" t="n">
        <v>43358</v>
      </c>
      <c r="B85" s="38" t="inlineStr">
        <is>
          <t>Swansea</t>
        </is>
      </c>
      <c r="C85" s="38" t="inlineStr">
        <is>
          <t>Nottingham</t>
        </is>
      </c>
      <c r="D85" s="33" t="n">
        <v>353</v>
      </c>
      <c r="E85" s="33" t="n">
        <v>502</v>
      </c>
      <c r="F85" s="33" t="n">
        <v>270</v>
      </c>
      <c r="G85" s="33" t="n">
        <v>422</v>
      </c>
      <c r="H85" s="47" t="n">
        <v>2</v>
      </c>
      <c r="I85" s="47" t="n">
        <v>4</v>
      </c>
      <c r="J85" s="47" t="n">
        <v>6</v>
      </c>
      <c r="K85" s="16" t="n">
        <v>0</v>
      </c>
      <c r="L85" s="33" t="n">
        <v>0</v>
      </c>
      <c r="M85" s="47" t="n">
        <v>0</v>
      </c>
      <c r="N85" s="19">
        <f>IF(K85="","",LOOKUP(K85-L85,{-9E+307,0,1},{2,"x",1}))</f>
        <v/>
      </c>
      <c r="O85" s="20">
        <f>IF(K85="","",K85&amp;"-"&amp;L85)</f>
        <v/>
      </c>
      <c r="P85" s="21" t="n"/>
      <c r="DJ85" s="38" t="n"/>
      <c r="DL85" s="35" t="n"/>
      <c r="DM85" s="38" t="n"/>
      <c r="DO85" s="35" t="n"/>
      <c r="DP85" s="38" t="n"/>
      <c r="DR85" s="35" t="n"/>
      <c r="DS85" s="38" t="n"/>
      <c r="DU85" s="35" t="n"/>
      <c r="DV85" s="38" t="n"/>
      <c r="DX85" s="35" t="n"/>
      <c r="DY85" s="38" t="n"/>
      <c r="EA85" s="35" t="n"/>
      <c r="EB85" s="38" t="n"/>
      <c r="ED85" s="35" t="n"/>
      <c r="EE85" s="38" t="n"/>
      <c r="EG85" s="35" t="n"/>
    </row>
    <row customHeight="1" ht="12" r="86">
      <c r="A86" s="60" t="n">
        <v>43361</v>
      </c>
      <c r="B86" s="38" t="inlineStr">
        <is>
          <t>Aston Villa</t>
        </is>
      </c>
      <c r="C86" s="38" t="inlineStr">
        <is>
          <t>Rotherham</t>
        </is>
      </c>
      <c r="D86" s="33" t="n">
        <v>437</v>
      </c>
      <c r="E86" s="33" t="n">
        <v>298</v>
      </c>
      <c r="F86" s="33" t="n">
        <v>353</v>
      </c>
      <c r="G86" s="33" t="n">
        <v>196</v>
      </c>
      <c r="H86" s="47" t="n">
        <v>4</v>
      </c>
      <c r="I86" s="47" t="n">
        <v>3</v>
      </c>
      <c r="J86" s="47" t="n">
        <v>7</v>
      </c>
      <c r="K86" s="16" t="n">
        <v>2</v>
      </c>
      <c r="L86" s="33" t="n">
        <v>0</v>
      </c>
      <c r="M86" s="47" t="n">
        <v>2</v>
      </c>
      <c r="N86" s="19">
        <f>IF(K86="","",LOOKUP(K86-L86,{-9E+307,0,1},{2,"x",1}))</f>
        <v/>
      </c>
      <c r="O86" s="20">
        <f>IF(K86="","",K86&amp;"-"&amp;L86)</f>
        <v/>
      </c>
      <c r="P86" s="21" t="n"/>
      <c r="DJ86" s="38" t="n"/>
      <c r="DL86" s="35" t="n"/>
      <c r="DM86" s="38" t="n"/>
      <c r="DO86" s="35" t="n"/>
      <c r="DP86" s="38" t="n"/>
      <c r="DR86" s="35" t="n"/>
      <c r="DS86" s="38" t="n"/>
      <c r="DU86" s="35" t="n"/>
      <c r="DV86" s="38" t="n"/>
      <c r="DX86" s="35" t="n"/>
      <c r="DY86" s="38" t="n"/>
      <c r="EA86" s="35" t="n"/>
      <c r="EB86" s="38" t="n"/>
      <c r="ED86" s="35" t="n"/>
      <c r="EE86" s="38" t="n"/>
      <c r="EG86" s="35" t="n"/>
    </row>
    <row customHeight="1" ht="12" r="87">
      <c r="A87" s="60" t="n">
        <v>43361</v>
      </c>
      <c r="B87" s="38" t="inlineStr">
        <is>
          <t>Derby</t>
        </is>
      </c>
      <c r="C87" s="38" t="inlineStr">
        <is>
          <t>Blackburn</t>
        </is>
      </c>
      <c r="D87" s="33" t="n">
        <v>513</v>
      </c>
      <c r="E87" s="33" t="n">
        <v>313</v>
      </c>
      <c r="F87" s="33" t="n">
        <v>379</v>
      </c>
      <c r="G87" s="33" t="n">
        <v>182</v>
      </c>
      <c r="H87" s="47" t="n">
        <v>3</v>
      </c>
      <c r="I87" s="47" t="n">
        <v>2</v>
      </c>
      <c r="J87" s="47" t="n">
        <v>5</v>
      </c>
      <c r="K87" s="16" t="n">
        <v>0</v>
      </c>
      <c r="L87" s="33" t="n">
        <v>0</v>
      </c>
      <c r="M87" s="47" t="n">
        <v>0</v>
      </c>
      <c r="N87" s="19">
        <f>IF(K87="","",LOOKUP(K87-L87,{-9E+307,0,1},{2,"x",1}))</f>
        <v/>
      </c>
      <c r="O87" s="20">
        <f>IF(K87="","",K87&amp;"-"&amp;L87)</f>
        <v/>
      </c>
      <c r="P87" s="21" t="n"/>
      <c r="DJ87" s="38" t="n"/>
      <c r="DL87" s="35" t="n"/>
      <c r="DM87" s="38" t="n"/>
      <c r="DO87" s="35" t="n"/>
      <c r="DP87" s="38" t="n"/>
      <c r="DR87" s="35" t="n"/>
      <c r="DS87" s="38" t="n"/>
      <c r="DU87" s="35" t="n"/>
      <c r="DV87" s="38" t="n"/>
      <c r="DX87" s="35" t="n"/>
      <c r="DY87" s="38" t="n"/>
      <c r="EA87" s="35" t="n"/>
      <c r="EB87" s="38" t="n"/>
      <c r="ED87" s="35" t="n"/>
      <c r="EE87" s="38" t="n"/>
      <c r="EG87" s="35" t="n"/>
    </row>
    <row customHeight="1" ht="12" r="88">
      <c r="A88" s="60" t="n">
        <v>43361</v>
      </c>
      <c r="B88" s="38" t="inlineStr">
        <is>
          <t>Ipswich</t>
        </is>
      </c>
      <c r="C88" s="38" t="inlineStr">
        <is>
          <t>Brentford</t>
        </is>
      </c>
      <c r="D88" s="33" t="n">
        <v>291</v>
      </c>
      <c r="E88" s="33" t="n">
        <v>474</v>
      </c>
      <c r="F88" s="33" t="n">
        <v>173</v>
      </c>
      <c r="G88" s="33" t="n">
        <v>358</v>
      </c>
      <c r="H88" s="47" t="n">
        <v>5</v>
      </c>
      <c r="I88" s="47" t="n">
        <v>6</v>
      </c>
      <c r="J88" s="47" t="n">
        <v>11</v>
      </c>
      <c r="K88" s="16" t="n">
        <v>1</v>
      </c>
      <c r="L88" s="33" t="n">
        <v>1</v>
      </c>
      <c r="M88" s="47" t="n">
        <v>2</v>
      </c>
      <c r="N88" s="19">
        <f>IF(K88="","",LOOKUP(K88-L88,{-9E+307,0,1},{2,"x",1}))</f>
        <v/>
      </c>
      <c r="O88" s="20">
        <f>IF(K88="","",K88&amp;"-"&amp;L88)</f>
        <v/>
      </c>
      <c r="P88" s="21" t="n"/>
      <c r="DJ88" s="38" t="n"/>
      <c r="DL88" s="35" t="n"/>
      <c r="DM88" s="38" t="n"/>
      <c r="DO88" s="35" t="n"/>
      <c r="DP88" s="38" t="n"/>
      <c r="DR88" s="35" t="n"/>
      <c r="DS88" s="38" t="n"/>
      <c r="DU88" s="35" t="n"/>
      <c r="DV88" s="38" t="n"/>
      <c r="DX88" s="35" t="n"/>
      <c r="DY88" s="38" t="n"/>
      <c r="EA88" s="35" t="n"/>
      <c r="EB88" s="38" t="n"/>
      <c r="ED88" s="35" t="n"/>
      <c r="EE88" s="38" t="n"/>
      <c r="EG88" s="35" t="n"/>
    </row>
    <row customHeight="1" ht="12" r="89">
      <c r="A89" s="60" t="n">
        <v>43361</v>
      </c>
      <c r="B89" s="38" t="inlineStr">
        <is>
          <t>Leeds</t>
        </is>
      </c>
      <c r="C89" s="38" t="inlineStr">
        <is>
          <t>Preston</t>
        </is>
      </c>
      <c r="D89" s="33" t="n">
        <v>465</v>
      </c>
      <c r="E89" s="33" t="n">
        <v>292</v>
      </c>
      <c r="F89" s="33" t="n">
        <v>348</v>
      </c>
      <c r="G89" s="33" t="n">
        <v>162</v>
      </c>
      <c r="H89" s="47" t="n">
        <v>5</v>
      </c>
      <c r="I89" s="47" t="n">
        <v>3</v>
      </c>
      <c r="J89" s="47" t="n">
        <v>8</v>
      </c>
      <c r="K89" s="16" t="n">
        <v>3</v>
      </c>
      <c r="L89" s="33" t="n">
        <v>0</v>
      </c>
      <c r="M89" s="47" t="n">
        <v>3</v>
      </c>
      <c r="N89" s="19">
        <f>IF(K89="","",LOOKUP(K89-L89,{-9E+307,0,1},{2,"x",1}))</f>
        <v/>
      </c>
      <c r="O89" s="20">
        <f>IF(K89="","",K89&amp;"-"&amp;L89)</f>
        <v/>
      </c>
      <c r="P89" s="21" t="n"/>
      <c r="DJ89" s="38" t="n"/>
      <c r="DL89" s="35" t="n"/>
      <c r="DM89" s="38" t="n"/>
      <c r="DO89" s="35" t="n"/>
      <c r="DP89" s="38" t="n"/>
      <c r="DR89" s="35" t="n"/>
      <c r="DS89" s="38" t="n"/>
      <c r="DU89" s="35" t="n"/>
      <c r="DV89" s="38" t="n"/>
      <c r="DX89" s="35" t="n"/>
      <c r="DY89" s="38" t="n"/>
      <c r="EA89" s="35" t="n"/>
      <c r="EB89" s="38" t="n"/>
      <c r="ED89" s="35" t="n"/>
      <c r="EE89" s="38" t="n"/>
      <c r="EG89" s="35" t="n"/>
    </row>
    <row r="90">
      <c r="A90" s="60" t="n">
        <v>43361</v>
      </c>
      <c r="B90" s="38" t="inlineStr">
        <is>
          <t>Stoke</t>
        </is>
      </c>
      <c r="C90" s="38" t="inlineStr">
        <is>
          <t>Swansea</t>
        </is>
      </c>
      <c r="D90" s="33" t="n">
        <v>498</v>
      </c>
      <c r="E90" s="33" t="n">
        <v>494</v>
      </c>
      <c r="F90" s="33" t="n">
        <v>419</v>
      </c>
      <c r="G90" s="33" t="n">
        <v>412</v>
      </c>
      <c r="H90" s="47" t="n">
        <v>3</v>
      </c>
      <c r="I90" s="47" t="n">
        <v>5</v>
      </c>
      <c r="J90" s="47" t="n">
        <v>8</v>
      </c>
      <c r="K90" s="16" t="n">
        <v>1</v>
      </c>
      <c r="L90" s="33" t="n">
        <v>0</v>
      </c>
      <c r="M90" s="47" t="n">
        <v>1</v>
      </c>
      <c r="N90" s="19">
        <f>IF(K90="","",LOOKUP(K90-L90,{-9E+307,0,1},{2,"x",1}))</f>
        <v/>
      </c>
      <c r="O90" s="20">
        <f>IF(K90="","",K90&amp;"-"&amp;L90)</f>
        <v/>
      </c>
      <c r="P90" s="21" t="n"/>
      <c r="DJ90" s="38" t="n"/>
      <c r="DL90" s="35" t="n"/>
      <c r="DM90" s="38" t="n"/>
      <c r="DO90" s="35" t="n"/>
      <c r="DP90" s="38" t="n"/>
      <c r="DR90" s="35" t="n"/>
      <c r="DS90" s="38" t="n"/>
      <c r="DU90" s="35" t="n"/>
      <c r="DV90" s="38" t="n"/>
      <c r="DX90" s="35" t="n"/>
      <c r="DY90" s="38" t="n"/>
      <c r="EA90" s="35" t="n"/>
      <c r="EB90" s="38" t="n"/>
      <c r="ED90" s="35" t="n"/>
      <c r="EE90" s="38" t="n"/>
      <c r="EG90" s="35" t="n"/>
    </row>
    <row customHeight="1" ht="12" r="91">
      <c r="A91" s="60" t="n">
        <v>43361</v>
      </c>
      <c r="B91" s="38" t="inlineStr">
        <is>
          <t>West Brom</t>
        </is>
      </c>
      <c r="C91" s="38" t="inlineStr">
        <is>
          <t>Bristol City</t>
        </is>
      </c>
      <c r="D91" s="33" t="n">
        <v>409</v>
      </c>
      <c r="E91" s="33" t="n">
        <v>419</v>
      </c>
      <c r="F91" s="33" t="n">
        <v>309</v>
      </c>
      <c r="G91" s="33" t="n">
        <v>323</v>
      </c>
      <c r="H91" s="47" t="n">
        <v>7</v>
      </c>
      <c r="I91" s="47" t="n">
        <v>8</v>
      </c>
      <c r="J91" s="47" t="n">
        <v>15</v>
      </c>
      <c r="K91" s="16" t="n">
        <v>4</v>
      </c>
      <c r="L91" s="33" t="n">
        <v>2</v>
      </c>
      <c r="M91" s="47" t="n">
        <v>6</v>
      </c>
      <c r="N91" s="19">
        <f>IF(K91="","",LOOKUP(K91-L91,{-9E+307,0,1},{2,"x",1}))</f>
        <v/>
      </c>
      <c r="O91" s="20">
        <f>IF(K91="","",K91&amp;"-"&amp;L91)</f>
        <v/>
      </c>
      <c r="P91" s="21" t="n"/>
      <c r="DJ91" s="38" t="n"/>
      <c r="DL91" s="35" t="n"/>
      <c r="DM91" s="38" t="n"/>
      <c r="DO91" s="35" t="n"/>
      <c r="DP91" s="38" t="n"/>
      <c r="DR91" s="35" t="n"/>
      <c r="DS91" s="38" t="n"/>
      <c r="DU91" s="35" t="n"/>
      <c r="DV91" s="38" t="n"/>
      <c r="DX91" s="35" t="n"/>
      <c r="DY91" s="38" t="n"/>
      <c r="EA91" s="35" t="n"/>
      <c r="EB91" s="38" t="n"/>
      <c r="ED91" s="35" t="n"/>
      <c r="EE91" s="38" t="n"/>
      <c r="EG91" s="35" t="n"/>
    </row>
    <row customHeight="1" ht="12" r="92">
      <c r="A92" s="60" t="n">
        <v>43361</v>
      </c>
      <c r="B92" s="38" t="inlineStr">
        <is>
          <t>Wigan</t>
        </is>
      </c>
      <c r="C92" s="38" t="inlineStr">
        <is>
          <t>Hull</t>
        </is>
      </c>
      <c r="D92" s="33" t="n">
        <v>422</v>
      </c>
      <c r="E92" s="33" t="n">
        <v>321</v>
      </c>
      <c r="F92" s="33" t="n">
        <v>293</v>
      </c>
      <c r="G92" s="33" t="n">
        <v>182</v>
      </c>
      <c r="H92" s="47" t="n">
        <v>7</v>
      </c>
      <c r="I92" s="47" t="n">
        <v>4</v>
      </c>
      <c r="J92" s="47" t="n">
        <v>11</v>
      </c>
      <c r="K92" s="16" t="n">
        <v>2</v>
      </c>
      <c r="L92" s="33" t="n">
        <v>1</v>
      </c>
      <c r="M92" s="47" t="n">
        <v>3</v>
      </c>
      <c r="N92" s="19">
        <f>IF(K92="","",LOOKUP(K92-L92,{-9E+307,0,1},{2,"x",1}))</f>
        <v/>
      </c>
      <c r="O92" s="20">
        <f>IF(K92="","",K92&amp;"-"&amp;L92)</f>
        <v/>
      </c>
      <c r="P92" s="21" t="n"/>
      <c r="DJ92" s="38" t="n"/>
      <c r="DL92" s="35" t="n"/>
      <c r="DM92" s="38" t="n"/>
      <c r="DO92" s="35" t="n"/>
      <c r="DP92" s="38" t="n"/>
      <c r="DR92" s="35" t="n"/>
      <c r="DS92" s="38" t="n"/>
      <c r="DU92" s="35" t="n"/>
      <c r="DV92" s="38" t="n"/>
      <c r="DX92" s="35" t="n"/>
      <c r="DY92" s="38" t="n"/>
      <c r="EA92" s="35" t="n"/>
      <c r="EB92" s="38" t="n"/>
      <c r="ED92" s="35" t="n"/>
      <c r="EE92" s="38" t="n"/>
      <c r="EG92" s="35" t="n"/>
    </row>
    <row customHeight="1" ht="12" r="93">
      <c r="A93" s="60" t="n">
        <v>43362</v>
      </c>
      <c r="B93" s="38" t="inlineStr">
        <is>
          <t>Middlesbrough</t>
        </is>
      </c>
      <c r="C93" s="38" t="inlineStr">
        <is>
          <t>Bolton</t>
        </is>
      </c>
      <c r="D93" s="33" t="n">
        <v>496</v>
      </c>
      <c r="E93" s="33" t="n">
        <v>329</v>
      </c>
      <c r="F93" s="33" t="n">
        <v>400</v>
      </c>
      <c r="G93" s="33" t="n">
        <v>232</v>
      </c>
      <c r="H93" s="47" t="n">
        <v>4</v>
      </c>
      <c r="I93" s="47" t="n">
        <v>2</v>
      </c>
      <c r="J93" s="47" t="n">
        <v>6</v>
      </c>
      <c r="K93" s="16" t="n">
        <v>2</v>
      </c>
      <c r="L93" s="33" t="n">
        <v>0</v>
      </c>
      <c r="M93" s="47" t="n">
        <v>2</v>
      </c>
      <c r="N93" s="19">
        <f>IF(K93="","",LOOKUP(K93-L93,{-9E+307,0,1},{2,"x",1}))</f>
        <v/>
      </c>
      <c r="O93" s="20">
        <f>IF(K93="","",K93&amp;"-"&amp;L93)</f>
        <v/>
      </c>
      <c r="P93" s="21" t="n"/>
      <c r="DJ93" s="38" t="n"/>
      <c r="DL93" s="35" t="n"/>
      <c r="DM93" s="38" t="n"/>
      <c r="DO93" s="35" t="n"/>
      <c r="DP93" s="38" t="n"/>
      <c r="DR93" s="35" t="n"/>
      <c r="DS93" s="38" t="n"/>
      <c r="DU93" s="35" t="n"/>
      <c r="DV93" s="38" t="n"/>
      <c r="DX93" s="35" t="n"/>
      <c r="DY93" s="38" t="n"/>
      <c r="EA93" s="35" t="n"/>
      <c r="EB93" s="38" t="n"/>
      <c r="ED93" s="35" t="n"/>
      <c r="EE93" s="38" t="n"/>
      <c r="EG93" s="35" t="n"/>
    </row>
    <row customHeight="1" ht="12" r="94">
      <c r="A94" s="60" t="n">
        <v>43362</v>
      </c>
      <c r="B94" s="38" t="inlineStr">
        <is>
          <t>Nottingham</t>
        </is>
      </c>
      <c r="C94" s="38" t="inlineStr">
        <is>
          <t>Sheffield Wed</t>
        </is>
      </c>
      <c r="D94" s="33" t="n">
        <v>513</v>
      </c>
      <c r="E94" s="33" t="n">
        <v>372</v>
      </c>
      <c r="F94" s="33" t="n">
        <v>417</v>
      </c>
      <c r="G94" s="33" t="n">
        <v>274</v>
      </c>
      <c r="H94" s="47" t="n">
        <v>6</v>
      </c>
      <c r="I94" s="47" t="n">
        <v>3</v>
      </c>
      <c r="J94" s="47" t="n">
        <v>9</v>
      </c>
      <c r="K94" s="16" t="n">
        <v>2</v>
      </c>
      <c r="L94" s="33" t="n">
        <v>1</v>
      </c>
      <c r="M94" s="47" t="n">
        <v>3</v>
      </c>
      <c r="N94" s="19">
        <f>IF(K94="","",LOOKUP(K94-L94,{-9E+307,0,1},{2,"x",1}))</f>
        <v/>
      </c>
      <c r="O94" s="20">
        <f>IF(K94="","",K94&amp;"-"&amp;L94)</f>
        <v/>
      </c>
      <c r="P94" s="21" t="n"/>
      <c r="DJ94" s="38" t="n"/>
      <c r="DL94" s="35" t="n"/>
      <c r="DM94" s="38" t="n"/>
      <c r="DO94" s="35" t="n"/>
      <c r="DP94" s="38" t="n"/>
      <c r="DR94" s="35" t="n"/>
      <c r="DS94" s="38" t="n"/>
      <c r="DU94" s="35" t="n"/>
      <c r="DV94" s="38" t="n"/>
      <c r="DX94" s="35" t="n"/>
      <c r="DY94" s="38" t="n"/>
      <c r="EA94" s="35" t="n"/>
      <c r="EB94" s="38" t="n"/>
      <c r="ED94" s="35" t="n"/>
      <c r="EE94" s="38" t="n"/>
      <c r="EG94" s="35" t="n"/>
    </row>
    <row customHeight="1" ht="12" r="95">
      <c r="A95" s="60" t="n">
        <v>43362</v>
      </c>
      <c r="B95" s="38" t="inlineStr">
        <is>
          <t>QPR</t>
        </is>
      </c>
      <c r="C95" s="38" t="inlineStr">
        <is>
          <t>Millwall</t>
        </is>
      </c>
      <c r="D95" s="33" t="n">
        <v>329</v>
      </c>
      <c r="E95" s="33" t="n">
        <v>297</v>
      </c>
      <c r="F95" s="33" t="n">
        <v>220</v>
      </c>
      <c r="G95" s="33" t="n">
        <v>186</v>
      </c>
      <c r="H95" s="47" t="n">
        <v>9</v>
      </c>
      <c r="I95" s="47" t="n">
        <v>2</v>
      </c>
      <c r="J95" s="47" t="n">
        <v>11</v>
      </c>
      <c r="K95" s="16" t="n">
        <v>2</v>
      </c>
      <c r="L95" s="33" t="n">
        <v>0</v>
      </c>
      <c r="M95" s="47" t="n">
        <v>2</v>
      </c>
      <c r="N95" s="19">
        <f>IF(K95="","",LOOKUP(K95-L95,{-9E+307,0,1},{2,"x",1}))</f>
        <v/>
      </c>
      <c r="O95" s="20">
        <f>IF(K95="","",K95&amp;"-"&amp;L95)</f>
        <v/>
      </c>
      <c r="P95" s="21" t="n"/>
      <c r="DJ95" s="38" t="n"/>
      <c r="DL95" s="35" t="n"/>
      <c r="DM95" s="38" t="n"/>
      <c r="DO95" s="35" t="n"/>
      <c r="DP95" s="38" t="n"/>
      <c r="DR95" s="35" t="n"/>
      <c r="DS95" s="38" t="n"/>
      <c r="DU95" s="35" t="n"/>
      <c r="DV95" s="38" t="n"/>
      <c r="DX95" s="35" t="n"/>
      <c r="DY95" s="38" t="n"/>
      <c r="EA95" s="35" t="n"/>
      <c r="EB95" s="38" t="n"/>
      <c r="ED95" s="35" t="n"/>
      <c r="EE95" s="38" t="n"/>
      <c r="EG95" s="35" t="n"/>
    </row>
    <row customHeight="1" ht="12" r="96">
      <c r="A96" s="60" t="n">
        <v>43362</v>
      </c>
      <c r="B96" s="38" t="inlineStr">
        <is>
          <t>Reading</t>
        </is>
      </c>
      <c r="C96" s="38" t="inlineStr">
        <is>
          <t>Norwich</t>
        </is>
      </c>
      <c r="D96" s="33" t="n">
        <v>410</v>
      </c>
      <c r="E96" s="33" t="n">
        <v>458</v>
      </c>
      <c r="F96" s="33" t="n">
        <v>307</v>
      </c>
      <c r="G96" s="33" t="n">
        <v>349</v>
      </c>
      <c r="H96" s="47" t="n">
        <v>2</v>
      </c>
      <c r="I96" s="47" t="n">
        <v>5</v>
      </c>
      <c r="J96" s="47" t="n">
        <v>7</v>
      </c>
      <c r="K96" s="16" t="n">
        <v>1</v>
      </c>
      <c r="L96" s="33" t="n">
        <v>2</v>
      </c>
      <c r="M96" s="47" t="n">
        <v>3</v>
      </c>
      <c r="N96" s="19">
        <f>IF(K96="","",LOOKUP(K96-L96,{-9E+307,0,1},{2,"x",1}))</f>
        <v/>
      </c>
      <c r="O96" s="20">
        <f>IF(K96="","",K96&amp;"-"&amp;L96)</f>
        <v/>
      </c>
      <c r="P96" s="21" t="n"/>
      <c r="DJ96" s="38" t="n"/>
      <c r="DL96" s="35" t="n"/>
      <c r="DM96" s="38" t="n"/>
      <c r="DO96" s="35" t="n"/>
      <c r="DP96" s="38" t="n"/>
      <c r="DR96" s="35" t="n"/>
      <c r="DS96" s="38" t="n"/>
      <c r="DU96" s="35" t="n"/>
      <c r="DV96" s="38" t="n"/>
      <c r="DX96" s="35" t="n"/>
      <c r="DY96" s="38" t="n"/>
      <c r="EA96" s="35" t="n"/>
      <c r="EB96" s="38" t="n"/>
      <c r="ED96" s="35" t="n"/>
      <c r="EE96" s="38" t="n"/>
      <c r="EG96" s="35" t="n"/>
    </row>
    <row customHeight="1" ht="12" r="97">
      <c r="A97" s="60" t="n">
        <v>43362</v>
      </c>
      <c r="B97" s="38" t="inlineStr">
        <is>
          <t>Sheffield Utd</t>
        </is>
      </c>
      <c r="C97" s="38" t="inlineStr">
        <is>
          <t>Birmingham</t>
        </is>
      </c>
      <c r="D97" s="33" t="n">
        <v>477</v>
      </c>
      <c r="E97" s="33" t="n">
        <v>285</v>
      </c>
      <c r="F97" s="33" t="n">
        <v>373</v>
      </c>
      <c r="G97" s="33" t="n">
        <v>180</v>
      </c>
      <c r="H97" s="47" t="n">
        <v>3</v>
      </c>
      <c r="I97" s="47" t="n">
        <v>5</v>
      </c>
      <c r="J97" s="47" t="n">
        <v>8</v>
      </c>
      <c r="K97" s="16" t="n">
        <v>0</v>
      </c>
      <c r="L97" s="33" t="n">
        <v>0</v>
      </c>
      <c r="M97" s="47" t="n">
        <v>0</v>
      </c>
      <c r="N97" s="19">
        <f>IF(K97="","",LOOKUP(K97-L97,{-9E+307,0,1},{2,"x",1}))</f>
        <v/>
      </c>
      <c r="O97" s="20">
        <f>IF(K97="","",K97&amp;"-"&amp;L97)</f>
        <v/>
      </c>
      <c r="P97" s="21" t="n"/>
      <c r="DJ97" s="38" t="n"/>
      <c r="DL97" s="35" t="n"/>
      <c r="DM97" s="38" t="n"/>
      <c r="DO97" s="35" t="n"/>
      <c r="DP97" s="38" t="n"/>
      <c r="DR97" s="35" t="n"/>
      <c r="DS97" s="38" t="n"/>
      <c r="DU97" s="35" t="n"/>
      <c r="DV97" s="38" t="n"/>
      <c r="DX97" s="35" t="n"/>
      <c r="DY97" s="38" t="n"/>
      <c r="EA97" s="35" t="n"/>
      <c r="EB97" s="38" t="n"/>
      <c r="ED97" s="35" t="n"/>
      <c r="EE97" s="38" t="n"/>
      <c r="EG97" s="35" t="n"/>
    </row>
    <row customHeight="1" ht="12" r="98">
      <c r="A98" s="60" t="n">
        <v>43364</v>
      </c>
      <c r="B98" s="38" t="inlineStr">
        <is>
          <t>Wigan</t>
        </is>
      </c>
      <c r="C98" s="38" t="inlineStr">
        <is>
          <t>Bristol City</t>
        </is>
      </c>
      <c r="D98" s="33" t="n">
        <v>327</v>
      </c>
      <c r="E98" s="33" t="n">
        <v>450</v>
      </c>
      <c r="F98" s="33" t="n">
        <v>204</v>
      </c>
      <c r="G98" s="33" t="n">
        <v>328</v>
      </c>
      <c r="H98" s="47" t="n">
        <v>1</v>
      </c>
      <c r="I98" s="47" t="n">
        <v>3</v>
      </c>
      <c r="J98" s="47" t="n">
        <v>4</v>
      </c>
      <c r="K98" s="16" t="n">
        <v>1</v>
      </c>
      <c r="L98" s="33" t="n">
        <v>0</v>
      </c>
      <c r="M98" s="47" t="n">
        <v>1</v>
      </c>
      <c r="N98" s="19">
        <f>IF(K98="","",LOOKUP(K98-L98,{-9E+307,0,1},{2,"x",1}))</f>
        <v/>
      </c>
      <c r="O98" s="20">
        <f>IF(K98="","",K98&amp;"-"&amp;L98)</f>
        <v/>
      </c>
      <c r="P98" s="21" t="n"/>
      <c r="DJ98" s="38" t="n"/>
      <c r="DL98" s="35" t="n"/>
      <c r="DM98" s="38" t="n"/>
      <c r="DO98" s="35" t="n"/>
      <c r="DP98" s="38" t="n"/>
      <c r="DR98" s="35" t="n"/>
      <c r="DS98" s="38" t="n"/>
      <c r="DU98" s="35" t="n"/>
      <c r="DV98" s="38" t="n"/>
      <c r="DX98" s="35" t="n"/>
      <c r="DY98" s="38" t="n"/>
      <c r="EA98" s="35" t="n"/>
      <c r="EB98" s="38" t="n"/>
      <c r="ED98" s="35" t="n"/>
      <c r="EE98" s="38" t="n"/>
      <c r="EG98" s="35" t="n"/>
    </row>
    <row customHeight="1" ht="12" r="99">
      <c r="A99" s="60" t="n">
        <v>43365</v>
      </c>
      <c r="B99" s="38" t="inlineStr">
        <is>
          <t>Aston Villa</t>
        </is>
      </c>
      <c r="C99" s="38" t="inlineStr">
        <is>
          <t>Sheffield Wed</t>
        </is>
      </c>
      <c r="D99" s="33" t="n">
        <v>489</v>
      </c>
      <c r="E99" s="33" t="n">
        <v>417</v>
      </c>
      <c r="F99" s="33" t="n">
        <v>412</v>
      </c>
      <c r="G99" s="33" t="n">
        <v>333</v>
      </c>
      <c r="H99" s="47" t="n">
        <v>4</v>
      </c>
      <c r="I99" s="47" t="n">
        <v>5</v>
      </c>
      <c r="J99" s="47" t="n">
        <v>9</v>
      </c>
      <c r="K99" s="16" t="n">
        <v>1</v>
      </c>
      <c r="L99" s="33" t="n">
        <v>2</v>
      </c>
      <c r="M99" s="47" t="n">
        <v>3</v>
      </c>
      <c r="N99" s="19">
        <f>IF(K99="","",LOOKUP(K99-L99,{-9E+307,0,1},{2,"x",1}))</f>
        <v/>
      </c>
      <c r="O99" s="20">
        <f>IF(K99="","",K99&amp;"-"&amp;L99)</f>
        <v/>
      </c>
      <c r="P99" s="21" t="n"/>
      <c r="DJ99" s="38" t="n"/>
      <c r="DL99" s="35" t="n"/>
      <c r="DM99" s="38" t="n"/>
      <c r="DO99" s="35" t="n"/>
      <c r="DP99" s="38" t="n"/>
      <c r="DR99" s="35" t="n"/>
      <c r="DS99" s="38" t="n"/>
      <c r="DU99" s="35" t="n"/>
      <c r="DV99" s="38" t="n"/>
      <c r="DX99" s="35" t="n"/>
      <c r="DY99" s="38" t="n"/>
      <c r="EA99" s="35" t="n"/>
      <c r="EB99" s="38" t="n"/>
      <c r="ED99" s="35" t="n"/>
      <c r="EE99" s="38" t="n"/>
      <c r="EG99" s="35" t="n"/>
    </row>
    <row customHeight="1" ht="12" r="100">
      <c r="A100" s="60" t="n">
        <v>43365</v>
      </c>
      <c r="B100" s="38" t="inlineStr">
        <is>
          <t>Derby</t>
        </is>
      </c>
      <c r="C100" s="38" t="inlineStr">
        <is>
          <t>Brentford</t>
        </is>
      </c>
      <c r="D100" s="33" t="n">
        <v>365</v>
      </c>
      <c r="E100" s="33" t="n">
        <v>518</v>
      </c>
      <c r="F100" s="33" t="n">
        <v>274</v>
      </c>
      <c r="G100" s="33" t="n">
        <v>418</v>
      </c>
      <c r="H100" s="47" t="n">
        <v>6</v>
      </c>
      <c r="I100" s="47" t="n">
        <v>2</v>
      </c>
      <c r="J100" s="47" t="n">
        <v>8</v>
      </c>
      <c r="K100" s="16" t="n">
        <v>3</v>
      </c>
      <c r="L100" s="33" t="n">
        <v>1</v>
      </c>
      <c r="M100" s="47" t="n">
        <v>4</v>
      </c>
      <c r="N100" s="19">
        <f>IF(K100="","",LOOKUP(K100-L100,{-9E+307,0,1},{2,"x",1}))</f>
        <v/>
      </c>
      <c r="O100" s="20">
        <f>IF(K100="","",K100&amp;"-"&amp;L100)</f>
        <v/>
      </c>
      <c r="P100" s="21" t="n"/>
      <c r="DJ100" s="38" t="n"/>
      <c r="DL100" s="35" t="n"/>
      <c r="DM100" s="38" t="n"/>
      <c r="DO100" s="35" t="n"/>
      <c r="DP100" s="38" t="n"/>
      <c r="DR100" s="35" t="n"/>
      <c r="DS100" s="38" t="n"/>
      <c r="DU100" s="35" t="n"/>
      <c r="DV100" s="38" t="n"/>
      <c r="DX100" s="35" t="n"/>
      <c r="DY100" s="38" t="n"/>
      <c r="EA100" s="35" t="n"/>
      <c r="EB100" s="38" t="n"/>
      <c r="ED100" s="35" t="n"/>
      <c r="EE100" s="38" t="n"/>
      <c r="EG100" s="35" t="n"/>
    </row>
    <row customHeight="1" ht="12" r="101">
      <c r="A101" s="60" t="n">
        <v>43365</v>
      </c>
      <c r="B101" s="38" t="inlineStr">
        <is>
          <t>Ipswich</t>
        </is>
      </c>
      <c r="C101" s="38" t="inlineStr">
        <is>
          <t>Bolton</t>
        </is>
      </c>
      <c r="D101" s="33" t="n">
        <v>493</v>
      </c>
      <c r="E101" s="33" t="n">
        <v>307</v>
      </c>
      <c r="F101" s="33" t="n">
        <v>364</v>
      </c>
      <c r="G101" s="33" t="n">
        <v>170</v>
      </c>
      <c r="H101" s="47" t="n">
        <v>2</v>
      </c>
      <c r="I101" s="47" t="n">
        <v>0</v>
      </c>
      <c r="J101" s="47" t="n">
        <v>2</v>
      </c>
      <c r="K101" s="16" t="n">
        <v>0</v>
      </c>
      <c r="L101" s="33" t="n">
        <v>0</v>
      </c>
      <c r="M101" s="47" t="n">
        <v>0</v>
      </c>
      <c r="N101" s="19">
        <f>IF(K101="","",LOOKUP(K101-L101,{-9E+307,0,1},{2,"x",1}))</f>
        <v/>
      </c>
      <c r="O101" s="20">
        <f>IF(K101="","",K101&amp;"-"&amp;L101)</f>
        <v/>
      </c>
      <c r="P101" s="21" t="n"/>
      <c r="DJ101" s="38" t="n"/>
      <c r="DL101" s="35" t="n"/>
      <c r="DM101" s="38" t="n"/>
      <c r="DO101" s="35" t="n"/>
      <c r="DP101" s="38" t="n"/>
      <c r="DR101" s="35" t="n"/>
      <c r="DS101" s="38" t="n"/>
      <c r="DU101" s="35" t="n"/>
      <c r="DV101" s="38" t="n"/>
      <c r="DX101" s="35" t="n"/>
      <c r="DY101" s="38" t="n"/>
      <c r="EA101" s="35" t="n"/>
      <c r="EB101" s="38" t="n"/>
      <c r="ED101" s="35" t="n"/>
      <c r="EE101" s="38" t="n"/>
      <c r="EG101" s="35" t="n"/>
    </row>
    <row customHeight="1" ht="12" r="102">
      <c r="A102" s="60" t="n">
        <v>43365</v>
      </c>
      <c r="B102" s="38" t="inlineStr">
        <is>
          <t>Leeds</t>
        </is>
      </c>
      <c r="C102" s="38" t="inlineStr">
        <is>
          <t>Birmingham</t>
        </is>
      </c>
      <c r="D102" s="33" t="n">
        <v>546</v>
      </c>
      <c r="E102" s="33" t="n">
        <v>219</v>
      </c>
      <c r="F102" s="33" t="n">
        <v>428</v>
      </c>
      <c r="G102" s="33" t="n">
        <v>114</v>
      </c>
      <c r="H102" s="47" t="n">
        <v>5</v>
      </c>
      <c r="I102" s="47" t="n">
        <v>3</v>
      </c>
      <c r="J102" s="47" t="n">
        <v>8</v>
      </c>
      <c r="K102" s="16" t="n">
        <v>1</v>
      </c>
      <c r="L102" s="33" t="n">
        <v>2</v>
      </c>
      <c r="M102" s="47" t="n">
        <v>3</v>
      </c>
      <c r="N102" s="19">
        <f>IF(K102="","",LOOKUP(K102-L102,{-9E+307,0,1},{2,"x",1}))</f>
        <v/>
      </c>
      <c r="O102" s="20">
        <f>IF(K102="","",K102&amp;"-"&amp;L102)</f>
        <v/>
      </c>
      <c r="DJ102" s="38" t="n"/>
      <c r="DL102" s="35" t="n"/>
      <c r="DM102" s="38" t="n"/>
      <c r="DO102" s="35" t="n"/>
      <c r="DP102" s="38" t="n"/>
      <c r="DR102" s="35" t="n"/>
      <c r="DS102" s="38" t="n"/>
      <c r="DU102" s="35" t="n"/>
      <c r="DV102" s="38" t="n"/>
      <c r="DX102" s="35" t="n"/>
      <c r="DY102" s="38" t="n"/>
      <c r="EA102" s="35" t="n"/>
      <c r="EB102" s="38" t="n"/>
      <c r="ED102" s="35" t="n"/>
      <c r="EE102" s="38" t="n"/>
      <c r="EG102" s="35" t="n"/>
    </row>
    <row customHeight="1" ht="12" r="103">
      <c r="A103" s="60" t="n">
        <v>43365</v>
      </c>
      <c r="B103" s="38" t="inlineStr">
        <is>
          <t>Middlesbrough</t>
        </is>
      </c>
      <c r="C103" s="38" t="inlineStr">
        <is>
          <t>Swansea</t>
        </is>
      </c>
      <c r="D103" s="33" t="n">
        <v>352</v>
      </c>
      <c r="E103" s="33" t="n">
        <v>514</v>
      </c>
      <c r="F103" s="33" t="n">
        <v>280</v>
      </c>
      <c r="G103" s="33" t="n">
        <v>413</v>
      </c>
      <c r="H103" s="47" t="n">
        <v>5</v>
      </c>
      <c r="I103" s="47" t="n">
        <v>2</v>
      </c>
      <c r="J103" s="47" t="n">
        <v>7</v>
      </c>
      <c r="K103" s="16" t="n">
        <v>0</v>
      </c>
      <c r="L103" s="33" t="n">
        <v>0</v>
      </c>
      <c r="M103" s="47" t="n">
        <v>0</v>
      </c>
      <c r="N103" s="19">
        <f>IF(K103="","",LOOKUP(K103-L103,{-9E+307,0,1},{2,"x",1}))</f>
        <v/>
      </c>
      <c r="O103" s="20">
        <f>IF(K103="","",K103&amp;"-"&amp;L103)</f>
        <v/>
      </c>
      <c r="DJ103" s="38" t="n"/>
      <c r="DL103" s="35" t="n"/>
      <c r="DM103" s="38" t="n"/>
      <c r="DO103" s="35" t="n"/>
      <c r="DP103" s="38" t="n"/>
      <c r="DR103" s="35" t="n"/>
      <c r="DS103" s="38" t="n"/>
      <c r="DU103" s="35" t="n"/>
      <c r="DV103" s="38" t="n"/>
      <c r="DX103" s="35" t="n"/>
      <c r="DY103" s="38" t="n"/>
      <c r="EA103" s="35" t="n"/>
      <c r="EB103" s="38" t="n"/>
      <c r="ED103" s="35" t="n"/>
      <c r="EE103" s="38" t="n"/>
      <c r="EG103" s="35" t="n"/>
    </row>
    <row customHeight="1" ht="12" r="104">
      <c r="A104" s="60" t="n">
        <v>43365</v>
      </c>
      <c r="B104" s="38" t="inlineStr">
        <is>
          <t>Nottingham</t>
        </is>
      </c>
      <c r="C104" s="38" t="inlineStr">
        <is>
          <t>Rotherham</t>
        </is>
      </c>
      <c r="D104" s="33" t="n">
        <v>498</v>
      </c>
      <c r="E104" s="33" t="n">
        <v>283</v>
      </c>
      <c r="F104" s="33" t="n">
        <v>403</v>
      </c>
      <c r="G104" s="33" t="n">
        <v>187</v>
      </c>
      <c r="H104" s="47" t="n">
        <v>2</v>
      </c>
      <c r="I104" s="47" t="n">
        <v>1</v>
      </c>
      <c r="J104" s="47" t="n">
        <v>3</v>
      </c>
      <c r="K104" s="16" t="n">
        <v>1</v>
      </c>
      <c r="L104" s="33" t="n">
        <v>0</v>
      </c>
      <c r="M104" s="47" t="n">
        <v>1</v>
      </c>
      <c r="N104" s="19">
        <f>IF(K104="","",LOOKUP(K104-L104,{-9E+307,0,1},{2,"x",1}))</f>
        <v/>
      </c>
      <c r="O104" s="20">
        <f>IF(K104="","",K104&amp;"-"&amp;L104)</f>
        <v/>
      </c>
      <c r="DJ104" s="38" t="n"/>
      <c r="DL104" s="35" t="n"/>
      <c r="DM104" s="38" t="n"/>
      <c r="DO104" s="35" t="n"/>
      <c r="DP104" s="38" t="n"/>
      <c r="DR104" s="35" t="n"/>
      <c r="DS104" s="38" t="n"/>
      <c r="DU104" s="35" t="n"/>
      <c r="DV104" s="38" t="n"/>
      <c r="DX104" s="35" t="n"/>
      <c r="DY104" s="38" t="n"/>
      <c r="EA104" s="35" t="n"/>
      <c r="EB104" s="38" t="n"/>
      <c r="ED104" s="35" t="n"/>
      <c r="EE104" s="38" t="n"/>
      <c r="EG104" s="35" t="n"/>
    </row>
    <row customHeight="1" ht="12" r="105">
      <c r="A105" s="60" t="n">
        <v>43365</v>
      </c>
      <c r="B105" s="38" t="inlineStr">
        <is>
          <t>QPR</t>
        </is>
      </c>
      <c r="C105" s="38" t="inlineStr">
        <is>
          <t>Norwich</t>
        </is>
      </c>
      <c r="D105" s="33" t="n">
        <v>326</v>
      </c>
      <c r="E105" s="33" t="n">
        <v>574</v>
      </c>
      <c r="F105" s="33" t="n">
        <v>226</v>
      </c>
      <c r="G105" s="33" t="n">
        <v>459</v>
      </c>
      <c r="H105" s="47" t="n">
        <v>3</v>
      </c>
      <c r="I105" s="47" t="n">
        <v>4</v>
      </c>
      <c r="J105" s="47" t="n">
        <v>7</v>
      </c>
      <c r="K105" s="16" t="n">
        <v>0</v>
      </c>
      <c r="L105" s="33" t="n">
        <v>1</v>
      </c>
      <c r="M105" s="47" t="n">
        <v>1</v>
      </c>
      <c r="N105" s="19">
        <f>IF(K105="","",LOOKUP(K105-L105,{-9E+307,0,1},{2,"x",1}))</f>
        <v/>
      </c>
      <c r="O105" s="20">
        <f>IF(K105="","",K105&amp;"-"&amp;L105)</f>
        <v/>
      </c>
      <c r="DJ105" s="38" t="n"/>
      <c r="DL105" s="35" t="n"/>
      <c r="DM105" s="38" t="n"/>
      <c r="DO105" s="35" t="n"/>
      <c r="DP105" s="38" t="n"/>
      <c r="DR105" s="35" t="n"/>
      <c r="DS105" s="38" t="n"/>
      <c r="DU105" s="35" t="n"/>
      <c r="DV105" s="38" t="n"/>
      <c r="DX105" s="35" t="n"/>
      <c r="DY105" s="38" t="n"/>
      <c r="EA105" s="35" t="n"/>
      <c r="EB105" s="38" t="n"/>
      <c r="ED105" s="35" t="n"/>
      <c r="EE105" s="38" t="n"/>
      <c r="EG105" s="35" t="n"/>
    </row>
    <row customHeight="1" ht="12" r="106">
      <c r="A106" s="60" t="n">
        <v>43365</v>
      </c>
      <c r="B106" s="38" t="inlineStr">
        <is>
          <t>Reading</t>
        </is>
      </c>
      <c r="C106" s="38" t="inlineStr">
        <is>
          <t>Hull</t>
        </is>
      </c>
      <c r="D106" s="33" t="n">
        <v>373</v>
      </c>
      <c r="E106" s="33" t="n">
        <v>493</v>
      </c>
      <c r="F106" s="33" t="n">
        <v>252</v>
      </c>
      <c r="G106" s="33" t="n">
        <v>374</v>
      </c>
      <c r="H106" s="47" t="n">
        <v>6</v>
      </c>
      <c r="I106" s="47" t="n">
        <v>2</v>
      </c>
      <c r="J106" s="47" t="n">
        <v>8</v>
      </c>
      <c r="K106" s="16" t="n">
        <v>3</v>
      </c>
      <c r="L106" s="33" t="n">
        <v>0</v>
      </c>
      <c r="M106" s="47" t="n">
        <v>3</v>
      </c>
      <c r="N106" s="19">
        <f>IF(K106="","",LOOKUP(K106-L106,{-9E+307,0,1},{2,"x",1}))</f>
        <v/>
      </c>
      <c r="O106" s="20">
        <f>IF(K106="","",K106&amp;"-"&amp;L106)</f>
        <v/>
      </c>
      <c r="DJ106" s="38" t="n"/>
      <c r="DL106" s="35" t="n"/>
      <c r="DM106" s="38" t="n"/>
      <c r="DO106" s="35" t="n"/>
      <c r="DP106" s="38" t="n"/>
      <c r="DR106" s="35" t="n"/>
      <c r="DS106" s="38" t="n"/>
      <c r="DU106" s="35" t="n"/>
      <c r="DV106" s="38" t="n"/>
      <c r="DX106" s="35" t="n"/>
      <c r="DY106" s="38" t="n"/>
      <c r="EA106" s="35" t="n"/>
      <c r="EB106" s="38" t="n"/>
      <c r="ED106" s="35" t="n"/>
      <c r="EE106" s="38" t="n"/>
      <c r="EG106" s="35" t="n"/>
    </row>
    <row customHeight="1" ht="12" r="107">
      <c r="A107" s="60" t="n">
        <v>43365</v>
      </c>
      <c r="B107" s="38" t="inlineStr">
        <is>
          <t>Sheffield Utd</t>
        </is>
      </c>
      <c r="C107" s="38" t="inlineStr">
        <is>
          <t>Preston</t>
        </is>
      </c>
      <c r="D107" s="33" t="n">
        <v>513</v>
      </c>
      <c r="E107" s="33" t="n">
        <v>440</v>
      </c>
      <c r="F107" s="33" t="n">
        <v>406</v>
      </c>
      <c r="G107" s="33" t="n">
        <v>317</v>
      </c>
      <c r="H107" s="47" t="n">
        <v>3</v>
      </c>
      <c r="I107" s="47" t="n">
        <v>3</v>
      </c>
      <c r="J107" s="47" t="n">
        <v>6</v>
      </c>
      <c r="K107" s="16" t="n">
        <v>3</v>
      </c>
      <c r="L107" s="33" t="n">
        <v>2</v>
      </c>
      <c r="M107" s="47" t="n">
        <v>5</v>
      </c>
      <c r="N107" s="19">
        <f>IF(K107="","",LOOKUP(K107-L107,{-9E+307,0,1},{2,"x",1}))</f>
        <v/>
      </c>
      <c r="O107" s="20">
        <f>IF(K107="","",K107&amp;"-"&amp;L107)</f>
        <v/>
      </c>
      <c r="DJ107" s="38" t="n"/>
      <c r="DL107" s="35" t="n"/>
      <c r="DM107" s="38" t="n"/>
      <c r="DO107" s="35" t="n"/>
      <c r="DP107" s="38" t="n"/>
      <c r="DR107" s="35" t="n"/>
      <c r="DS107" s="38" t="n"/>
      <c r="DU107" s="35" t="n"/>
      <c r="DV107" s="38" t="n"/>
      <c r="DX107" s="35" t="n"/>
      <c r="DY107" s="38" t="n"/>
      <c r="EA107" s="35" t="n"/>
      <c r="EB107" s="38" t="n"/>
      <c r="ED107" s="35" t="n"/>
      <c r="EE107" s="38" t="n"/>
      <c r="EG107" s="35" t="n"/>
    </row>
    <row customHeight="1" ht="12" r="108">
      <c r="A108" s="60" t="n">
        <v>43365</v>
      </c>
      <c r="B108" s="38" t="inlineStr">
        <is>
          <t>Stoke</t>
        </is>
      </c>
      <c r="C108" s="38" t="inlineStr">
        <is>
          <t>Blackburn</t>
        </is>
      </c>
      <c r="D108" s="33" t="n">
        <v>577</v>
      </c>
      <c r="E108" s="33" t="n">
        <v>360</v>
      </c>
      <c r="F108" s="33" t="n">
        <v>457</v>
      </c>
      <c r="G108" s="33" t="n">
        <v>239</v>
      </c>
      <c r="H108" s="47" t="n">
        <v>3</v>
      </c>
      <c r="I108" s="47" t="n">
        <v>4</v>
      </c>
      <c r="J108" s="47" t="n">
        <v>7</v>
      </c>
      <c r="K108" s="16" t="n">
        <v>2</v>
      </c>
      <c r="L108" s="33" t="n">
        <v>3</v>
      </c>
      <c r="M108" s="47" t="n">
        <v>5</v>
      </c>
      <c r="N108" s="19">
        <f>IF(K108="","",LOOKUP(K108-L108,{-9E+307,0,1},{2,"x",1}))</f>
        <v/>
      </c>
      <c r="O108" s="20">
        <f>IF(K108="","",K108&amp;"-"&amp;L108)</f>
        <v/>
      </c>
      <c r="DJ108" s="38" t="n"/>
      <c r="DL108" s="35" t="n"/>
      <c r="DM108" s="38" t="n"/>
      <c r="DO108" s="35" t="n"/>
      <c r="DP108" s="38" t="n"/>
      <c r="DR108" s="35" t="n"/>
      <c r="DS108" s="38" t="n"/>
      <c r="DU108" s="35" t="n"/>
      <c r="DV108" s="38" t="n"/>
      <c r="DX108" s="35" t="n"/>
      <c r="DY108" s="38" t="n"/>
      <c r="EA108" s="35" t="n"/>
      <c r="EB108" s="38" t="n"/>
      <c r="ED108" s="35" t="n"/>
      <c r="EE108" s="38" t="n"/>
      <c r="EG108" s="35" t="n"/>
    </row>
    <row customHeight="1" ht="12" r="109">
      <c r="A109" s="60" t="n">
        <v>43365</v>
      </c>
      <c r="B109" s="38" t="inlineStr">
        <is>
          <t>West Brom</t>
        </is>
      </c>
      <c r="C109" s="38" t="inlineStr">
        <is>
          <t>Millwall</t>
        </is>
      </c>
      <c r="D109" s="33" t="n">
        <v>496</v>
      </c>
      <c r="E109" s="33" t="n">
        <v>319</v>
      </c>
      <c r="F109" s="33" t="n">
        <v>404</v>
      </c>
      <c r="G109" s="33" t="n">
        <v>210</v>
      </c>
      <c r="H109" s="47" t="n">
        <v>4</v>
      </c>
      <c r="I109" s="47" t="n">
        <v>2</v>
      </c>
      <c r="J109" s="47" t="n">
        <v>6</v>
      </c>
      <c r="K109" s="16" t="n">
        <v>2</v>
      </c>
      <c r="L109" s="33" t="n">
        <v>0</v>
      </c>
      <c r="M109" s="47" t="n">
        <v>2</v>
      </c>
      <c r="N109" s="19">
        <f>IF(K109="","",LOOKUP(K109-L109,{-9E+307,0,1},{2,"x",1}))</f>
        <v/>
      </c>
      <c r="O109" s="20">
        <f>IF(K109="","",K109&amp;"-"&amp;L109)</f>
        <v/>
      </c>
      <c r="DJ109" s="38" t="n"/>
      <c r="DL109" s="35" t="n"/>
      <c r="DM109" s="38" t="n"/>
      <c r="DO109" s="35" t="n"/>
      <c r="DP109" s="38" t="n"/>
      <c r="DR109" s="35" t="n"/>
      <c r="DS109" s="38" t="n"/>
      <c r="DU109" s="35" t="n"/>
      <c r="DV109" s="38" t="n"/>
      <c r="DX109" s="35" t="n"/>
      <c r="DY109" s="38" t="n"/>
      <c r="EA109" s="35" t="n"/>
      <c r="EB109" s="38" t="n"/>
      <c r="ED109" s="35" t="n"/>
      <c r="EE109" s="38" t="n"/>
      <c r="EG109" s="35" t="n"/>
    </row>
    <row r="110">
      <c r="A110" s="60" t="n">
        <v>43371</v>
      </c>
      <c r="B110" s="38" t="inlineStr">
        <is>
          <t>Bristol City</t>
        </is>
      </c>
      <c r="C110" s="38" t="inlineStr">
        <is>
          <t>Aston Villa</t>
        </is>
      </c>
      <c r="D110" s="33" t="n">
        <v>308</v>
      </c>
      <c r="E110" s="33" t="n">
        <v>368</v>
      </c>
      <c r="F110" s="33" t="n">
        <v>174</v>
      </c>
      <c r="G110" s="33" t="n">
        <v>249</v>
      </c>
      <c r="H110" s="47" t="n">
        <v>3</v>
      </c>
      <c r="I110" s="47" t="n">
        <v>5</v>
      </c>
      <c r="J110" s="47" t="n">
        <v>8</v>
      </c>
      <c r="K110" s="16" t="n">
        <v>1</v>
      </c>
      <c r="L110" s="33" t="n">
        <v>1</v>
      </c>
      <c r="M110" s="47" t="n">
        <v>2</v>
      </c>
      <c r="N110" s="19">
        <f>IF(K110="","",LOOKUP(K110-L110,{-9E+307,0,1},{2,"x",1}))</f>
        <v/>
      </c>
      <c r="O110" s="20">
        <f>IF(K110="","",K110&amp;"-"&amp;L110)</f>
        <v/>
      </c>
      <c r="DJ110" s="38" t="n"/>
      <c r="DL110" s="35" t="n"/>
      <c r="DM110" s="38" t="n"/>
      <c r="DO110" s="35" t="n"/>
      <c r="DP110" s="38" t="n"/>
      <c r="DR110" s="35" t="n"/>
      <c r="DS110" s="38" t="n"/>
      <c r="DU110" s="35" t="n"/>
      <c r="DV110" s="38" t="n"/>
      <c r="DX110" s="35" t="n"/>
      <c r="DY110" s="38" t="n"/>
      <c r="EA110" s="35" t="n"/>
      <c r="EB110" s="38" t="n"/>
      <c r="ED110" s="35" t="n"/>
      <c r="EE110" s="38" t="n"/>
      <c r="EG110" s="35" t="n"/>
    </row>
    <row customHeight="1" ht="12" r="111">
      <c r="A111" s="60" t="n">
        <v>43371</v>
      </c>
      <c r="B111" s="38" t="inlineStr">
        <is>
          <t>Sheffield Wed</t>
        </is>
      </c>
      <c r="C111" s="38" t="inlineStr">
        <is>
          <t>Leeds</t>
        </is>
      </c>
      <c r="D111" s="33" t="n">
        <v>270</v>
      </c>
      <c r="E111" s="33" t="n">
        <v>468</v>
      </c>
      <c r="F111" s="33" t="n">
        <v>170</v>
      </c>
      <c r="G111" s="33" t="n">
        <v>369</v>
      </c>
      <c r="H111" s="47" t="n">
        <v>4</v>
      </c>
      <c r="I111" s="47" t="n">
        <v>7</v>
      </c>
      <c r="J111" s="47" t="n">
        <v>11</v>
      </c>
      <c r="K111" s="16" t="n">
        <v>1</v>
      </c>
      <c r="L111" s="33" t="n">
        <v>1</v>
      </c>
      <c r="M111" s="47" t="n">
        <v>2</v>
      </c>
      <c r="N111" s="19">
        <f>IF(K111="","",LOOKUP(K111-L111,{-9E+307,0,1},{2,"x",1}))</f>
        <v/>
      </c>
      <c r="O111" s="20">
        <f>IF(K111="","",K111&amp;"-"&amp;L111)</f>
        <v/>
      </c>
      <c r="DJ111" s="38" t="n"/>
      <c r="DL111" s="35" t="n"/>
      <c r="DM111" s="38" t="n"/>
      <c r="DO111" s="35" t="n"/>
      <c r="DP111" s="38" t="n"/>
      <c r="DR111" s="35" t="n"/>
      <c r="DS111" s="38" t="n"/>
      <c r="DU111" s="35" t="n"/>
      <c r="DV111" s="38" t="n"/>
      <c r="DX111" s="35" t="n"/>
      <c r="DY111" s="38" t="n"/>
      <c r="EA111" s="35" t="n"/>
      <c r="EB111" s="38" t="n"/>
      <c r="ED111" s="35" t="n"/>
      <c r="EE111" s="38" t="n"/>
      <c r="EG111" s="35" t="n"/>
    </row>
    <row customHeight="1" ht="12" r="112">
      <c r="A112" s="60" t="n">
        <v>43372</v>
      </c>
      <c r="B112" s="38" t="inlineStr">
        <is>
          <t>Birmingham</t>
        </is>
      </c>
      <c r="C112" s="38" t="inlineStr">
        <is>
          <t>Ipswich</t>
        </is>
      </c>
      <c r="D112" s="33" t="n">
        <v>328</v>
      </c>
      <c r="E112" s="33" t="n">
        <v>325</v>
      </c>
      <c r="F112" s="33" t="n">
        <v>184</v>
      </c>
      <c r="G112" s="33" t="n">
        <v>179</v>
      </c>
      <c r="H112" s="47" t="n">
        <v>8</v>
      </c>
      <c r="I112" s="47" t="n">
        <v>3</v>
      </c>
      <c r="J112" s="47" t="n">
        <v>11</v>
      </c>
      <c r="K112" s="16" t="n">
        <v>2</v>
      </c>
      <c r="L112" s="33" t="n">
        <v>2</v>
      </c>
      <c r="M112" s="47" t="n">
        <v>4</v>
      </c>
      <c r="N112" s="19">
        <f>IF(K112="","",LOOKUP(K112-L112,{-9E+307,0,1},{2,"x",1}))</f>
        <v/>
      </c>
      <c r="O112" s="20">
        <f>IF(K112="","",K112&amp;"-"&amp;L112)</f>
        <v/>
      </c>
      <c r="P112" s="21" t="n"/>
      <c r="DJ112" s="38" t="n"/>
      <c r="DL112" s="35" t="n"/>
      <c r="DM112" s="38" t="n"/>
      <c r="DO112" s="35" t="n"/>
      <c r="DP112" s="38" t="n"/>
      <c r="DR112" s="35" t="n"/>
      <c r="DS112" s="38" t="n"/>
      <c r="DU112" s="35" t="n"/>
      <c r="DV112" s="38" t="n"/>
      <c r="DX112" s="35" t="n"/>
      <c r="DY112" s="38" t="n"/>
      <c r="EA112" s="35" t="n"/>
      <c r="EB112" s="38" t="n"/>
      <c r="ED112" s="35" t="n"/>
      <c r="EE112" s="38" t="n"/>
      <c r="EG112" s="35" t="n"/>
    </row>
    <row customHeight="1" ht="12" r="113">
      <c r="A113" s="60" t="n">
        <v>43372</v>
      </c>
      <c r="B113" s="38" t="inlineStr">
        <is>
          <t>Blackburn</t>
        </is>
      </c>
      <c r="C113" s="38" t="inlineStr">
        <is>
          <t>Nottingham</t>
        </is>
      </c>
      <c r="D113" s="33" t="n">
        <v>372</v>
      </c>
      <c r="E113" s="33" t="n">
        <v>403</v>
      </c>
      <c r="F113" s="33" t="n">
        <v>234</v>
      </c>
      <c r="G113" s="33" t="n">
        <v>278</v>
      </c>
      <c r="H113" s="47" t="n">
        <v>9</v>
      </c>
      <c r="I113" s="47" t="n">
        <v>5</v>
      </c>
      <c r="J113" s="47" t="n">
        <v>14</v>
      </c>
      <c r="K113" s="16" t="n">
        <v>2</v>
      </c>
      <c r="L113" s="33" t="n">
        <v>2</v>
      </c>
      <c r="M113" s="47" t="n">
        <v>4</v>
      </c>
      <c r="N113" s="19">
        <f>IF(K113="","",LOOKUP(K113-L113,{-9E+307,0,1},{2,"x",1}))</f>
        <v/>
      </c>
      <c r="O113" s="20">
        <f>IF(K113="","",K113&amp;"-"&amp;L113)</f>
        <v/>
      </c>
      <c r="P113" s="21" t="n"/>
      <c r="DJ113" s="38" t="n"/>
      <c r="DL113" s="35" t="n"/>
      <c r="DM113" s="38" t="n"/>
      <c r="DO113" s="35" t="n"/>
      <c r="DP113" s="38" t="n"/>
      <c r="DR113" s="35" t="n"/>
      <c r="DS113" s="38" t="n"/>
      <c r="DU113" s="35" t="n"/>
      <c r="DV113" s="38" t="n"/>
      <c r="DX113" s="35" t="n"/>
      <c r="DY113" s="38" t="n"/>
      <c r="EA113" s="35" t="n"/>
      <c r="EB113" s="38" t="n"/>
      <c r="ED113" s="35" t="n"/>
      <c r="EE113" s="38" t="n"/>
      <c r="EG113" s="35" t="n"/>
    </row>
    <row customHeight="1" ht="12" r="114">
      <c r="A114" s="60" t="n">
        <v>43372</v>
      </c>
      <c r="B114" s="38" t="inlineStr">
        <is>
          <t>Bolton</t>
        </is>
      </c>
      <c r="C114" s="38" t="inlineStr">
        <is>
          <t>Derby</t>
        </is>
      </c>
      <c r="D114" s="33" t="n">
        <v>250</v>
      </c>
      <c r="E114" s="33" t="n">
        <v>699</v>
      </c>
      <c r="F114" s="33" t="n">
        <v>148</v>
      </c>
      <c r="G114" s="33" t="n">
        <v>597</v>
      </c>
      <c r="H114" s="47" t="n">
        <v>2</v>
      </c>
      <c r="I114" s="47" t="n">
        <v>1</v>
      </c>
      <c r="J114" s="47" t="n">
        <v>3</v>
      </c>
      <c r="K114" s="16" t="n">
        <v>1</v>
      </c>
      <c r="L114" s="33" t="n">
        <v>0</v>
      </c>
      <c r="M114" s="47" t="n">
        <v>1</v>
      </c>
      <c r="N114" s="19">
        <f>IF(K114="","",LOOKUP(K114-L114,{-9E+307,0,1},{2,"x",1}))</f>
        <v/>
      </c>
      <c r="O114" s="20">
        <f>IF(K114="","",K114&amp;"-"&amp;L114)</f>
        <v/>
      </c>
      <c r="P114" s="21" t="n"/>
      <c r="DJ114" s="38" t="n"/>
      <c r="DL114" s="35" t="n"/>
      <c r="DM114" s="38" t="n"/>
      <c r="DO114" s="35" t="n"/>
      <c r="DP114" s="38" t="n"/>
      <c r="DR114" s="35" t="n"/>
      <c r="DS114" s="38" t="n"/>
      <c r="DU114" s="35" t="n"/>
      <c r="DV114" s="38" t="n"/>
      <c r="DX114" s="35" t="n"/>
      <c r="DY114" s="38" t="n"/>
      <c r="EA114" s="35" t="n"/>
      <c r="EB114" s="38" t="n"/>
      <c r="ED114" s="35" t="n"/>
      <c r="EE114" s="38" t="n"/>
      <c r="EG114" s="35" t="n"/>
    </row>
    <row customHeight="1" ht="12" r="115">
      <c r="A115" s="60" t="n">
        <v>43372</v>
      </c>
      <c r="B115" s="38" t="inlineStr">
        <is>
          <t>Brentford</t>
        </is>
      </c>
      <c r="C115" s="38" t="inlineStr">
        <is>
          <t>Reading</t>
        </is>
      </c>
      <c r="D115" s="33" t="n">
        <v>512</v>
      </c>
      <c r="E115" s="33" t="n">
        <v>233</v>
      </c>
      <c r="F115" s="33" t="n">
        <v>427</v>
      </c>
      <c r="G115" s="33" t="n">
        <v>144</v>
      </c>
      <c r="H115" s="47" t="n">
        <v>3</v>
      </c>
      <c r="I115" s="47" t="n">
        <v>4</v>
      </c>
      <c r="J115" s="47" t="n">
        <v>7</v>
      </c>
      <c r="K115" s="16" t="n">
        <v>2</v>
      </c>
      <c r="L115" s="33" t="n">
        <v>2</v>
      </c>
      <c r="M115" s="47" t="n">
        <v>4</v>
      </c>
      <c r="N115" s="19">
        <f>IF(K115="","",LOOKUP(K115-L115,{-9E+307,0,1},{2,"x",1}))</f>
        <v/>
      </c>
      <c r="O115" s="20">
        <f>IF(K115="","",K115&amp;"-"&amp;L115)</f>
        <v/>
      </c>
      <c r="P115" s="21" t="n"/>
      <c r="DJ115" s="38" t="n"/>
      <c r="DL115" s="35" t="n"/>
      <c r="DM115" s="38" t="n"/>
      <c r="DO115" s="35" t="n"/>
      <c r="DP115" s="38" t="n"/>
      <c r="DR115" s="35" t="n"/>
      <c r="DS115" s="38" t="n"/>
      <c r="DU115" s="35" t="n"/>
      <c r="DV115" s="38" t="n"/>
      <c r="DX115" s="35" t="n"/>
      <c r="DY115" s="38" t="n"/>
      <c r="EA115" s="35" t="n"/>
      <c r="EB115" s="38" t="n"/>
      <c r="ED115" s="35" t="n"/>
      <c r="EE115" s="38" t="n"/>
      <c r="EG115" s="35" t="n"/>
    </row>
    <row customHeight="1" ht="12" r="116">
      <c r="A116" s="60" t="n">
        <v>43372</v>
      </c>
      <c r="B116" s="38" t="inlineStr">
        <is>
          <t>Hull</t>
        </is>
      </c>
      <c r="C116" s="38" t="inlineStr">
        <is>
          <t>Middlesbrough</t>
        </is>
      </c>
      <c r="D116" s="33" t="n">
        <v>418</v>
      </c>
      <c r="E116" s="33" t="n">
        <v>385</v>
      </c>
      <c r="F116" s="33" t="n">
        <v>299</v>
      </c>
      <c r="G116" s="33" t="n">
        <v>283</v>
      </c>
      <c r="H116" s="47" t="n">
        <v>3</v>
      </c>
      <c r="I116" s="47" t="n">
        <v>4</v>
      </c>
      <c r="J116" s="47" t="n">
        <v>7</v>
      </c>
      <c r="K116" s="16" t="n">
        <v>1</v>
      </c>
      <c r="L116" s="33" t="n">
        <v>1</v>
      </c>
      <c r="M116" s="47" t="n">
        <v>2</v>
      </c>
      <c r="N116" s="19">
        <f>IF(K116="","",LOOKUP(K116-L116,{-9E+307,0,1},{2,"x",1}))</f>
        <v/>
      </c>
      <c r="O116" s="20">
        <f>IF(K116="","",K116&amp;"-"&amp;L116)</f>
        <v/>
      </c>
      <c r="P116" s="21" t="n"/>
      <c r="DJ116" s="38" t="n"/>
      <c r="DL116" s="35" t="n"/>
      <c r="DM116" s="38" t="n"/>
      <c r="DO116" s="35" t="n"/>
      <c r="DP116" s="38" t="n"/>
      <c r="DR116" s="35" t="n"/>
      <c r="DS116" s="38" t="n"/>
      <c r="DU116" s="35" t="n"/>
      <c r="DV116" s="38" t="n"/>
      <c r="DX116" s="35" t="n"/>
      <c r="DY116" s="38" t="n"/>
      <c r="EA116" s="35" t="n"/>
      <c r="EB116" s="38" t="n"/>
      <c r="ED116" s="35" t="n"/>
      <c r="EE116" s="38" t="n"/>
      <c r="EG116" s="35" t="n"/>
    </row>
    <row customHeight="1" ht="12" r="117">
      <c r="A117" s="60" t="n">
        <v>43372</v>
      </c>
      <c r="B117" s="38" t="inlineStr">
        <is>
          <t>Millwall</t>
        </is>
      </c>
      <c r="C117" s="38" t="inlineStr">
        <is>
          <t>Sheffield Utd</t>
        </is>
      </c>
      <c r="D117" s="33" t="n">
        <v>265</v>
      </c>
      <c r="E117" s="33" t="n">
        <v>527</v>
      </c>
      <c r="F117" s="33" t="n">
        <v>147</v>
      </c>
      <c r="G117" s="33" t="n">
        <v>423</v>
      </c>
      <c r="H117" s="47" t="n">
        <v>5</v>
      </c>
      <c r="I117" s="47" t="n">
        <v>7</v>
      </c>
      <c r="J117" s="47" t="n">
        <v>12</v>
      </c>
      <c r="K117" s="16" t="n">
        <v>2</v>
      </c>
      <c r="L117" s="33" t="n">
        <v>3</v>
      </c>
      <c r="M117" s="47" t="n">
        <v>5</v>
      </c>
      <c r="N117" s="19">
        <f>IF(K117="","",LOOKUP(K117-L117,{-9E+307,0,1},{2,"x",1}))</f>
        <v/>
      </c>
      <c r="O117" s="20">
        <f>IF(K117="","",K117&amp;"-"&amp;L117)</f>
        <v/>
      </c>
      <c r="P117" s="21" t="n"/>
      <c r="DJ117" s="38" t="n"/>
      <c r="DL117" s="35" t="n"/>
      <c r="DM117" s="38" t="n"/>
      <c r="DO117" s="35" t="n"/>
      <c r="DP117" s="38" t="n"/>
      <c r="DR117" s="35" t="n"/>
      <c r="DS117" s="38" t="n"/>
      <c r="DU117" s="35" t="n"/>
      <c r="DV117" s="38" t="n"/>
      <c r="DX117" s="35" t="n"/>
      <c r="DY117" s="38" t="n"/>
      <c r="EA117" s="35" t="n"/>
      <c r="EB117" s="38" t="n"/>
      <c r="ED117" s="35" t="n"/>
      <c r="EE117" s="38" t="n"/>
      <c r="EG117" s="35" t="n"/>
    </row>
    <row customHeight="1" ht="12" r="118">
      <c r="A118" s="60" t="n">
        <v>43372</v>
      </c>
      <c r="B118" s="38" t="inlineStr">
        <is>
          <t>Norwich</t>
        </is>
      </c>
      <c r="C118" s="38" t="inlineStr">
        <is>
          <t>Wigan</t>
        </is>
      </c>
      <c r="D118" s="33" t="n">
        <v>432</v>
      </c>
      <c r="E118" s="33" t="n">
        <v>323</v>
      </c>
      <c r="F118" s="33" t="n">
        <v>308</v>
      </c>
      <c r="G118" s="33" t="n">
        <v>208</v>
      </c>
      <c r="H118" s="47" t="n">
        <v>4</v>
      </c>
      <c r="I118" s="47" t="n">
        <v>0</v>
      </c>
      <c r="J118" s="47" t="n">
        <v>4</v>
      </c>
      <c r="K118" s="16" t="n">
        <v>1</v>
      </c>
      <c r="L118" s="33" t="n">
        <v>0</v>
      </c>
      <c r="M118" s="47" t="n">
        <v>1</v>
      </c>
      <c r="N118" s="19">
        <f>IF(K118="","",LOOKUP(K118-L118,{-9E+307,0,1},{2,"x",1}))</f>
        <v/>
      </c>
      <c r="O118" s="20">
        <f>IF(K118="","",K118&amp;"-"&amp;L118)</f>
        <v/>
      </c>
      <c r="P118" s="21" t="n"/>
      <c r="DJ118" s="38" t="n"/>
      <c r="DL118" s="35" t="n"/>
      <c r="DM118" s="38" t="n"/>
      <c r="DO118" s="35" t="n"/>
      <c r="DP118" s="38" t="n"/>
      <c r="DR118" s="35" t="n"/>
      <c r="DS118" s="38" t="n"/>
      <c r="DU118" s="35" t="n"/>
      <c r="DV118" s="38" t="n"/>
      <c r="DX118" s="35" t="n"/>
      <c r="DY118" s="38" t="n"/>
      <c r="EA118" s="35" t="n"/>
      <c r="EB118" s="38" t="n"/>
      <c r="ED118" s="35" t="n"/>
      <c r="EE118" s="38" t="n"/>
      <c r="EG118" s="35" t="n"/>
    </row>
    <row customHeight="1" ht="12" r="119">
      <c r="A119" s="60" t="n">
        <v>43372</v>
      </c>
      <c r="B119" s="38" t="inlineStr">
        <is>
          <t>Preston</t>
        </is>
      </c>
      <c r="C119" s="38" t="inlineStr">
        <is>
          <t>West Brom</t>
        </is>
      </c>
      <c r="D119" s="33" t="n">
        <v>414</v>
      </c>
      <c r="E119" s="33" t="n">
        <v>502</v>
      </c>
      <c r="F119" s="33" t="n">
        <v>285</v>
      </c>
      <c r="G119" s="33" t="n">
        <v>374</v>
      </c>
      <c r="H119" s="47" t="n">
        <v>4</v>
      </c>
      <c r="I119" s="47" t="n">
        <v>7</v>
      </c>
      <c r="J119" s="47" t="n">
        <v>11</v>
      </c>
      <c r="K119" s="16" t="n">
        <v>2</v>
      </c>
      <c r="L119" s="33" t="n">
        <v>3</v>
      </c>
      <c r="M119" s="47" t="n">
        <v>5</v>
      </c>
      <c r="N119" s="19">
        <f>IF(K119="","",LOOKUP(K119-L119,{-9E+307,0,1},{2,"x",1}))</f>
        <v/>
      </c>
      <c r="O119" s="20">
        <f>IF(K119="","",K119&amp;"-"&amp;L119)</f>
        <v/>
      </c>
      <c r="P119" s="21" t="n"/>
      <c r="DJ119" s="38" t="n"/>
      <c r="DL119" s="35" t="n"/>
      <c r="DM119" s="38" t="n"/>
      <c r="DO119" s="35" t="n"/>
      <c r="DP119" s="38" t="n"/>
      <c r="DR119" s="35" t="n"/>
      <c r="DS119" s="38" t="n"/>
      <c r="DU119" s="35" t="n"/>
      <c r="DV119" s="38" t="n"/>
      <c r="DX119" s="35" t="n"/>
      <c r="DY119" s="38" t="n"/>
      <c r="EA119" s="35" t="n"/>
      <c r="EB119" s="38" t="n"/>
      <c r="ED119" s="35" t="n"/>
      <c r="EE119" s="38" t="n"/>
      <c r="EG119" s="35" t="n"/>
    </row>
    <row customHeight="1" ht="12" r="120">
      <c r="A120" s="60" t="n">
        <v>43372</v>
      </c>
      <c r="B120" s="38" t="inlineStr">
        <is>
          <t>Rotherham</t>
        </is>
      </c>
      <c r="C120" s="38" t="inlineStr">
        <is>
          <t>Stoke</t>
        </is>
      </c>
      <c r="D120" s="33" t="n">
        <v>262</v>
      </c>
      <c r="E120" s="33" t="n">
        <v>474</v>
      </c>
      <c r="F120" s="33" t="n">
        <v>174</v>
      </c>
      <c r="G120" s="33" t="n">
        <v>385</v>
      </c>
      <c r="H120" s="47" t="n">
        <v>2</v>
      </c>
      <c r="I120" s="47" t="n">
        <v>7</v>
      </c>
      <c r="J120" s="47" t="n">
        <v>9</v>
      </c>
      <c r="K120" s="16" t="n">
        <v>2</v>
      </c>
      <c r="L120" s="33" t="n">
        <v>2</v>
      </c>
      <c r="M120" s="47" t="n">
        <v>4</v>
      </c>
      <c r="N120" s="19">
        <f>IF(K120="","",LOOKUP(K120-L120,{-9E+307,0,1},{2,"x",1}))</f>
        <v/>
      </c>
      <c r="O120" s="20">
        <f>IF(K120="","",K120&amp;"-"&amp;L120)</f>
        <v/>
      </c>
      <c r="P120" s="21" t="n"/>
      <c r="DJ120" s="38" t="n"/>
      <c r="DL120" s="35" t="n"/>
      <c r="DM120" s="38" t="n"/>
      <c r="DO120" s="35" t="n"/>
      <c r="DP120" s="38" t="n"/>
      <c r="DR120" s="35" t="n"/>
      <c r="DS120" s="38" t="n"/>
      <c r="DU120" s="35" t="n"/>
      <c r="DV120" s="38" t="n"/>
      <c r="DX120" s="35" t="n"/>
      <c r="DY120" s="38" t="n"/>
      <c r="EA120" s="35" t="n"/>
      <c r="EB120" s="38" t="n"/>
      <c r="ED120" s="35" t="n"/>
      <c r="EE120" s="38" t="n"/>
      <c r="EG120" s="35" t="n"/>
    </row>
    <row customHeight="1" ht="12" r="121">
      <c r="A121" s="60" t="n">
        <v>43372</v>
      </c>
      <c r="B121" s="38" t="inlineStr">
        <is>
          <t>Swansea</t>
        </is>
      </c>
      <c r="C121" s="38" t="inlineStr">
        <is>
          <t>QPR</t>
        </is>
      </c>
      <c r="D121" s="33" t="n">
        <v>746</v>
      </c>
      <c r="E121" s="33" t="n">
        <v>413</v>
      </c>
      <c r="F121" s="33" t="n">
        <v>651</v>
      </c>
      <c r="G121" s="33" t="n">
        <v>332</v>
      </c>
      <c r="H121" s="47" t="n">
        <v>4</v>
      </c>
      <c r="I121" s="47" t="n">
        <v>1</v>
      </c>
      <c r="J121" s="47" t="n">
        <v>5</v>
      </c>
      <c r="K121" s="16" t="n">
        <v>3</v>
      </c>
      <c r="L121" s="33" t="n">
        <v>0</v>
      </c>
      <c r="M121" s="47" t="n">
        <v>3</v>
      </c>
      <c r="N121" s="19">
        <f>IF(K121="","",LOOKUP(K121-L121,{-9E+307,0,1},{2,"x",1}))</f>
        <v/>
      </c>
      <c r="O121" s="20">
        <f>IF(K121="","",K121&amp;"-"&amp;L121)</f>
        <v/>
      </c>
      <c r="P121" s="21" t="n"/>
      <c r="DJ121" s="38" t="n"/>
      <c r="DL121" s="35" t="n"/>
      <c r="DM121" s="38" t="n"/>
      <c r="DO121" s="35" t="n"/>
      <c r="DP121" s="38" t="n"/>
      <c r="DR121" s="35" t="n"/>
      <c r="DS121" s="38" t="n"/>
      <c r="DU121" s="35" t="n"/>
      <c r="DV121" s="38" t="n"/>
      <c r="DX121" s="35" t="n"/>
      <c r="DY121" s="38" t="n"/>
      <c r="EA121" s="35" t="n"/>
      <c r="EB121" s="38" t="n"/>
      <c r="ED121" s="35" t="n"/>
      <c r="EE121" s="38" t="n"/>
      <c r="EG121" s="35" t="n"/>
    </row>
    <row customHeight="1" ht="12" r="122">
      <c r="A122" s="60" t="n">
        <v>43375</v>
      </c>
      <c r="B122" s="38" t="inlineStr">
        <is>
          <t>Aston Villa</t>
        </is>
      </c>
      <c r="C122" s="38" t="inlineStr">
        <is>
          <t>Preston</t>
        </is>
      </c>
      <c r="D122" s="33" t="n">
        <v>391</v>
      </c>
      <c r="E122" s="33" t="n">
        <v>519</v>
      </c>
      <c r="F122" s="33" t="n">
        <v>304</v>
      </c>
      <c r="G122" s="33" t="n">
        <v>427</v>
      </c>
      <c r="H122" s="47" t="n">
        <v>6</v>
      </c>
      <c r="I122" s="47" t="n">
        <v>7</v>
      </c>
      <c r="J122" s="47" t="n">
        <v>13</v>
      </c>
      <c r="K122" s="16" t="n">
        <v>3</v>
      </c>
      <c r="L122" s="33" t="n">
        <v>3</v>
      </c>
      <c r="M122" s="47" t="n">
        <v>6</v>
      </c>
      <c r="N122" s="19">
        <f>IF(K122="","",LOOKUP(K122-L122,{-9E+307,0,1},{2,"x",1}))</f>
        <v/>
      </c>
      <c r="O122" s="20">
        <f>IF(K122="","",K122&amp;"-"&amp;L122)</f>
        <v/>
      </c>
      <c r="P122" s="21" t="n"/>
      <c r="DJ122" s="38" t="n"/>
      <c r="DL122" s="35" t="n"/>
      <c r="DM122" s="38" t="n"/>
      <c r="DO122" s="35" t="n"/>
      <c r="DP122" s="38" t="n"/>
      <c r="DR122" s="35" t="n"/>
      <c r="DS122" s="38" t="n"/>
      <c r="DU122" s="35" t="n"/>
      <c r="DV122" s="38" t="n"/>
      <c r="DX122" s="35" t="n"/>
      <c r="DY122" s="38" t="n"/>
      <c r="EA122" s="35" t="n"/>
      <c r="EB122" s="38" t="n"/>
      <c r="ED122" s="35" t="n"/>
      <c r="EE122" s="38" t="n"/>
      <c r="EG122" s="35" t="n"/>
    </row>
    <row customHeight="1" ht="12" r="123">
      <c r="A123" s="60" t="n">
        <v>43375</v>
      </c>
      <c r="B123" s="38" t="inlineStr">
        <is>
          <t>Brentford</t>
        </is>
      </c>
      <c r="C123" s="38" t="inlineStr">
        <is>
          <t>Birmingham</t>
        </is>
      </c>
      <c r="D123" s="33" t="n">
        <v>553</v>
      </c>
      <c r="E123" s="33" t="n">
        <v>198</v>
      </c>
      <c r="F123" s="33" t="n">
        <v>469</v>
      </c>
      <c r="G123" s="33" t="n">
        <v>120</v>
      </c>
      <c r="H123" s="47" t="n">
        <v>7</v>
      </c>
      <c r="I123" s="47" t="n">
        <v>6</v>
      </c>
      <c r="J123" s="47" t="n">
        <v>13</v>
      </c>
      <c r="K123" s="16" t="n">
        <v>1</v>
      </c>
      <c r="L123" s="33" t="n">
        <v>1</v>
      </c>
      <c r="M123" s="47" t="n">
        <v>2</v>
      </c>
      <c r="N123" s="19">
        <f>IF(K123="","",LOOKUP(K123-L123,{-9E+307,0,1},{2,"x",1}))</f>
        <v/>
      </c>
      <c r="O123" s="20">
        <f>IF(K123="","",K123&amp;"-"&amp;L123)</f>
        <v/>
      </c>
      <c r="P123" s="21" t="n"/>
      <c r="DJ123" s="38" t="n"/>
      <c r="DL123" s="35" t="n"/>
      <c r="DM123" s="38" t="n"/>
      <c r="DO123" s="35" t="n"/>
      <c r="DP123" s="38" t="n"/>
      <c r="DR123" s="35" t="n"/>
      <c r="DS123" s="38" t="n"/>
      <c r="DU123" s="35" t="n"/>
      <c r="DV123" s="38" t="n"/>
      <c r="DX123" s="35" t="n"/>
      <c r="DY123" s="38" t="n"/>
      <c r="EA123" s="35" t="n"/>
      <c r="EB123" s="38" t="n"/>
      <c r="ED123" s="35" t="n"/>
      <c r="EE123" s="38" t="n"/>
      <c r="EG123" s="35" t="n"/>
    </row>
    <row customHeight="1" ht="12" r="124">
      <c r="A124" s="60" t="n">
        <v>43375</v>
      </c>
      <c r="B124" s="38" t="inlineStr">
        <is>
          <t>Hull</t>
        </is>
      </c>
      <c r="C124" s="38" t="inlineStr">
        <is>
          <t>Leeds</t>
        </is>
      </c>
      <c r="D124" s="33" t="n">
        <v>279</v>
      </c>
      <c r="E124" s="33" t="n">
        <v>592</v>
      </c>
      <c r="F124" s="33" t="n">
        <v>172</v>
      </c>
      <c r="G124" s="33" t="n">
        <v>491</v>
      </c>
      <c r="H124" s="47" t="n">
        <v>1</v>
      </c>
      <c r="I124" s="47" t="n">
        <v>1</v>
      </c>
      <c r="J124" s="47" t="n">
        <v>2</v>
      </c>
      <c r="K124" s="16" t="n">
        <v>0</v>
      </c>
      <c r="L124" s="33" t="n">
        <v>1</v>
      </c>
      <c r="M124" s="47" t="n">
        <v>1</v>
      </c>
      <c r="N124" s="19">
        <f>IF(K124="","",LOOKUP(K124-L124,{-9E+307,0,1},{2,"x",1}))</f>
        <v/>
      </c>
      <c r="O124" s="20">
        <f>IF(K124="","",K124&amp;"-"&amp;L124)</f>
        <v/>
      </c>
      <c r="P124" s="21" t="n"/>
      <c r="DJ124" s="38" t="n"/>
      <c r="DL124" s="35" t="n"/>
      <c r="DM124" s="38" t="n"/>
      <c r="DO124" s="35" t="n"/>
      <c r="DP124" s="38" t="n"/>
      <c r="DR124" s="35" t="n"/>
      <c r="DS124" s="38" t="n"/>
      <c r="DU124" s="35" t="n"/>
      <c r="DV124" s="38" t="n"/>
      <c r="DX124" s="35" t="n"/>
      <c r="DY124" s="38" t="n"/>
      <c r="EA124" s="35" t="n"/>
      <c r="EB124" s="38" t="n"/>
      <c r="ED124" s="35" t="n"/>
      <c r="EE124" s="38" t="n"/>
      <c r="EG124" s="35" t="n"/>
    </row>
    <row customHeight="1" ht="12" r="125">
      <c r="A125" s="60" t="n">
        <v>43375</v>
      </c>
      <c r="B125" s="38" t="inlineStr">
        <is>
          <t>Ipswich</t>
        </is>
      </c>
      <c r="C125" s="38" t="inlineStr">
        <is>
          <t>Middlesbrough</t>
        </is>
      </c>
      <c r="D125" s="33" t="n">
        <v>457</v>
      </c>
      <c r="E125" s="33" t="n">
        <v>348</v>
      </c>
      <c r="F125" s="33" t="n">
        <v>329</v>
      </c>
      <c r="G125" s="33" t="n">
        <v>242</v>
      </c>
      <c r="H125" s="47" t="n">
        <v>1</v>
      </c>
      <c r="I125" s="47" t="n">
        <v>4</v>
      </c>
      <c r="J125" s="47" t="n">
        <v>5</v>
      </c>
      <c r="K125" s="16" t="n">
        <v>0</v>
      </c>
      <c r="L125" s="33" t="n">
        <v>2</v>
      </c>
      <c r="M125" s="47" t="n">
        <v>2</v>
      </c>
      <c r="N125" s="19">
        <f>IF(K125="","",LOOKUP(K125-L125,{-9E+307,0,1},{2,"x",1}))</f>
        <v/>
      </c>
      <c r="O125" s="20">
        <f>IF(K125="","",K125&amp;"-"&amp;L125)</f>
        <v/>
      </c>
      <c r="P125" s="21" t="n"/>
      <c r="DJ125" s="38" t="n"/>
      <c r="DL125" s="35" t="n"/>
      <c r="DM125" s="38" t="n"/>
      <c r="DO125" s="35" t="n"/>
      <c r="DP125" s="38" t="n"/>
      <c r="DR125" s="35" t="n"/>
      <c r="DS125" s="38" t="n"/>
      <c r="DU125" s="35" t="n"/>
      <c r="DV125" s="38" t="n"/>
      <c r="DX125" s="35" t="n"/>
      <c r="DY125" s="38" t="n"/>
      <c r="EA125" s="35" t="n"/>
      <c r="EB125" s="38" t="n"/>
      <c r="ED125" s="35" t="n"/>
      <c r="EE125" s="38" t="n"/>
      <c r="EG125" s="35" t="n"/>
    </row>
    <row customHeight="1" ht="12" r="126">
      <c r="A126" s="60" t="n">
        <v>43375</v>
      </c>
      <c r="B126" s="38" t="inlineStr">
        <is>
          <t>Reading</t>
        </is>
      </c>
      <c r="C126" s="38" t="inlineStr">
        <is>
          <t>QPR</t>
        </is>
      </c>
      <c r="D126" s="33" t="n">
        <v>425</v>
      </c>
      <c r="E126" s="33" t="n">
        <v>341</v>
      </c>
      <c r="F126" s="33" t="n">
        <v>317</v>
      </c>
      <c r="G126" s="33" t="n">
        <v>235</v>
      </c>
      <c r="H126" s="47" t="n">
        <v>1</v>
      </c>
      <c r="I126" s="47" t="n">
        <v>5</v>
      </c>
      <c r="J126" s="47" t="n">
        <v>6</v>
      </c>
      <c r="K126" s="16" t="n">
        <v>0</v>
      </c>
      <c r="L126" s="33" t="n">
        <v>1</v>
      </c>
      <c r="M126" s="47" t="n">
        <v>1</v>
      </c>
      <c r="N126" s="19">
        <f>IF(K126="","",LOOKUP(K126-L126,{-9E+307,0,1},{2,"x",1}))</f>
        <v/>
      </c>
      <c r="O126" s="20">
        <f>IF(K126="","",K126&amp;"-"&amp;L126)</f>
        <v/>
      </c>
      <c r="P126" s="21" t="n"/>
      <c r="DJ126" s="38" t="n"/>
      <c r="DL126" s="35" t="n"/>
      <c r="DM126" s="38" t="n"/>
      <c r="DO126" s="35" t="n"/>
      <c r="DP126" s="38" t="n"/>
      <c r="DR126" s="35" t="n"/>
      <c r="DS126" s="38" t="n"/>
      <c r="DU126" s="35" t="n"/>
      <c r="DV126" s="38" t="n"/>
      <c r="DX126" s="35" t="n"/>
      <c r="DY126" s="38" t="n"/>
      <c r="EA126" s="35" t="n"/>
      <c r="EB126" s="38" t="n"/>
      <c r="ED126" s="35" t="n"/>
      <c r="EE126" s="38" t="n"/>
      <c r="EG126" s="35" t="n"/>
    </row>
    <row customHeight="1" ht="12" r="127">
      <c r="A127" s="60" t="n">
        <v>43375</v>
      </c>
      <c r="B127" s="38" t="inlineStr">
        <is>
          <t>Stoke</t>
        </is>
      </c>
      <c r="C127" s="38" t="inlineStr">
        <is>
          <t>Bolton</t>
        </is>
      </c>
      <c r="D127" s="33" t="n">
        <v>532</v>
      </c>
      <c r="E127" s="33" t="n">
        <v>379</v>
      </c>
      <c r="F127" s="33" t="n">
        <v>436</v>
      </c>
      <c r="G127" s="33" t="n">
        <v>278</v>
      </c>
      <c r="H127" s="47" t="n">
        <v>7</v>
      </c>
      <c r="I127" s="47" t="n">
        <v>1</v>
      </c>
      <c r="J127" s="47" t="n">
        <v>8</v>
      </c>
      <c r="K127" s="16" t="n">
        <v>2</v>
      </c>
      <c r="L127" s="33" t="n">
        <v>0</v>
      </c>
      <c r="M127" s="47" t="n">
        <v>2</v>
      </c>
      <c r="N127" s="19">
        <f>IF(K127="","",LOOKUP(K127-L127,{-9E+307,0,1},{2,"x",1}))</f>
        <v/>
      </c>
      <c r="O127" s="20">
        <f>IF(K127="","",K127&amp;"-"&amp;L127)</f>
        <v/>
      </c>
      <c r="P127" s="21" t="n"/>
      <c r="DJ127" s="38" t="n"/>
      <c r="DL127" s="35" t="n"/>
      <c r="DM127" s="38" t="n"/>
      <c r="DO127" s="35" t="n"/>
      <c r="DP127" s="38" t="n"/>
      <c r="DR127" s="35" t="n"/>
      <c r="DS127" s="38" t="n"/>
      <c r="DU127" s="35" t="n"/>
      <c r="DV127" s="38" t="n"/>
      <c r="DX127" s="35" t="n"/>
      <c r="DY127" s="38" t="n"/>
      <c r="EA127" s="35" t="n"/>
      <c r="EB127" s="38" t="n"/>
      <c r="ED127" s="35" t="n"/>
      <c r="EE127" s="38" t="n"/>
      <c r="EG127" s="35" t="n"/>
    </row>
    <row customHeight="1" ht="12" r="128">
      <c r="A128" s="60" t="n">
        <v>43375</v>
      </c>
      <c r="B128" s="38" t="inlineStr">
        <is>
          <t>Wigan</t>
        </is>
      </c>
      <c r="C128" s="38" t="inlineStr">
        <is>
          <t>Swansea</t>
        </is>
      </c>
      <c r="D128" s="33" t="n">
        <v>391</v>
      </c>
      <c r="E128" s="33" t="n">
        <v>600</v>
      </c>
      <c r="F128" s="33" t="n">
        <v>314</v>
      </c>
      <c r="G128" s="33" t="n">
        <v>498</v>
      </c>
      <c r="H128" s="47" t="n">
        <v>1</v>
      </c>
      <c r="I128" s="47" t="n">
        <v>5</v>
      </c>
      <c r="J128" s="47" t="n">
        <v>6</v>
      </c>
      <c r="K128" s="16" t="n">
        <v>0</v>
      </c>
      <c r="L128" s="33" t="n">
        <v>0</v>
      </c>
      <c r="M128" s="47" t="n">
        <v>0</v>
      </c>
      <c r="N128" s="19">
        <f>IF(K128="","",LOOKUP(K128-L128,{-9E+307,0,1},{2,"x",1}))</f>
        <v/>
      </c>
      <c r="O128" s="20">
        <f>IF(K128="","",K128&amp;"-"&amp;L128)</f>
        <v/>
      </c>
      <c r="P128" s="21" t="n"/>
      <c r="DJ128" s="38" t="n"/>
      <c r="DL128" s="35" t="n"/>
      <c r="DM128" s="38" t="n"/>
      <c r="DO128" s="35" t="n"/>
      <c r="DP128" s="38" t="n"/>
      <c r="DR128" s="35" t="n"/>
      <c r="DS128" s="38" t="n"/>
      <c r="DU128" s="35" t="n"/>
      <c r="DV128" s="38" t="n"/>
      <c r="DX128" s="35" t="n"/>
      <c r="DY128" s="38" t="n"/>
      <c r="EA128" s="35" t="n"/>
      <c r="EB128" s="38" t="n"/>
      <c r="ED128" s="35" t="n"/>
      <c r="EE128" s="38" t="n"/>
      <c r="EG128" s="35" t="n"/>
    </row>
    <row r="129">
      <c r="A129" s="60" t="n">
        <v>43376</v>
      </c>
      <c r="B129" s="38" t="inlineStr">
        <is>
          <t>Blackburn</t>
        </is>
      </c>
      <c r="C129" s="38" t="inlineStr">
        <is>
          <t>Sheffield Utd</t>
        </is>
      </c>
      <c r="D129" s="33" t="n">
        <v>495</v>
      </c>
      <c r="E129" s="33" t="n">
        <v>405</v>
      </c>
      <c r="F129" s="33" t="n">
        <v>388</v>
      </c>
      <c r="G129" s="33" t="n">
        <v>286</v>
      </c>
      <c r="H129" s="47" t="n">
        <v>2</v>
      </c>
      <c r="I129" s="47" t="n">
        <v>7</v>
      </c>
      <c r="J129" s="47" t="n">
        <v>9</v>
      </c>
      <c r="K129" s="16" t="n">
        <v>0</v>
      </c>
      <c r="L129" s="33" t="n">
        <v>2</v>
      </c>
      <c r="M129" s="47" t="n">
        <v>2</v>
      </c>
      <c r="N129" s="19">
        <f>IF(K129="","",LOOKUP(K129-L129,{-9E+307,0,1},{2,"x",1}))</f>
        <v/>
      </c>
      <c r="O129" s="20">
        <f>IF(K129="","",K129&amp;"-"&amp;L129)</f>
        <v/>
      </c>
      <c r="P129" s="21" t="n"/>
      <c r="DJ129" s="38" t="n"/>
      <c r="DL129" s="35" t="n"/>
      <c r="DM129" s="38" t="n"/>
      <c r="DO129" s="35" t="n"/>
      <c r="DP129" s="38" t="n"/>
      <c r="DR129" s="35" t="n"/>
      <c r="DS129" s="38" t="n"/>
      <c r="DU129" s="35" t="n"/>
      <c r="DV129" s="38" t="n"/>
      <c r="DX129" s="35" t="n"/>
      <c r="DY129" s="38" t="n"/>
      <c r="EA129" s="35" t="n"/>
      <c r="EB129" s="38" t="n"/>
      <c r="ED129" s="35" t="n"/>
      <c r="EE129" s="38" t="n"/>
      <c r="EG129" s="35" t="n"/>
    </row>
    <row customHeight="1" ht="12" r="130">
      <c r="A130" s="60" t="n">
        <v>43376</v>
      </c>
      <c r="B130" s="38" t="inlineStr">
        <is>
          <t>Derby</t>
        </is>
      </c>
      <c r="C130" s="38" t="inlineStr">
        <is>
          <t>Norwich</t>
        </is>
      </c>
      <c r="D130" s="33" t="n">
        <v>539</v>
      </c>
      <c r="E130" s="33" t="n">
        <v>403</v>
      </c>
      <c r="F130" s="33" t="n">
        <v>434</v>
      </c>
      <c r="G130" s="33" t="n">
        <v>305</v>
      </c>
      <c r="H130" s="47" t="n">
        <v>6</v>
      </c>
      <c r="I130" s="47" t="n">
        <v>5</v>
      </c>
      <c r="J130" s="47" t="n">
        <v>11</v>
      </c>
      <c r="K130" s="16" t="n">
        <v>1</v>
      </c>
      <c r="L130" s="33" t="n">
        <v>1</v>
      </c>
      <c r="M130" s="47" t="n">
        <v>2</v>
      </c>
      <c r="N130" s="19">
        <f>IF(K130="","",LOOKUP(K130-L130,{-9E+307,0,1},{2,"x",1}))</f>
        <v/>
      </c>
      <c r="O130" s="20">
        <f>IF(K130="","",K130&amp;"-"&amp;L130)</f>
        <v/>
      </c>
      <c r="P130" s="21" t="n"/>
      <c r="DJ130" s="38" t="n"/>
      <c r="DL130" s="35" t="n"/>
      <c r="DM130" s="38" t="n"/>
      <c r="DO130" s="35" t="n"/>
      <c r="DP130" s="38" t="n"/>
      <c r="DR130" s="35" t="n"/>
      <c r="DS130" s="38" t="n"/>
      <c r="DU130" s="35" t="n"/>
      <c r="DV130" s="38" t="n"/>
      <c r="DX130" s="35" t="n"/>
      <c r="DY130" s="38" t="n"/>
      <c r="EA130" s="35" t="n"/>
      <c r="EB130" s="38" t="n"/>
      <c r="ED130" s="35" t="n"/>
      <c r="EE130" s="38" t="n"/>
      <c r="EG130" s="35" t="n"/>
    </row>
    <row customHeight="1" ht="12" r="131">
      <c r="A131" s="60" t="n">
        <v>43376</v>
      </c>
      <c r="B131" s="38" t="inlineStr">
        <is>
          <t>Nottingham</t>
        </is>
      </c>
      <c r="C131" s="38" t="inlineStr">
        <is>
          <t>Millwall</t>
        </is>
      </c>
      <c r="D131" s="33" t="n">
        <v>346</v>
      </c>
      <c r="E131" s="33" t="n">
        <v>263</v>
      </c>
      <c r="F131" s="33" t="n">
        <v>249</v>
      </c>
      <c r="G131" s="33" t="n">
        <v>152</v>
      </c>
      <c r="H131" s="47" t="n">
        <v>2</v>
      </c>
      <c r="I131" s="47" t="n">
        <v>10</v>
      </c>
      <c r="J131" s="47" t="n">
        <v>12</v>
      </c>
      <c r="K131" s="16" t="n">
        <v>2</v>
      </c>
      <c r="L131" s="33" t="n">
        <v>2</v>
      </c>
      <c r="M131" s="47" t="n">
        <v>4</v>
      </c>
      <c r="N131" s="19">
        <f>IF(K131="","",LOOKUP(K131-L131,{-9E+307,0,1},{2,"x",1}))</f>
        <v/>
      </c>
      <c r="O131" s="20">
        <f>IF(K131="","",K131&amp;"-"&amp;L131)</f>
        <v/>
      </c>
      <c r="P131" s="21" t="n"/>
      <c r="DJ131" s="38" t="n"/>
      <c r="DL131" s="35" t="n"/>
      <c r="DM131" s="38" t="n"/>
      <c r="DO131" s="35" t="n"/>
      <c r="DP131" s="38" t="n"/>
      <c r="DR131" s="35" t="n"/>
      <c r="DS131" s="38" t="n"/>
      <c r="DU131" s="35" t="n"/>
      <c r="DV131" s="38" t="n"/>
      <c r="DX131" s="35" t="n"/>
      <c r="DY131" s="38" t="n"/>
      <c r="EA131" s="35" t="n"/>
      <c r="EB131" s="38" t="n"/>
      <c r="ED131" s="35" t="n"/>
      <c r="EE131" s="38" t="n"/>
      <c r="EG131" s="35" t="n"/>
    </row>
    <row customHeight="1" ht="12" r="132">
      <c r="A132" s="60" t="n">
        <v>43376</v>
      </c>
      <c r="B132" s="38" t="inlineStr">
        <is>
          <t>Rotherham</t>
        </is>
      </c>
      <c r="C132" s="38" t="inlineStr">
        <is>
          <t>Bristol City</t>
        </is>
      </c>
      <c r="D132" s="33" t="n">
        <v>383</v>
      </c>
      <c r="E132" s="33" t="n">
        <v>330</v>
      </c>
      <c r="F132" s="33" t="n">
        <v>258</v>
      </c>
      <c r="G132" s="33" t="n">
        <v>200</v>
      </c>
      <c r="H132" s="47" t="n">
        <v>6</v>
      </c>
      <c r="I132" s="47" t="n">
        <v>4</v>
      </c>
      <c r="J132" s="47" t="n">
        <v>10</v>
      </c>
      <c r="K132" s="16" t="n">
        <v>0</v>
      </c>
      <c r="L132" s="33" t="n">
        <v>0</v>
      </c>
      <c r="M132" s="47" t="n">
        <v>0</v>
      </c>
      <c r="N132" s="19">
        <f>IF(K132="","",LOOKUP(K132-L132,{-9E+307,0,1},{2,"x",1}))</f>
        <v/>
      </c>
      <c r="O132" s="20">
        <f>IF(K132="","",K132&amp;"-"&amp;L132)</f>
        <v/>
      </c>
      <c r="P132" s="21" t="n"/>
      <c r="DJ132" s="38" t="n"/>
      <c r="DL132" s="35" t="n"/>
      <c r="DM132" s="38" t="n"/>
      <c r="DO132" s="35" t="n"/>
      <c r="DP132" s="38" t="n"/>
      <c r="DR132" s="35" t="n"/>
      <c r="DS132" s="38" t="n"/>
      <c r="DU132" s="35" t="n"/>
      <c r="DV132" s="38" t="n"/>
      <c r="DX132" s="35" t="n"/>
      <c r="DY132" s="38" t="n"/>
      <c r="EA132" s="35" t="n"/>
      <c r="EB132" s="38" t="n"/>
      <c r="ED132" s="35" t="n"/>
      <c r="EE132" s="38" t="n"/>
      <c r="EG132" s="35" t="n"/>
    </row>
    <row customHeight="1" ht="12" r="133">
      <c r="A133" s="60" t="n">
        <v>43376</v>
      </c>
      <c r="B133" s="38" t="inlineStr">
        <is>
          <t>Sheffield Wed</t>
        </is>
      </c>
      <c r="C133" s="38" t="inlineStr">
        <is>
          <t>West Brom</t>
        </is>
      </c>
      <c r="D133" s="33" t="n">
        <v>363</v>
      </c>
      <c r="E133" s="33" t="n">
        <v>545</v>
      </c>
      <c r="F133" s="33" t="n">
        <v>278</v>
      </c>
      <c r="G133" s="33" t="n">
        <v>440</v>
      </c>
      <c r="H133" s="47" t="n">
        <v>5</v>
      </c>
      <c r="I133" s="47" t="n">
        <v>4</v>
      </c>
      <c r="J133" s="47" t="n">
        <v>9</v>
      </c>
      <c r="K133" s="16" t="n">
        <v>2</v>
      </c>
      <c r="L133" s="33" t="n">
        <v>2</v>
      </c>
      <c r="M133" s="47" t="n">
        <v>4</v>
      </c>
      <c r="N133" s="19">
        <f>IF(K133="","",LOOKUP(K133-L133,{-9E+307,0,1},{2,"x",1}))</f>
        <v/>
      </c>
      <c r="O133" s="20">
        <f>IF(K133="","",K133&amp;"-"&amp;L133)</f>
        <v/>
      </c>
      <c r="P133" s="21" t="n"/>
      <c r="DJ133" s="38" t="n"/>
      <c r="DL133" s="35" t="n"/>
      <c r="DM133" s="38" t="n"/>
      <c r="DO133" s="35" t="n"/>
      <c r="DP133" s="38" t="n"/>
      <c r="DR133" s="35" t="n"/>
      <c r="DS133" s="38" t="n"/>
      <c r="DU133" s="35" t="n"/>
      <c r="DV133" s="38" t="n"/>
      <c r="DX133" s="35" t="n"/>
      <c r="DY133" s="38" t="n"/>
      <c r="EA133" s="35" t="n"/>
      <c r="EB133" s="38" t="n"/>
      <c r="ED133" s="35" t="n"/>
      <c r="EE133" s="38" t="n"/>
      <c r="EG133" s="35" t="n"/>
    </row>
    <row customHeight="1" ht="12" r="134">
      <c r="A134" s="60" t="n">
        <v>43379</v>
      </c>
      <c r="B134" s="38" t="inlineStr">
        <is>
          <t>Birmingham</t>
        </is>
      </c>
      <c r="C134" s="38" t="inlineStr">
        <is>
          <t>Rotherham</t>
        </is>
      </c>
      <c r="D134" s="33" t="n">
        <v>310</v>
      </c>
      <c r="E134" s="33" t="n">
        <v>409</v>
      </c>
      <c r="F134" s="33" t="n">
        <v>186</v>
      </c>
      <c r="G134" s="33" t="n">
        <v>260</v>
      </c>
      <c r="H134" s="47" t="n">
        <v>6</v>
      </c>
      <c r="I134" s="47" t="n">
        <v>6</v>
      </c>
      <c r="J134" s="47" t="n">
        <v>12</v>
      </c>
      <c r="K134" s="16" t="n">
        <v>3</v>
      </c>
      <c r="L134" s="33" t="n">
        <v>1</v>
      </c>
      <c r="M134" s="47" t="n">
        <v>4</v>
      </c>
      <c r="N134" s="19">
        <f>IF(K134="","",LOOKUP(K134-L134,{-9E+307,0,1},{2,"x",1}))</f>
        <v/>
      </c>
      <c r="O134" s="20">
        <f>IF(K134="","",K134&amp;"-"&amp;L134)</f>
        <v/>
      </c>
      <c r="P134" s="21" t="n"/>
      <c r="DJ134" s="38" t="n"/>
      <c r="DL134" s="35" t="n"/>
      <c r="DM134" s="38" t="n"/>
      <c r="DO134" s="35" t="n"/>
      <c r="DP134" s="38" t="n"/>
      <c r="DR134" s="35" t="n"/>
      <c r="DS134" s="38" t="n"/>
      <c r="DU134" s="35" t="n"/>
      <c r="DV134" s="38" t="n"/>
      <c r="DX134" s="35" t="n"/>
      <c r="DY134" s="38" t="n"/>
      <c r="EA134" s="35" t="n"/>
      <c r="EB134" s="38" t="n"/>
      <c r="ED134" s="35" t="n"/>
      <c r="EE134" s="38" t="n"/>
      <c r="EG134" s="35" t="n"/>
    </row>
    <row customHeight="1" ht="12" r="135">
      <c r="A135" s="60" t="n">
        <v>43379</v>
      </c>
      <c r="B135" s="38" t="inlineStr">
        <is>
          <t>Bolton</t>
        </is>
      </c>
      <c r="C135" s="38" t="inlineStr">
        <is>
          <t>Blackburn</t>
        </is>
      </c>
      <c r="D135" s="33" t="n">
        <v>483</v>
      </c>
      <c r="E135" s="33" t="n">
        <v>444</v>
      </c>
      <c r="F135" s="33" t="n">
        <v>343</v>
      </c>
      <c r="G135" s="33" t="n">
        <v>303</v>
      </c>
      <c r="H135" s="47" t="n">
        <v>4</v>
      </c>
      <c r="I135" s="47" t="n">
        <v>4</v>
      </c>
      <c r="J135" s="47" t="n">
        <v>8</v>
      </c>
      <c r="K135" s="16" t="n">
        <v>0</v>
      </c>
      <c r="L135" s="33" t="n">
        <v>1</v>
      </c>
      <c r="M135" s="47" t="n">
        <v>1</v>
      </c>
      <c r="N135" s="19">
        <f>IF(K135="","",LOOKUP(K135-L135,{-9E+307,0,1},{2,"x",1}))</f>
        <v/>
      </c>
      <c r="O135" s="20">
        <f>IF(K135="","",K135&amp;"-"&amp;L135)</f>
        <v/>
      </c>
      <c r="P135" s="21" t="n"/>
      <c r="DJ135" s="38" t="n"/>
      <c r="DL135" s="35" t="n"/>
      <c r="DM135" s="38" t="n"/>
      <c r="DO135" s="35" t="n"/>
      <c r="DP135" s="38" t="n"/>
      <c r="DR135" s="35" t="n"/>
      <c r="DS135" s="38" t="n"/>
      <c r="DU135" s="35" t="n"/>
      <c r="DV135" s="38" t="n"/>
      <c r="DX135" s="35" t="n"/>
      <c r="DY135" s="38" t="n"/>
      <c r="EA135" s="35" t="n"/>
      <c r="EB135" s="38" t="n"/>
      <c r="ED135" s="35" t="n"/>
      <c r="EE135" s="38" t="n"/>
      <c r="EG135" s="35" t="n"/>
    </row>
    <row customHeight="1" ht="12" r="136">
      <c r="A136" s="60" t="n">
        <v>43379</v>
      </c>
      <c r="B136" s="38" t="inlineStr">
        <is>
          <t>Leeds</t>
        </is>
      </c>
      <c r="C136" s="38" t="inlineStr">
        <is>
          <t>Brentford</t>
        </is>
      </c>
      <c r="D136" s="33" t="n">
        <v>396</v>
      </c>
      <c r="E136" s="33" t="n">
        <v>352</v>
      </c>
      <c r="F136" s="33" t="n">
        <v>279</v>
      </c>
      <c r="G136" s="33" t="n">
        <v>250</v>
      </c>
      <c r="H136" s="47" t="n">
        <v>3</v>
      </c>
      <c r="I136" s="47" t="n">
        <v>7</v>
      </c>
      <c r="J136" s="47" t="n">
        <v>10</v>
      </c>
      <c r="K136" s="16" t="n">
        <v>1</v>
      </c>
      <c r="L136" s="33" t="n">
        <v>1</v>
      </c>
      <c r="M136" s="47" t="n">
        <v>2</v>
      </c>
      <c r="N136" s="19">
        <f>IF(K136="","",LOOKUP(K136-L136,{-9E+307,0,1},{2,"x",1}))</f>
        <v/>
      </c>
      <c r="O136" s="20">
        <f>IF(K136="","",K136&amp;"-"&amp;L136)</f>
        <v/>
      </c>
      <c r="P136" s="21" t="n"/>
      <c r="DJ136" s="38" t="n"/>
      <c r="DL136" s="35" t="n"/>
      <c r="DM136" s="38" t="n"/>
      <c r="DO136" s="35" t="n"/>
      <c r="DP136" s="38" t="n"/>
      <c r="DR136" s="35" t="n"/>
      <c r="DS136" s="38" t="n"/>
      <c r="DU136" s="35" t="n"/>
      <c r="DV136" s="38" t="n"/>
      <c r="DX136" s="35" t="n"/>
      <c r="DY136" s="38" t="n"/>
      <c r="EA136" s="35" t="n"/>
      <c r="EB136" s="38" t="n"/>
      <c r="ED136" s="35" t="n"/>
      <c r="EE136" s="38" t="n"/>
      <c r="EG136" s="35" t="n"/>
    </row>
    <row customHeight="1" ht="12" r="137">
      <c r="A137" s="60" t="n">
        <v>43379</v>
      </c>
      <c r="B137" s="38" t="inlineStr">
        <is>
          <t>Middlesbrough</t>
        </is>
      </c>
      <c r="C137" s="38" t="inlineStr">
        <is>
          <t>Nottingham</t>
        </is>
      </c>
      <c r="D137" s="33" t="n">
        <v>370</v>
      </c>
      <c r="E137" s="33" t="n">
        <v>341</v>
      </c>
      <c r="F137" s="33" t="n">
        <v>258</v>
      </c>
      <c r="G137" s="33" t="n">
        <v>227</v>
      </c>
      <c r="H137" s="47" t="n">
        <v>4</v>
      </c>
      <c r="I137" s="47" t="n">
        <v>5</v>
      </c>
      <c r="J137" s="47" t="n">
        <v>9</v>
      </c>
      <c r="K137" s="16" t="n">
        <v>0</v>
      </c>
      <c r="L137" s="33" t="n">
        <v>2</v>
      </c>
      <c r="M137" s="47" t="n">
        <v>2</v>
      </c>
      <c r="N137" s="19">
        <f>IF(K137="","",LOOKUP(K137-L137,{-9E+307,0,1},{2,"x",1}))</f>
        <v/>
      </c>
      <c r="O137" s="20">
        <f>IF(K137="","",K137&amp;"-"&amp;L137)</f>
        <v/>
      </c>
      <c r="P137" s="21" t="n"/>
      <c r="DJ137" s="38" t="n"/>
      <c r="DL137" s="35" t="n"/>
      <c r="DM137" s="38" t="n"/>
      <c r="DO137" s="35" t="n"/>
      <c r="DP137" s="38" t="n"/>
      <c r="DR137" s="35" t="n"/>
      <c r="DS137" s="38" t="n"/>
      <c r="DU137" s="35" t="n"/>
      <c r="DV137" s="38" t="n"/>
      <c r="DX137" s="35" t="n"/>
      <c r="DY137" s="38" t="n"/>
      <c r="EA137" s="35" t="n"/>
      <c r="EB137" s="38" t="n"/>
      <c r="ED137" s="35" t="n"/>
      <c r="EE137" s="38" t="n"/>
      <c r="EG137" s="35" t="n"/>
    </row>
    <row customHeight="1" ht="12" r="138">
      <c r="A138" s="60" t="n">
        <v>43379</v>
      </c>
      <c r="B138" s="38" t="inlineStr">
        <is>
          <t>Millwall</t>
        </is>
      </c>
      <c r="C138" s="38" t="inlineStr">
        <is>
          <t>Aston Villa</t>
        </is>
      </c>
      <c r="D138" s="33" t="n">
        <v>297</v>
      </c>
      <c r="E138" s="33" t="n">
        <v>502</v>
      </c>
      <c r="F138" s="33" t="n">
        <v>184</v>
      </c>
      <c r="G138" s="33" t="n">
        <v>406</v>
      </c>
      <c r="H138" s="47" t="n">
        <v>4</v>
      </c>
      <c r="I138" s="47" t="n">
        <v>3</v>
      </c>
      <c r="J138" s="47" t="n">
        <v>7</v>
      </c>
      <c r="K138" s="16" t="n">
        <v>2</v>
      </c>
      <c r="L138" s="33" t="n">
        <v>1</v>
      </c>
      <c r="M138" s="47" t="n">
        <v>3</v>
      </c>
      <c r="N138" s="19">
        <f>IF(K138="","",LOOKUP(K138-L138,{-9E+307,0,1},{2,"x",1}))</f>
        <v/>
      </c>
      <c r="O138" s="20">
        <f>IF(K138="","",K138&amp;"-"&amp;L138)</f>
        <v/>
      </c>
      <c r="P138" s="21" t="n"/>
      <c r="DJ138" s="38" t="n"/>
      <c r="DL138" s="35" t="n"/>
      <c r="DM138" s="38" t="n"/>
      <c r="DO138" s="35" t="n"/>
      <c r="DP138" s="38" t="n"/>
      <c r="DR138" s="35" t="n"/>
      <c r="DS138" s="38" t="n"/>
      <c r="DU138" s="35" t="n"/>
      <c r="DV138" s="38" t="n"/>
      <c r="DX138" s="35" t="n"/>
      <c r="DY138" s="38" t="n"/>
      <c r="EA138" s="35" t="n"/>
      <c r="EB138" s="38" t="n"/>
      <c r="ED138" s="35" t="n"/>
      <c r="EE138" s="38" t="n"/>
      <c r="EG138" s="35" t="n"/>
    </row>
    <row customHeight="1" ht="12" r="139">
      <c r="A139" s="60" t="n">
        <v>43379</v>
      </c>
      <c r="B139" s="38" t="inlineStr">
        <is>
          <t>Norwich</t>
        </is>
      </c>
      <c r="C139" s="38" t="inlineStr">
        <is>
          <t>Stoke</t>
        </is>
      </c>
      <c r="D139" s="33" t="n">
        <v>737</v>
      </c>
      <c r="E139" s="33" t="n">
        <v>339</v>
      </c>
      <c r="F139" s="33" t="n">
        <v>641</v>
      </c>
      <c r="G139" s="33" t="n">
        <v>239</v>
      </c>
      <c r="H139" s="47" t="n">
        <v>3</v>
      </c>
      <c r="I139" s="47" t="n">
        <v>2</v>
      </c>
      <c r="J139" s="47" t="n">
        <v>5</v>
      </c>
      <c r="K139" s="16" t="n">
        <v>0</v>
      </c>
      <c r="L139" s="33" t="n">
        <v>1</v>
      </c>
      <c r="M139" s="47" t="n">
        <v>1</v>
      </c>
      <c r="N139" s="19">
        <f>IF(K139="","",LOOKUP(K139-L139,{-9E+307,0,1},{2,"x",1}))</f>
        <v/>
      </c>
      <c r="O139" s="20">
        <f>IF(K139="","",K139&amp;"-"&amp;L139)</f>
        <v/>
      </c>
      <c r="P139" s="21" t="n"/>
      <c r="DJ139" s="38" t="n"/>
      <c r="DL139" s="35" t="n"/>
      <c r="DM139" s="38" t="n"/>
      <c r="DO139" s="35" t="n"/>
      <c r="DP139" s="38" t="n"/>
      <c r="DR139" s="35" t="n"/>
      <c r="DS139" s="38" t="n"/>
      <c r="DU139" s="35" t="n"/>
      <c r="DV139" s="38" t="n"/>
      <c r="DX139" s="35" t="n"/>
      <c r="DY139" s="38" t="n"/>
      <c r="EA139" s="35" t="n"/>
      <c r="EB139" s="38" t="n"/>
      <c r="ED139" s="35" t="n"/>
      <c r="EE139" s="38" t="n"/>
      <c r="EG139" s="35" t="n"/>
    </row>
    <row customHeight="1" ht="12" r="140">
      <c r="A140" s="60" t="n">
        <v>43379</v>
      </c>
      <c r="B140" s="38" t="inlineStr">
        <is>
          <t>Preston</t>
        </is>
      </c>
      <c r="C140" s="38" t="inlineStr">
        <is>
          <t>Wigan</t>
        </is>
      </c>
      <c r="D140" s="33" t="n">
        <v>330</v>
      </c>
      <c r="E140" s="33" t="n">
        <v>362</v>
      </c>
      <c r="F140" s="33" t="n">
        <v>211</v>
      </c>
      <c r="G140" s="33" t="n">
        <v>239</v>
      </c>
      <c r="H140" s="47" t="n">
        <v>3</v>
      </c>
      <c r="I140" s="47" t="n">
        <v>3</v>
      </c>
      <c r="J140" s="47" t="n">
        <v>6</v>
      </c>
      <c r="K140" s="16" t="n">
        <v>4</v>
      </c>
      <c r="L140" s="33" t="n">
        <v>0</v>
      </c>
      <c r="M140" s="47" t="n">
        <v>4</v>
      </c>
      <c r="N140" s="19">
        <f>IF(K140="","",LOOKUP(K140-L140,{-9E+307,0,1},{2,"x",1}))</f>
        <v/>
      </c>
      <c r="O140" s="20">
        <f>IF(K140="","",K140&amp;"-"&amp;L140)</f>
        <v/>
      </c>
      <c r="P140" s="21" t="n"/>
      <c r="DJ140" s="38" t="n"/>
      <c r="DL140" s="35" t="n"/>
      <c r="DM140" s="38" t="n"/>
      <c r="DO140" s="35" t="n"/>
      <c r="DP140" s="38" t="n"/>
      <c r="DR140" s="35" t="n"/>
      <c r="DS140" s="38" t="n"/>
      <c r="DU140" s="35" t="n"/>
      <c r="DV140" s="38" t="n"/>
      <c r="DX140" s="35" t="n"/>
      <c r="DY140" s="38" t="n"/>
      <c r="EA140" s="35" t="n"/>
      <c r="EB140" s="38" t="n"/>
      <c r="ED140" s="35" t="n"/>
      <c r="EE140" s="38" t="n"/>
      <c r="EG140" s="35" t="n"/>
    </row>
    <row customHeight="1" ht="12" r="141">
      <c r="A141" s="60" t="n">
        <v>43379</v>
      </c>
      <c r="B141" s="38" t="inlineStr">
        <is>
          <t>QPR</t>
        </is>
      </c>
      <c r="C141" s="38" t="inlineStr">
        <is>
          <t>Derby</t>
        </is>
      </c>
      <c r="D141" s="33" t="n">
        <v>360</v>
      </c>
      <c r="E141" s="33" t="n">
        <v>456</v>
      </c>
      <c r="F141" s="33" t="n">
        <v>253</v>
      </c>
      <c r="G141" s="33" t="n">
        <v>329</v>
      </c>
      <c r="H141" s="47" t="n">
        <v>3</v>
      </c>
      <c r="I141" s="47" t="n">
        <v>5</v>
      </c>
      <c r="J141" s="47" t="n">
        <v>8</v>
      </c>
      <c r="K141" s="16" t="n">
        <v>1</v>
      </c>
      <c r="L141" s="33" t="n">
        <v>1</v>
      </c>
      <c r="M141" s="47" t="n">
        <v>2</v>
      </c>
      <c r="N141" s="19">
        <f>IF(K141="","",LOOKUP(K141-L141,{-9E+307,0,1},{2,"x",1}))</f>
        <v/>
      </c>
      <c r="O141" s="20">
        <f>IF(K141="","",K141&amp;"-"&amp;L141)</f>
        <v/>
      </c>
      <c r="P141" s="21" t="n"/>
      <c r="DJ141" s="38" t="n"/>
      <c r="DL141" s="35" t="n"/>
      <c r="DM141" s="38" t="n"/>
      <c r="DO141" s="35" t="n"/>
      <c r="DP141" s="38" t="n"/>
      <c r="DR141" s="35" t="n"/>
      <c r="DS141" s="38" t="n"/>
      <c r="DU141" s="35" t="n"/>
      <c r="DV141" s="38" t="n"/>
      <c r="DX141" s="35" t="n"/>
      <c r="DY141" s="38" t="n"/>
      <c r="EA141" s="35" t="n"/>
      <c r="EB141" s="38" t="n"/>
      <c r="ED141" s="35" t="n"/>
      <c r="EE141" s="38" t="n"/>
      <c r="EG141" s="35" t="n"/>
    </row>
    <row customHeight="1" ht="12" r="142">
      <c r="A142" s="60" t="n">
        <v>43379</v>
      </c>
      <c r="B142" s="38" t="inlineStr">
        <is>
          <t>Sheffield Utd</t>
        </is>
      </c>
      <c r="C142" s="38" t="inlineStr">
        <is>
          <t>Hull</t>
        </is>
      </c>
      <c r="D142" s="33" t="n">
        <v>493</v>
      </c>
      <c r="E142" s="33" t="n">
        <v>454</v>
      </c>
      <c r="F142" s="33" t="n">
        <v>382</v>
      </c>
      <c r="G142" s="33" t="n">
        <v>344</v>
      </c>
      <c r="H142" s="47" t="n">
        <v>3</v>
      </c>
      <c r="I142" s="47" t="n">
        <v>3</v>
      </c>
      <c r="J142" s="47" t="n">
        <v>6</v>
      </c>
      <c r="K142" s="16" t="n">
        <v>1</v>
      </c>
      <c r="L142" s="33" t="n">
        <v>0</v>
      </c>
      <c r="M142" s="47" t="n">
        <v>1</v>
      </c>
      <c r="N142" s="19">
        <f>IF(K142="","",LOOKUP(K142-L142,{-9E+307,0,1},{2,"x",1}))</f>
        <v/>
      </c>
      <c r="O142" s="20">
        <f>IF(K142="","",K142&amp;"-"&amp;L142)</f>
        <v/>
      </c>
      <c r="P142" s="21" t="n"/>
      <c r="DJ142" s="38" t="n"/>
      <c r="DL142" s="35" t="n"/>
      <c r="DM142" s="38" t="n"/>
      <c r="DO142" s="35" t="n"/>
      <c r="DP142" s="38" t="n"/>
      <c r="DR142" s="35" t="n"/>
      <c r="DS142" s="38" t="n"/>
      <c r="DU142" s="35" t="n"/>
      <c r="DV142" s="38" t="n"/>
      <c r="DX142" s="35" t="n"/>
      <c r="DY142" s="38" t="n"/>
      <c r="EA142" s="35" t="n"/>
      <c r="EB142" s="38" t="n"/>
      <c r="ED142" s="35" t="n"/>
      <c r="EE142" s="38" t="n"/>
      <c r="EG142" s="35" t="n"/>
    </row>
    <row customHeight="1" ht="12" r="143">
      <c r="A143" s="60" t="n">
        <v>43379</v>
      </c>
      <c r="B143" s="38" t="inlineStr">
        <is>
          <t>Swansea</t>
        </is>
      </c>
      <c r="C143" s="38" t="inlineStr">
        <is>
          <t>Ipswich</t>
        </is>
      </c>
      <c r="D143" s="33" t="n">
        <v>724</v>
      </c>
      <c r="E143" s="33" t="n">
        <v>265</v>
      </c>
      <c r="F143" s="33" t="n">
        <v>620</v>
      </c>
      <c r="G143" s="33" t="n">
        <v>173</v>
      </c>
      <c r="H143" s="47" t="n">
        <v>3</v>
      </c>
      <c r="I143" s="47" t="n">
        <v>3</v>
      </c>
      <c r="J143" s="47" t="n">
        <v>6</v>
      </c>
      <c r="K143" s="16" t="n">
        <v>2</v>
      </c>
      <c r="L143" s="33" t="n">
        <v>3</v>
      </c>
      <c r="M143" s="47" t="n">
        <v>5</v>
      </c>
      <c r="N143" s="19">
        <f>IF(K143="","",LOOKUP(K143-L143,{-9E+307,0,1},{2,"x",1}))</f>
        <v/>
      </c>
      <c r="O143" s="20">
        <f>IF(K143="","",K143&amp;"-"&amp;L143)</f>
        <v/>
      </c>
      <c r="P143" s="21" t="n"/>
      <c r="DJ143" s="38" t="n"/>
      <c r="DL143" s="35" t="n"/>
      <c r="DM143" s="38" t="n"/>
      <c r="DO143" s="35" t="n"/>
      <c r="DP143" s="38" t="n"/>
      <c r="DR143" s="35" t="n"/>
      <c r="DS143" s="38" t="n"/>
      <c r="DU143" s="35" t="n"/>
      <c r="DV143" s="38" t="n"/>
      <c r="DX143" s="35" t="n"/>
      <c r="DY143" s="38" t="n"/>
      <c r="EA143" s="35" t="n"/>
      <c r="EB143" s="38" t="n"/>
      <c r="ED143" s="35" t="n"/>
      <c r="EE143" s="38" t="n"/>
      <c r="EG143" s="35" t="n"/>
    </row>
    <row customHeight="1" ht="12" r="144">
      <c r="A144" s="60" t="n">
        <v>43379</v>
      </c>
      <c r="B144" s="38" t="inlineStr">
        <is>
          <t>West Brom</t>
        </is>
      </c>
      <c r="C144" s="38" t="inlineStr">
        <is>
          <t>Reading</t>
        </is>
      </c>
      <c r="D144" s="33" t="n">
        <v>587</v>
      </c>
      <c r="E144" s="33" t="n">
        <v>292</v>
      </c>
      <c r="F144" s="33" t="n">
        <v>502</v>
      </c>
      <c r="G144" s="33" t="n">
        <v>218</v>
      </c>
      <c r="H144" s="47" t="n">
        <v>5</v>
      </c>
      <c r="I144" s="47" t="n">
        <v>6</v>
      </c>
      <c r="J144" s="47" t="n">
        <v>11</v>
      </c>
      <c r="K144" s="16" t="n">
        <v>4</v>
      </c>
      <c r="L144" s="33" t="n">
        <v>1</v>
      </c>
      <c r="M144" s="47" t="n">
        <v>5</v>
      </c>
      <c r="N144" s="19">
        <f>IF(K144="","",LOOKUP(K144-L144,{-9E+307,0,1},{2,"x",1}))</f>
        <v/>
      </c>
      <c r="O144" s="20">
        <f>IF(K144="","",K144&amp;"-"&amp;L144)</f>
        <v/>
      </c>
      <c r="P144" s="21" t="n"/>
      <c r="DJ144" s="38" t="n"/>
      <c r="DL144" s="35" t="n"/>
      <c r="DM144" s="38" t="n"/>
      <c r="DO144" s="35" t="n"/>
      <c r="DP144" s="38" t="n"/>
      <c r="DR144" s="35" t="n"/>
      <c r="DS144" s="38" t="n"/>
      <c r="DU144" s="35" t="n"/>
      <c r="DV144" s="38" t="n"/>
      <c r="DX144" s="35" t="n"/>
      <c r="DY144" s="38" t="n"/>
      <c r="EA144" s="35" t="n"/>
      <c r="EB144" s="38" t="n"/>
      <c r="ED144" s="35" t="n"/>
      <c r="EE144" s="38" t="n"/>
      <c r="EG144" s="35" t="n"/>
    </row>
    <row customHeight="1" ht="12" r="145">
      <c r="A145" s="60" t="n">
        <v>43380</v>
      </c>
      <c r="B145" s="38" t="inlineStr">
        <is>
          <t>Bristol City</t>
        </is>
      </c>
      <c r="C145" s="38" t="inlineStr">
        <is>
          <t>Sheffield Wed</t>
        </is>
      </c>
      <c r="D145" s="33" t="n">
        <v>528</v>
      </c>
      <c r="E145" s="33" t="n">
        <v>399</v>
      </c>
      <c r="F145" s="33" t="n">
        <v>416</v>
      </c>
      <c r="G145" s="33" t="n">
        <v>303</v>
      </c>
      <c r="H145" s="47" t="n">
        <v>5</v>
      </c>
      <c r="I145" s="47" t="n">
        <v>5</v>
      </c>
      <c r="J145" s="47" t="n">
        <v>10</v>
      </c>
      <c r="K145" s="16" t="n">
        <v>1</v>
      </c>
      <c r="L145" s="33" t="n">
        <v>2</v>
      </c>
      <c r="M145" s="47" t="n">
        <v>3</v>
      </c>
      <c r="N145" s="19">
        <f>IF(K145="","",LOOKUP(K145-L145,{-9E+307,0,1},{2,"x",1}))</f>
        <v/>
      </c>
      <c r="O145" s="20">
        <f>IF(K145="","",K145&amp;"-"&amp;L145)</f>
        <v/>
      </c>
      <c r="P145" s="21" t="n"/>
      <c r="DJ145" s="38" t="n"/>
      <c r="DL145" s="35" t="n"/>
      <c r="DM145" s="38" t="n"/>
      <c r="DO145" s="35" t="n"/>
      <c r="DP145" s="38" t="n"/>
      <c r="DR145" s="35" t="n"/>
      <c r="DS145" s="38" t="n"/>
      <c r="DU145" s="35" t="n"/>
      <c r="DV145" s="38" t="n"/>
      <c r="DX145" s="35" t="n"/>
      <c r="DY145" s="38" t="n"/>
      <c r="EA145" s="35" t="n"/>
      <c r="EB145" s="38" t="n"/>
      <c r="ED145" s="35" t="n"/>
      <c r="EE145" s="38" t="n"/>
      <c r="EG145" s="35" t="n"/>
    </row>
    <row customHeight="1" ht="12" r="146">
      <c r="A146" s="60" t="n">
        <v>43392</v>
      </c>
      <c r="B146" s="38" t="inlineStr">
        <is>
          <t>Sheffield Wed</t>
        </is>
      </c>
      <c r="C146" s="38" t="inlineStr">
        <is>
          <t>Middlesbrough</t>
        </is>
      </c>
      <c r="D146" s="33" t="n">
        <v>400</v>
      </c>
      <c r="E146" s="33" t="n">
        <v>376</v>
      </c>
      <c r="F146" s="33" t="n">
        <v>290</v>
      </c>
      <c r="G146" s="33" t="n">
        <v>286</v>
      </c>
      <c r="H146" s="47" t="n">
        <v>3</v>
      </c>
      <c r="I146" s="47" t="n">
        <v>5</v>
      </c>
      <c r="J146" s="47" t="n">
        <v>8</v>
      </c>
      <c r="K146" s="16" t="n">
        <v>1</v>
      </c>
      <c r="L146" s="33" t="n">
        <v>2</v>
      </c>
      <c r="M146" s="47" t="n">
        <v>3</v>
      </c>
      <c r="N146" s="19">
        <f>IF(K146="","",LOOKUP(K146-L146,{-9E+307,0,1},{2,"x",1}))</f>
        <v/>
      </c>
      <c r="O146" s="20">
        <f>IF(K146="","",K146&amp;"-"&amp;L146)</f>
        <v/>
      </c>
      <c r="P146" s="21" t="n"/>
      <c r="DJ146" s="38" t="n"/>
      <c r="DL146" s="35" t="n"/>
      <c r="DM146" s="38" t="n"/>
      <c r="DO146" s="35" t="n"/>
      <c r="DP146" s="38" t="n"/>
      <c r="DR146" s="35" t="n"/>
      <c r="DS146" s="38" t="n"/>
      <c r="DU146" s="35" t="n"/>
      <c r="DV146" s="38" t="n"/>
      <c r="DX146" s="35" t="n"/>
      <c r="DY146" s="38" t="n"/>
      <c r="EA146" s="35" t="n"/>
      <c r="EB146" s="38" t="n"/>
      <c r="ED146" s="35" t="n"/>
      <c r="EE146" s="38" t="n"/>
      <c r="EG146" s="35" t="n"/>
    </row>
    <row customHeight="1" ht="12" r="147">
      <c r="A147" s="60" t="n">
        <v>43393</v>
      </c>
      <c r="B147" s="38" t="inlineStr">
        <is>
          <t>Aston Villa</t>
        </is>
      </c>
      <c r="C147" s="38" t="inlineStr">
        <is>
          <t>Swansea</t>
        </is>
      </c>
      <c r="D147" s="33" t="n">
        <v>436</v>
      </c>
      <c r="E147" s="33" t="n">
        <v>494</v>
      </c>
      <c r="F147" s="33" t="n">
        <v>356</v>
      </c>
      <c r="G147" s="33" t="n">
        <v>412</v>
      </c>
      <c r="H147" s="47" t="n">
        <v>5</v>
      </c>
      <c r="I147" s="47" t="n">
        <v>5</v>
      </c>
      <c r="J147" s="47" t="n">
        <v>10</v>
      </c>
      <c r="K147" s="16" t="n">
        <v>1</v>
      </c>
      <c r="L147" s="33" t="n">
        <v>0</v>
      </c>
      <c r="M147" s="47" t="n">
        <v>1</v>
      </c>
      <c r="N147" s="19">
        <f>IF(K147="","",LOOKUP(K147-L147,{-9E+307,0,1},{2,"x",1}))</f>
        <v/>
      </c>
      <c r="O147" s="20">
        <f>IF(K147="","",K147&amp;"-"&amp;L147)</f>
        <v/>
      </c>
      <c r="P147" s="21" t="n"/>
      <c r="DJ147" s="38" t="n"/>
      <c r="DL147" s="35" t="n"/>
      <c r="DM147" s="38" t="n"/>
      <c r="DO147" s="35" t="n"/>
      <c r="DP147" s="38" t="n"/>
      <c r="DR147" s="35" t="n"/>
      <c r="DS147" s="38" t="n"/>
      <c r="DU147" s="35" t="n"/>
      <c r="DV147" s="38" t="n"/>
      <c r="DX147" s="35" t="n"/>
      <c r="DY147" s="38" t="n"/>
      <c r="EA147" s="35" t="n"/>
      <c r="EB147" s="38" t="n"/>
      <c r="ED147" s="35" t="n"/>
      <c r="EE147" s="38" t="n"/>
      <c r="EG147" s="35" t="n"/>
    </row>
    <row customHeight="1" ht="12" r="148">
      <c r="A148" s="60" t="n">
        <v>43393</v>
      </c>
      <c r="B148" s="38" t="inlineStr">
        <is>
          <t>Blackburn</t>
        </is>
      </c>
      <c r="C148" s="38" t="inlineStr">
        <is>
          <t>Leeds</t>
        </is>
      </c>
      <c r="D148" s="33" t="n">
        <v>247</v>
      </c>
      <c r="E148" s="33" t="n">
        <v>518</v>
      </c>
      <c r="F148" s="33" t="n">
        <v>131</v>
      </c>
      <c r="G148" s="33" t="n">
        <v>411</v>
      </c>
      <c r="H148" s="47" t="n">
        <v>6</v>
      </c>
      <c r="I148" s="47" t="n">
        <v>6</v>
      </c>
      <c r="J148" s="47" t="n">
        <v>12</v>
      </c>
      <c r="K148" s="16" t="n">
        <v>2</v>
      </c>
      <c r="L148" s="33" t="n">
        <v>1</v>
      </c>
      <c r="M148" s="47" t="n">
        <v>3</v>
      </c>
      <c r="N148" s="19">
        <f>IF(K148="","",LOOKUP(K148-L148,{-9E+307,0,1},{2,"x",1}))</f>
        <v/>
      </c>
      <c r="O148" s="20">
        <f>IF(K148="","",K148&amp;"-"&amp;L148)</f>
        <v/>
      </c>
      <c r="P148" s="21" t="n"/>
      <c r="DJ148" s="38" t="n"/>
      <c r="DL148" s="35" t="n"/>
      <c r="DM148" s="38" t="n"/>
      <c r="DO148" s="35" t="n"/>
      <c r="DP148" s="38" t="n"/>
      <c r="DR148" s="35" t="n"/>
      <c r="DS148" s="38" t="n"/>
      <c r="DU148" s="35" t="n"/>
      <c r="DV148" s="38" t="n"/>
      <c r="DX148" s="35" t="n"/>
      <c r="DY148" s="38" t="n"/>
      <c r="EA148" s="35" t="n"/>
      <c r="EB148" s="38" t="n"/>
      <c r="ED148" s="35" t="n"/>
      <c r="EE148" s="38" t="n"/>
      <c r="EG148" s="35" t="n"/>
    </row>
    <row customHeight="1" ht="12" r="149">
      <c r="A149" s="60" t="n">
        <v>43393</v>
      </c>
      <c r="B149" s="38" t="inlineStr">
        <is>
          <t>Brentford</t>
        </is>
      </c>
      <c r="C149" s="38" t="inlineStr">
        <is>
          <t>Bristol City</t>
        </is>
      </c>
      <c r="D149" s="33" t="n">
        <v>366</v>
      </c>
      <c r="E149" s="33" t="n">
        <v>349</v>
      </c>
      <c r="F149" s="33" t="n">
        <v>274</v>
      </c>
      <c r="G149" s="33" t="n">
        <v>258</v>
      </c>
      <c r="H149" s="47" t="n">
        <v>4</v>
      </c>
      <c r="I149" s="47" t="n">
        <v>5</v>
      </c>
      <c r="J149" s="47" t="n">
        <v>9</v>
      </c>
      <c r="K149" s="16" t="n">
        <v>0</v>
      </c>
      <c r="L149" s="33" t="n">
        <v>1</v>
      </c>
      <c r="M149" s="47" t="n">
        <v>1</v>
      </c>
      <c r="N149" s="19">
        <f>IF(K149="","",LOOKUP(K149-L149,{-9E+307,0,1},{2,"x",1}))</f>
        <v/>
      </c>
      <c r="O149" s="20">
        <f>IF(K149="","",K149&amp;"-"&amp;L149)</f>
        <v/>
      </c>
      <c r="P149" s="21" t="n"/>
      <c r="DJ149" s="38" t="n"/>
      <c r="DL149" s="35" t="n"/>
      <c r="DM149" s="38" t="n"/>
      <c r="DO149" s="35" t="n"/>
      <c r="DP149" s="38" t="n"/>
      <c r="DR149" s="35" t="n"/>
      <c r="DS149" s="38" t="n"/>
      <c r="DU149" s="35" t="n"/>
      <c r="DV149" s="38" t="n"/>
      <c r="DX149" s="35" t="n"/>
      <c r="DY149" s="38" t="n"/>
      <c r="EA149" s="35" t="n"/>
      <c r="EB149" s="38" t="n"/>
      <c r="ED149" s="35" t="n"/>
      <c r="EE149" s="38" t="n"/>
      <c r="EG149" s="35" t="n"/>
    </row>
    <row customHeight="1" ht="12" r="150">
      <c r="A150" s="60" t="n">
        <v>43393</v>
      </c>
      <c r="B150" s="38" t="inlineStr">
        <is>
          <t>Derby</t>
        </is>
      </c>
      <c r="C150" s="38" t="inlineStr">
        <is>
          <t>Sheffield Utd</t>
        </is>
      </c>
      <c r="D150" s="33" t="n">
        <v>505</v>
      </c>
      <c r="E150" s="33" t="n">
        <v>491</v>
      </c>
      <c r="F150" s="33" t="n">
        <v>419</v>
      </c>
      <c r="G150" s="33" t="n">
        <v>406</v>
      </c>
      <c r="H150" s="47" t="n">
        <v>4</v>
      </c>
      <c r="I150" s="47" t="n">
        <v>4</v>
      </c>
      <c r="J150" s="47" t="n">
        <v>8</v>
      </c>
      <c r="K150" s="16" t="n">
        <v>2</v>
      </c>
      <c r="L150" s="33" t="n">
        <v>1</v>
      </c>
      <c r="M150" s="47" t="n">
        <v>3</v>
      </c>
      <c r="N150" s="19">
        <f>IF(K150="","",LOOKUP(K150-L150,{-9E+307,0,1},{2,"x",1}))</f>
        <v/>
      </c>
      <c r="O150" s="20">
        <f>IF(K150="","",K150&amp;"-"&amp;L150)</f>
        <v/>
      </c>
      <c r="P150" s="21" t="n"/>
      <c r="DJ150" s="38" t="n"/>
      <c r="DL150" s="35" t="n"/>
      <c r="DM150" s="38" t="n"/>
      <c r="DO150" s="35" t="n"/>
      <c r="DP150" s="38" t="n"/>
      <c r="DR150" s="35" t="n"/>
      <c r="DS150" s="38" t="n"/>
      <c r="DU150" s="35" t="n"/>
      <c r="DV150" s="38" t="n"/>
      <c r="DX150" s="35" t="n"/>
      <c r="DY150" s="38" t="n"/>
      <c r="EA150" s="35" t="n"/>
      <c r="EB150" s="38" t="n"/>
      <c r="ED150" s="35" t="n"/>
      <c r="EE150" s="38" t="n"/>
      <c r="EG150" s="35" t="n"/>
    </row>
    <row customHeight="1" ht="12" r="151">
      <c r="A151" s="60" t="n">
        <v>43393</v>
      </c>
      <c r="B151" s="38" t="inlineStr">
        <is>
          <t>Hull</t>
        </is>
      </c>
      <c r="C151" s="38" t="inlineStr">
        <is>
          <t>Preston</t>
        </is>
      </c>
      <c r="D151" s="33" t="n">
        <v>311</v>
      </c>
      <c r="E151" s="33" t="n">
        <v>438</v>
      </c>
      <c r="F151" s="33" t="n">
        <v>188</v>
      </c>
      <c r="G151" s="33" t="n">
        <v>319</v>
      </c>
      <c r="H151" s="47" t="n">
        <v>5</v>
      </c>
      <c r="I151" s="47" t="n">
        <v>4</v>
      </c>
      <c r="J151" s="47" t="n">
        <v>9</v>
      </c>
      <c r="K151" s="16" t="n">
        <v>1</v>
      </c>
      <c r="L151" s="33" t="n">
        <v>1</v>
      </c>
      <c r="M151" s="47" t="n">
        <v>2</v>
      </c>
      <c r="N151" s="19">
        <f>IF(K151="","",LOOKUP(K151-L151,{-9E+307,0,1},{2,"x",1}))</f>
        <v/>
      </c>
      <c r="O151" s="20">
        <f>IF(K151="","",K151&amp;"-"&amp;L151)</f>
        <v/>
      </c>
      <c r="P151" s="21" t="n"/>
      <c r="DJ151" s="38" t="n"/>
      <c r="DL151" s="35" t="n"/>
      <c r="DM151" s="38" t="n"/>
      <c r="DO151" s="35" t="n"/>
      <c r="DP151" s="38" t="n"/>
      <c r="DR151" s="35" t="n"/>
      <c r="DS151" s="38" t="n"/>
      <c r="DU151" s="35" t="n"/>
      <c r="DV151" s="38" t="n"/>
      <c r="DX151" s="35" t="n"/>
      <c r="DY151" s="38" t="n"/>
      <c r="EA151" s="35" t="n"/>
      <c r="EB151" s="38" t="n"/>
      <c r="ED151" s="35" t="n"/>
      <c r="EE151" s="38" t="n"/>
      <c r="EG151" s="35" t="n"/>
    </row>
    <row customHeight="1" ht="12" r="152">
      <c r="A152" s="60" t="n">
        <v>43393</v>
      </c>
      <c r="B152" s="38" t="inlineStr">
        <is>
          <t>Ipswich</t>
        </is>
      </c>
      <c r="C152" s="38" t="inlineStr">
        <is>
          <t>QPR</t>
        </is>
      </c>
      <c r="D152" s="33" t="n">
        <v>413</v>
      </c>
      <c r="E152" s="33" t="n">
        <v>341</v>
      </c>
      <c r="F152" s="33" t="n">
        <v>289</v>
      </c>
      <c r="G152" s="33" t="n">
        <v>224</v>
      </c>
      <c r="H152" s="47" t="n">
        <v>1</v>
      </c>
      <c r="I152" s="47" t="n">
        <v>5</v>
      </c>
      <c r="J152" s="47" t="n">
        <v>6</v>
      </c>
      <c r="K152" s="16" t="n">
        <v>0</v>
      </c>
      <c r="L152" s="33" t="n">
        <v>2</v>
      </c>
      <c r="M152" s="47" t="n">
        <v>2</v>
      </c>
      <c r="N152" s="19">
        <f>IF(K152="","",LOOKUP(K152-L152,{-9E+307,0,1},{2,"x",1}))</f>
        <v/>
      </c>
      <c r="O152" s="20">
        <f>IF(K152="","",K152&amp;"-"&amp;L152)</f>
        <v/>
      </c>
      <c r="P152" s="21" t="n"/>
      <c r="DJ152" s="38" t="n"/>
      <c r="DL152" s="35" t="n"/>
      <c r="DM152" s="38" t="n"/>
      <c r="DO152" s="35" t="n"/>
      <c r="DP152" s="38" t="n"/>
      <c r="DR152" s="35" t="n"/>
      <c r="DS152" s="38" t="n"/>
      <c r="DU152" s="35" t="n"/>
      <c r="DV152" s="38" t="n"/>
      <c r="DX152" s="35" t="n"/>
      <c r="DY152" s="38" t="n"/>
      <c r="EA152" s="35" t="n"/>
      <c r="EB152" s="38" t="n"/>
      <c r="ED152" s="35" t="n"/>
      <c r="EE152" s="38" t="n"/>
      <c r="EG152" s="35" t="n"/>
    </row>
    <row customHeight="1" ht="12" r="153">
      <c r="A153" s="60" t="n">
        <v>43393</v>
      </c>
      <c r="B153" s="38" t="inlineStr">
        <is>
          <t>Nottingham</t>
        </is>
      </c>
      <c r="C153" s="38" t="inlineStr">
        <is>
          <t>Norwich</t>
        </is>
      </c>
      <c r="D153" s="33" t="n">
        <v>372</v>
      </c>
      <c r="E153" s="33" t="n">
        <v>454</v>
      </c>
      <c r="F153" s="33" t="n">
        <v>264</v>
      </c>
      <c r="G153" s="33" t="n">
        <v>349</v>
      </c>
      <c r="H153" s="47" t="n">
        <v>2</v>
      </c>
      <c r="I153" s="47" t="n">
        <v>6</v>
      </c>
      <c r="J153" s="47" t="n">
        <v>8</v>
      </c>
      <c r="K153" s="16" t="n">
        <v>1</v>
      </c>
      <c r="L153" s="33" t="n">
        <v>2</v>
      </c>
      <c r="M153" s="47" t="n">
        <v>3</v>
      </c>
      <c r="N153" s="19">
        <f>IF(K153="","",LOOKUP(K153-L153,{-9E+307,0,1},{2,"x",1}))</f>
        <v/>
      </c>
      <c r="O153" s="20">
        <f>IF(K153="","",K153&amp;"-"&amp;L153)</f>
        <v/>
      </c>
      <c r="P153" s="21" t="n"/>
      <c r="DJ153" s="38" t="n"/>
      <c r="DL153" s="35" t="n"/>
      <c r="DM153" s="38" t="n"/>
      <c r="DO153" s="35" t="n"/>
      <c r="DP153" s="38" t="n"/>
      <c r="DR153" s="35" t="n"/>
      <c r="DS153" s="38" t="n"/>
      <c r="DU153" s="35" t="n"/>
      <c r="DV153" s="38" t="n"/>
      <c r="DX153" s="35" t="n"/>
      <c r="DY153" s="38" t="n"/>
      <c r="EA153" s="35" t="n"/>
      <c r="EB153" s="38" t="n"/>
      <c r="ED153" s="35" t="n"/>
      <c r="EE153" s="38" t="n"/>
      <c r="EG153" s="35" t="n"/>
    </row>
    <row customHeight="1" ht="12" r="154">
      <c r="A154" s="60" t="n">
        <v>43393</v>
      </c>
      <c r="B154" s="38" t="inlineStr">
        <is>
          <t>Reading</t>
        </is>
      </c>
      <c r="C154" s="38" t="inlineStr">
        <is>
          <t>Millwall</t>
        </is>
      </c>
      <c r="D154" s="33" t="n">
        <v>360</v>
      </c>
      <c r="E154" s="33" t="n">
        <v>331</v>
      </c>
      <c r="F154" s="33" t="n">
        <v>266</v>
      </c>
      <c r="G154" s="33" t="n">
        <v>227</v>
      </c>
      <c r="H154" s="47" t="n">
        <v>4</v>
      </c>
      <c r="I154" s="47" t="n">
        <v>12</v>
      </c>
      <c r="J154" s="47" t="n">
        <v>16</v>
      </c>
      <c r="K154" s="16" t="n">
        <v>3</v>
      </c>
      <c r="L154" s="33" t="n">
        <v>1</v>
      </c>
      <c r="M154" s="47" t="n">
        <v>4</v>
      </c>
      <c r="N154" s="19">
        <f>IF(K154="","",LOOKUP(K154-L154,{-9E+307,0,1},{2,"x",1}))</f>
        <v/>
      </c>
      <c r="O154" s="20">
        <f>IF(K154="","",K154&amp;"-"&amp;L154)</f>
        <v/>
      </c>
      <c r="P154" s="21" t="n"/>
      <c r="DJ154" s="38" t="n"/>
      <c r="DL154" s="35" t="n"/>
      <c r="DM154" s="38" t="n"/>
      <c r="DO154" s="35" t="n"/>
      <c r="DP154" s="38" t="n"/>
      <c r="DR154" s="35" t="n"/>
      <c r="DS154" s="38" t="n"/>
      <c r="DU154" s="35" t="n"/>
      <c r="DV154" s="38" t="n"/>
      <c r="DX154" s="35" t="n"/>
      <c r="DY154" s="38" t="n"/>
      <c r="EA154" s="35" t="n"/>
      <c r="EB154" s="38" t="n"/>
      <c r="ED154" s="35" t="n"/>
      <c r="EE154" s="38" t="n"/>
      <c r="EG154" s="35" t="n"/>
    </row>
    <row customHeight="1" ht="12" r="155">
      <c r="A155" s="60" t="n">
        <v>43393</v>
      </c>
      <c r="B155" s="38" t="inlineStr">
        <is>
          <t>Rotherham</t>
        </is>
      </c>
      <c r="C155" s="38" t="inlineStr">
        <is>
          <t>Bolton</t>
        </is>
      </c>
      <c r="D155" s="33" t="n">
        <v>317</v>
      </c>
      <c r="E155" s="33" t="n">
        <v>243</v>
      </c>
      <c r="F155" s="33" t="n">
        <v>204</v>
      </c>
      <c r="G155" s="33" t="n">
        <v>131</v>
      </c>
      <c r="H155" s="47" t="n">
        <v>3</v>
      </c>
      <c r="I155" s="47" t="n">
        <v>3</v>
      </c>
      <c r="J155" s="47" t="n">
        <v>6</v>
      </c>
      <c r="K155" s="16" t="n">
        <v>1</v>
      </c>
      <c r="L155" s="33" t="n">
        <v>1</v>
      </c>
      <c r="M155" s="47" t="n">
        <v>2</v>
      </c>
      <c r="N155" s="19">
        <f>IF(K155="","",LOOKUP(K155-L155,{-9E+307,0,1},{2,"x",1}))</f>
        <v/>
      </c>
      <c r="O155" s="20">
        <f>IF(K155="","",K155&amp;"-"&amp;L155)</f>
        <v/>
      </c>
      <c r="P155" s="21" t="n"/>
      <c r="DJ155" s="38" t="n"/>
      <c r="DL155" s="35" t="n"/>
      <c r="DM155" s="38" t="n"/>
      <c r="DO155" s="35" t="n"/>
      <c r="DP155" s="38" t="n"/>
      <c r="DR155" s="35" t="n"/>
      <c r="DS155" s="38" t="n"/>
      <c r="DU155" s="35" t="n"/>
      <c r="DV155" s="38" t="n"/>
      <c r="DX155" s="35" t="n"/>
      <c r="DY155" s="38" t="n"/>
      <c r="EA155" s="35" t="n"/>
      <c r="EB155" s="38" t="n"/>
      <c r="ED155" s="35" t="n"/>
      <c r="EE155" s="38" t="n"/>
      <c r="EG155" s="35" t="n"/>
    </row>
    <row customHeight="1" ht="12" r="156">
      <c r="A156" s="60" t="n">
        <v>43393</v>
      </c>
      <c r="B156" s="38" t="inlineStr">
        <is>
          <t>Stoke</t>
        </is>
      </c>
      <c r="C156" s="38" t="inlineStr">
        <is>
          <t>Birmingham</t>
        </is>
      </c>
      <c r="D156" s="33" t="n">
        <v>624</v>
      </c>
      <c r="E156" s="33" t="n">
        <v>256</v>
      </c>
      <c r="F156" s="33" t="n">
        <v>520</v>
      </c>
      <c r="G156" s="33" t="n">
        <v>168</v>
      </c>
      <c r="H156" s="47" t="n">
        <v>3</v>
      </c>
      <c r="I156" s="47" t="n">
        <v>6</v>
      </c>
      <c r="J156" s="47" t="n">
        <v>9</v>
      </c>
      <c r="K156" s="16" t="n">
        <v>0</v>
      </c>
      <c r="L156" s="33" t="n">
        <v>1</v>
      </c>
      <c r="M156" s="47" t="n">
        <v>1</v>
      </c>
      <c r="N156" s="19">
        <f>IF(K156="","",LOOKUP(K156-L156,{-9E+307,0,1},{2,"x",1}))</f>
        <v/>
      </c>
      <c r="O156" s="20">
        <f>IF(K156="","",K156&amp;"-"&amp;L156)</f>
        <v/>
      </c>
      <c r="P156" s="21" t="n"/>
      <c r="DJ156" s="38" t="n"/>
      <c r="DL156" s="35" t="n"/>
      <c r="DM156" s="38" t="n"/>
      <c r="DO156" s="35" t="n"/>
      <c r="DP156" s="38" t="n"/>
      <c r="DR156" s="35" t="n"/>
      <c r="DS156" s="38" t="n"/>
      <c r="DU156" s="35" t="n"/>
      <c r="DV156" s="38" t="n"/>
      <c r="DX156" s="35" t="n"/>
      <c r="DY156" s="38" t="n"/>
      <c r="EA156" s="35" t="n"/>
      <c r="EB156" s="38" t="n"/>
      <c r="ED156" s="35" t="n"/>
      <c r="EE156" s="38" t="n"/>
      <c r="EG156" s="35" t="n"/>
    </row>
    <row customHeight="1" ht="12" r="157">
      <c r="A157" s="60" t="n">
        <v>43393</v>
      </c>
      <c r="B157" s="38" t="inlineStr">
        <is>
          <t>Wigan</t>
        </is>
      </c>
      <c r="C157" s="38" t="inlineStr">
        <is>
          <t>West Brom</t>
        </is>
      </c>
      <c r="D157" s="33" t="n">
        <v>352</v>
      </c>
      <c r="E157" s="33" t="n">
        <v>429</v>
      </c>
      <c r="F157" s="33" t="n">
        <v>259</v>
      </c>
      <c r="G157" s="33" t="n">
        <v>343</v>
      </c>
      <c r="H157" s="47" t="n">
        <v>3</v>
      </c>
      <c r="I157" s="47" t="n">
        <v>1</v>
      </c>
      <c r="J157" s="47" t="n">
        <v>4</v>
      </c>
      <c r="K157" s="16" t="n">
        <v>1</v>
      </c>
      <c r="L157" s="33" t="n">
        <v>0</v>
      </c>
      <c r="M157" s="47" t="n">
        <v>1</v>
      </c>
      <c r="N157" s="19">
        <f>IF(K157="","",LOOKUP(K157-L157,{-9E+307,0,1},{2,"x",1}))</f>
        <v/>
      </c>
      <c r="O157" s="20">
        <f>IF(K157="","",K157&amp;"-"&amp;L157)</f>
        <v/>
      </c>
      <c r="P157" s="21" t="n"/>
      <c r="DJ157" s="38" t="n"/>
      <c r="DL157" s="35" t="n"/>
      <c r="DM157" s="38" t="n"/>
      <c r="DO157" s="35" t="n"/>
      <c r="DP157" s="38" t="n"/>
      <c r="DR157" s="35" t="n"/>
      <c r="DS157" s="38" t="n"/>
      <c r="DU157" s="35" t="n"/>
      <c r="DV157" s="38" t="n"/>
      <c r="DX157" s="35" t="n"/>
      <c r="DY157" s="38" t="n"/>
      <c r="EA157" s="35" t="n"/>
      <c r="EB157" s="38" t="n"/>
      <c r="ED157" s="35" t="n"/>
      <c r="EE157" s="38" t="n"/>
      <c r="EG157" s="35" t="n"/>
    </row>
    <row customHeight="1" ht="12" r="158">
      <c r="A158" s="60" t="n">
        <v>43396</v>
      </c>
      <c r="B158" s="38" t="inlineStr">
        <is>
          <t>Birmingham</t>
        </is>
      </c>
      <c r="C158" s="38" t="inlineStr">
        <is>
          <t>Reading</t>
        </is>
      </c>
      <c r="D158" s="33" t="n">
        <v>256</v>
      </c>
      <c r="E158" s="33" t="n">
        <v>570</v>
      </c>
      <c r="F158" s="33" t="n">
        <v>161</v>
      </c>
      <c r="G158" s="33" t="n">
        <v>469</v>
      </c>
      <c r="H158" s="47" t="n">
        <v>5</v>
      </c>
      <c r="I158" s="47" t="n">
        <v>7</v>
      </c>
      <c r="J158" s="47" t="n">
        <v>12</v>
      </c>
      <c r="K158" s="16" t="n">
        <v>2</v>
      </c>
      <c r="L158" s="33" t="n">
        <v>1</v>
      </c>
      <c r="M158" s="47" t="n">
        <v>3</v>
      </c>
      <c r="N158" s="19">
        <f>IF(K158="","",LOOKUP(K158-L158,{-9E+307,0,1},{2,"x",1}))</f>
        <v/>
      </c>
      <c r="O158" s="20">
        <f>IF(K158="","",K158&amp;"-"&amp;L158)</f>
        <v/>
      </c>
      <c r="P158" s="21" t="n"/>
      <c r="DJ158" s="38" t="n"/>
      <c r="DL158" s="35" t="n"/>
      <c r="DM158" s="38" t="n"/>
      <c r="DO158" s="35" t="n"/>
      <c r="DP158" s="38" t="n"/>
      <c r="DR158" s="35" t="n"/>
      <c r="DS158" s="38" t="n"/>
      <c r="DU158" s="35" t="n"/>
      <c r="DV158" s="38" t="n"/>
      <c r="DX158" s="35" t="n"/>
      <c r="DY158" s="38" t="n"/>
      <c r="EA158" s="35" t="n"/>
      <c r="EB158" s="38" t="n"/>
      <c r="ED158" s="35" t="n"/>
      <c r="EE158" s="38" t="n"/>
      <c r="EG158" s="35" t="n"/>
    </row>
    <row customHeight="1" ht="12" r="159">
      <c r="A159" s="60" t="n">
        <v>43396</v>
      </c>
      <c r="B159" s="38" t="inlineStr">
        <is>
          <t>Middlesbrough</t>
        </is>
      </c>
      <c r="C159" s="38" t="inlineStr">
        <is>
          <t>Rotherham</t>
        </is>
      </c>
      <c r="D159" s="33" t="n">
        <v>452</v>
      </c>
      <c r="E159" s="33" t="n">
        <v>241</v>
      </c>
      <c r="F159" s="33" t="n">
        <v>356</v>
      </c>
      <c r="G159" s="33" t="n">
        <v>147</v>
      </c>
      <c r="H159" s="47" t="n">
        <v>5</v>
      </c>
      <c r="I159" s="47" t="n">
        <v>2</v>
      </c>
      <c r="J159" s="47" t="n">
        <v>7</v>
      </c>
      <c r="K159" s="16" t="n">
        <v>0</v>
      </c>
      <c r="L159" s="33" t="n">
        <v>0</v>
      </c>
      <c r="M159" s="47" t="n">
        <v>0</v>
      </c>
      <c r="N159" s="19">
        <f>IF(K159="","",LOOKUP(K159-L159,{-9E+307,0,1},{2,"x",1}))</f>
        <v/>
      </c>
      <c r="O159" s="20">
        <f>IF(K159="","",K159&amp;"-"&amp;L159)</f>
        <v/>
      </c>
      <c r="P159" s="21" t="n"/>
      <c r="DJ159" s="38" t="n"/>
      <c r="DL159" s="35" t="n"/>
      <c r="DM159" s="38" t="n"/>
      <c r="DO159" s="35" t="n"/>
      <c r="DP159" s="38" t="n"/>
      <c r="DR159" s="35" t="n"/>
      <c r="DS159" s="38" t="n"/>
      <c r="DU159" s="35" t="n"/>
      <c r="DV159" s="38" t="n"/>
      <c r="DX159" s="35" t="n"/>
      <c r="DY159" s="38" t="n"/>
      <c r="EA159" s="35" t="n"/>
      <c r="EB159" s="38" t="n"/>
      <c r="ED159" s="35" t="n"/>
      <c r="EE159" s="38" t="n"/>
      <c r="EG159" s="35" t="n"/>
    </row>
    <row customHeight="1" ht="12" r="160">
      <c r="A160" s="60" t="n">
        <v>43396</v>
      </c>
      <c r="B160" s="38" t="inlineStr">
        <is>
          <t>Millwall</t>
        </is>
      </c>
      <c r="C160" s="38" t="inlineStr">
        <is>
          <t>Wigan</t>
        </is>
      </c>
      <c r="D160" s="33" t="n">
        <v>352</v>
      </c>
      <c r="E160" s="33" t="n">
        <v>374</v>
      </c>
      <c r="F160" s="33" t="n">
        <v>221</v>
      </c>
      <c r="G160" s="33" t="n">
        <v>251</v>
      </c>
      <c r="H160" s="47" t="n">
        <v>5</v>
      </c>
      <c r="I160" s="47" t="n">
        <v>1</v>
      </c>
      <c r="J160" s="47" t="n">
        <v>6</v>
      </c>
      <c r="K160" s="16" t="n">
        <v>2</v>
      </c>
      <c r="L160" s="33" t="n">
        <v>1</v>
      </c>
      <c r="M160" s="47" t="n">
        <v>3</v>
      </c>
      <c r="N160" s="19">
        <f>IF(K160="","",LOOKUP(K160-L160,{-9E+307,0,1},{2,"x",1}))</f>
        <v/>
      </c>
      <c r="O160" s="20">
        <f>IF(K160="","",K160&amp;"-"&amp;L160)</f>
        <v/>
      </c>
      <c r="P160" s="21" t="n"/>
      <c r="DJ160" s="38" t="n"/>
      <c r="DL160" s="35" t="n"/>
      <c r="DM160" s="38" t="n"/>
      <c r="DO160" s="35" t="n"/>
      <c r="DP160" s="38" t="n"/>
      <c r="DR160" s="35" t="n"/>
      <c r="DS160" s="38" t="n"/>
      <c r="DU160" s="35" t="n"/>
      <c r="DV160" s="38" t="n"/>
      <c r="DX160" s="35" t="n"/>
      <c r="DY160" s="38" t="n"/>
      <c r="EA160" s="35" t="n"/>
      <c r="EB160" s="38" t="n"/>
      <c r="ED160" s="35" t="n"/>
      <c r="EE160" s="38" t="n"/>
      <c r="EG160" s="35" t="n"/>
    </row>
    <row r="161">
      <c r="A161" s="60" t="n">
        <v>43396</v>
      </c>
      <c r="B161" s="38" t="inlineStr">
        <is>
          <t>Norwich</t>
        </is>
      </c>
      <c r="C161" s="38" t="inlineStr">
        <is>
          <t>Aston Villa</t>
        </is>
      </c>
      <c r="D161" s="33" t="n">
        <v>457</v>
      </c>
      <c r="E161" s="33" t="n">
        <v>491</v>
      </c>
      <c r="F161" s="33" t="n">
        <v>362</v>
      </c>
      <c r="G161" s="33" t="n">
        <v>399</v>
      </c>
      <c r="H161" s="47" t="n">
        <v>2</v>
      </c>
      <c r="I161" s="47" t="n">
        <v>1</v>
      </c>
      <c r="J161" s="47" t="n">
        <v>3</v>
      </c>
      <c r="K161" s="16" t="n">
        <v>2</v>
      </c>
      <c r="L161" s="33" t="n">
        <v>1</v>
      </c>
      <c r="M161" s="47" t="n">
        <v>3</v>
      </c>
      <c r="N161" s="19">
        <f>IF(K161="","",LOOKUP(K161-L161,{-9E+307,0,1},{2,"x",1}))</f>
        <v/>
      </c>
      <c r="O161" s="20">
        <f>IF(K161="","",K161&amp;"-"&amp;L161)</f>
        <v/>
      </c>
      <c r="P161" s="21" t="n"/>
      <c r="DJ161" s="38" t="n"/>
      <c r="DL161" s="35" t="n"/>
      <c r="DM161" s="38" t="n"/>
      <c r="DO161" s="35" t="n"/>
      <c r="DP161" s="38" t="n"/>
      <c r="DR161" s="35" t="n"/>
      <c r="DS161" s="38" t="n"/>
      <c r="DU161" s="35" t="n"/>
      <c r="DV161" s="38" t="n"/>
      <c r="DX161" s="35" t="n"/>
      <c r="DY161" s="38" t="n"/>
      <c r="EA161" s="35" t="n"/>
      <c r="EB161" s="38" t="n"/>
      <c r="ED161" s="35" t="n"/>
      <c r="EE161" s="38" t="n"/>
      <c r="EG161" s="35" t="n"/>
    </row>
    <row customHeight="1" ht="12" r="162">
      <c r="A162" s="60" t="n">
        <v>43396</v>
      </c>
      <c r="B162" s="38" t="inlineStr">
        <is>
          <t>QPR</t>
        </is>
      </c>
      <c r="C162" s="38" t="inlineStr">
        <is>
          <t>Sheffield Wed</t>
        </is>
      </c>
      <c r="D162" s="33" t="n">
        <v>369</v>
      </c>
      <c r="E162" s="33" t="n">
        <v>636</v>
      </c>
      <c r="F162" s="33" t="n">
        <v>279</v>
      </c>
      <c r="G162" s="33" t="n">
        <v>535</v>
      </c>
      <c r="H162" s="47" t="n">
        <v>8</v>
      </c>
      <c r="I162" s="47" t="n">
        <v>4</v>
      </c>
      <c r="J162" s="47" t="n">
        <v>12</v>
      </c>
      <c r="K162" s="16" t="n">
        <v>3</v>
      </c>
      <c r="L162" s="33" t="n">
        <v>0</v>
      </c>
      <c r="M162" s="47" t="n">
        <v>3</v>
      </c>
      <c r="N162" s="19">
        <f>IF(K162="","",LOOKUP(K162-L162,{-9E+307,0,1},{2,"x",1}))</f>
        <v/>
      </c>
      <c r="O162" s="20">
        <f>IF(K162="","",K162&amp;"-"&amp;L162)</f>
        <v/>
      </c>
      <c r="P162" s="21" t="n"/>
      <c r="DJ162" s="38" t="n"/>
      <c r="DL162" s="35" t="n"/>
      <c r="DM162" s="38" t="n"/>
      <c r="DO162" s="35" t="n"/>
      <c r="DP162" s="38" t="n"/>
      <c r="DR162" s="35" t="n"/>
      <c r="DS162" s="38" t="n"/>
      <c r="DU162" s="35" t="n"/>
      <c r="DV162" s="38" t="n"/>
      <c r="DX162" s="35" t="n"/>
      <c r="DY162" s="38" t="n"/>
      <c r="EA162" s="35" t="n"/>
      <c r="EB162" s="38" t="n"/>
      <c r="ED162" s="35" t="n"/>
      <c r="EE162" s="38" t="n"/>
      <c r="EG162" s="35" t="n"/>
    </row>
    <row customHeight="1" ht="12" r="163">
      <c r="A163" s="60" t="n">
        <v>43396</v>
      </c>
      <c r="B163" s="38" t="inlineStr">
        <is>
          <t>Sheffield Utd</t>
        </is>
      </c>
      <c r="C163" s="38" t="inlineStr">
        <is>
          <t>Stoke</t>
        </is>
      </c>
      <c r="D163" s="33" t="n">
        <v>495</v>
      </c>
      <c r="E163" s="33" t="n">
        <v>393</v>
      </c>
      <c r="F163" s="33" t="n">
        <v>382</v>
      </c>
      <c r="G163" s="33" t="n">
        <v>308</v>
      </c>
      <c r="H163" s="47" t="n">
        <v>5</v>
      </c>
      <c r="I163" s="47" t="n">
        <v>4</v>
      </c>
      <c r="J163" s="47" t="n">
        <v>9</v>
      </c>
      <c r="K163" s="16" t="n">
        <v>1</v>
      </c>
      <c r="L163" s="33" t="n">
        <v>1</v>
      </c>
      <c r="M163" s="47" t="n">
        <v>2</v>
      </c>
      <c r="N163" s="19">
        <f>IF(K163="","",LOOKUP(K163-L163,{-9E+307,0,1},{2,"x",1}))</f>
        <v/>
      </c>
      <c r="O163" s="20">
        <f>IF(K163="","",K163&amp;"-"&amp;L163)</f>
        <v/>
      </c>
      <c r="P163" s="21" t="n"/>
      <c r="DJ163" s="38" t="n"/>
      <c r="DL163" s="35" t="n"/>
      <c r="DM163" s="38" t="n"/>
      <c r="DO163" s="35" t="n"/>
      <c r="DP163" s="38" t="n"/>
      <c r="DR163" s="35" t="n"/>
      <c r="DS163" s="38" t="n"/>
      <c r="DU163" s="35" t="n"/>
      <c r="DV163" s="38" t="n"/>
      <c r="DX163" s="35" t="n"/>
      <c r="DY163" s="38" t="n"/>
      <c r="EA163" s="35" t="n"/>
      <c r="EB163" s="38" t="n"/>
      <c r="ED163" s="35" t="n"/>
      <c r="EE163" s="38" t="n"/>
      <c r="EG163" s="35" t="n"/>
    </row>
    <row customHeight="1" ht="12" r="164">
      <c r="A164" s="60" t="n">
        <v>43396</v>
      </c>
      <c r="B164" s="38" t="inlineStr">
        <is>
          <t>Swansea</t>
        </is>
      </c>
      <c r="C164" s="38" t="inlineStr">
        <is>
          <t>Blackburn</t>
        </is>
      </c>
      <c r="D164" s="33" t="n">
        <v>499</v>
      </c>
      <c r="E164" s="33" t="n">
        <v>420</v>
      </c>
      <c r="F164" s="33" t="n">
        <v>400</v>
      </c>
      <c r="G164" s="33" t="n">
        <v>308</v>
      </c>
      <c r="H164" s="47" t="n">
        <v>2</v>
      </c>
      <c r="I164" s="47" t="n">
        <v>3</v>
      </c>
      <c r="J164" s="47" t="n">
        <v>5</v>
      </c>
      <c r="K164" s="16" t="n">
        <v>3</v>
      </c>
      <c r="L164" s="33" t="n">
        <v>1</v>
      </c>
      <c r="M164" s="47" t="n">
        <v>4</v>
      </c>
      <c r="N164" s="19">
        <f>IF(K164="","",LOOKUP(K164-L164,{-9E+307,0,1},{2,"x",1}))</f>
        <v/>
      </c>
      <c r="O164" s="20">
        <f>IF(K164="","",K164&amp;"-"&amp;L164)</f>
        <v/>
      </c>
      <c r="P164" s="21" t="n"/>
      <c r="DJ164" s="38" t="n"/>
      <c r="DL164" s="35" t="n"/>
      <c r="DM164" s="38" t="n"/>
      <c r="DO164" s="35" t="n"/>
      <c r="DP164" s="38" t="n"/>
      <c r="DR164" s="35" t="n"/>
      <c r="DS164" s="38" t="n"/>
      <c r="DU164" s="35" t="n"/>
      <c r="DV164" s="38" t="n"/>
      <c r="DX164" s="35" t="n"/>
      <c r="DY164" s="38" t="n"/>
      <c r="EA164" s="35" t="n"/>
      <c r="EB164" s="38" t="n"/>
      <c r="ED164" s="35" t="n"/>
      <c r="EE164" s="38" t="n"/>
      <c r="EG164" s="35" t="n"/>
    </row>
    <row customHeight="1" ht="12" r="165">
      <c r="A165" s="60" t="n">
        <v>43397</v>
      </c>
      <c r="B165" s="38" t="inlineStr">
        <is>
          <t>Bolton</t>
        </is>
      </c>
      <c r="C165" s="38" t="inlineStr">
        <is>
          <t>Nottingham</t>
        </is>
      </c>
      <c r="D165" s="33" t="n">
        <v>297</v>
      </c>
      <c r="E165" s="33" t="n">
        <v>504</v>
      </c>
      <c r="F165" s="33" t="n">
        <v>201</v>
      </c>
      <c r="G165" s="33" t="n">
        <v>381</v>
      </c>
      <c r="H165" s="47" t="n">
        <v>2</v>
      </c>
      <c r="I165" s="47" t="n">
        <v>8</v>
      </c>
      <c r="J165" s="47" t="n">
        <v>10</v>
      </c>
      <c r="K165" s="16" t="n">
        <v>0</v>
      </c>
      <c r="L165" s="33" t="n">
        <v>3</v>
      </c>
      <c r="M165" s="47" t="n">
        <v>3</v>
      </c>
      <c r="N165" s="19">
        <f>IF(K165="","",LOOKUP(K165-L165,{-9E+307,0,1},{2,"x",1}))</f>
        <v/>
      </c>
      <c r="O165" s="20">
        <f>IF(K165="","",K165&amp;"-"&amp;L165)</f>
        <v/>
      </c>
      <c r="P165" s="21" t="n"/>
      <c r="DJ165" s="38" t="n"/>
      <c r="DL165" s="35" t="n"/>
      <c r="DM165" s="38" t="n"/>
      <c r="DO165" s="35" t="n"/>
      <c r="DP165" s="38" t="n"/>
      <c r="DR165" s="35" t="n"/>
      <c r="DS165" s="38" t="n"/>
      <c r="DU165" s="35" t="n"/>
      <c r="DV165" s="38" t="n"/>
      <c r="DX165" s="35" t="n"/>
      <c r="DY165" s="38" t="n"/>
      <c r="EA165" s="35" t="n"/>
      <c r="EB165" s="38" t="n"/>
      <c r="ED165" s="35" t="n"/>
      <c r="EE165" s="38" t="n"/>
      <c r="EG165" s="35" t="n"/>
    </row>
    <row customHeight="1" ht="12" r="166">
      <c r="A166" s="60" t="n">
        <v>43397</v>
      </c>
      <c r="B166" s="38" t="inlineStr">
        <is>
          <t>Bristol City</t>
        </is>
      </c>
      <c r="C166" s="38" t="inlineStr">
        <is>
          <t>Hull</t>
        </is>
      </c>
      <c r="D166" s="33" t="n">
        <v>433</v>
      </c>
      <c r="E166" s="33" t="n">
        <v>317</v>
      </c>
      <c r="F166" s="33" t="n">
        <v>343</v>
      </c>
      <c r="G166" s="33" t="n">
        <v>210</v>
      </c>
      <c r="H166" s="47" t="n">
        <v>7</v>
      </c>
      <c r="I166" s="47" t="n">
        <v>2</v>
      </c>
      <c r="J166" s="47" t="n">
        <v>9</v>
      </c>
      <c r="K166" s="16" t="n">
        <v>1</v>
      </c>
      <c r="L166" s="33" t="n">
        <v>0</v>
      </c>
      <c r="M166" s="47" t="n">
        <v>1</v>
      </c>
      <c r="N166" s="19">
        <f>IF(K166="","",LOOKUP(K166-L166,{-9E+307,0,1},{2,"x",1}))</f>
        <v/>
      </c>
      <c r="O166" s="20">
        <f>IF(K166="","",K166&amp;"-"&amp;L166)</f>
        <v/>
      </c>
      <c r="P166" s="21" t="n"/>
      <c r="DJ166" s="38" t="n"/>
      <c r="DL166" s="35" t="n"/>
      <c r="DM166" s="38" t="n"/>
      <c r="DO166" s="35" t="n"/>
      <c r="DP166" s="38" t="n"/>
      <c r="DR166" s="35" t="n"/>
      <c r="DS166" s="38" t="n"/>
      <c r="DU166" s="35" t="n"/>
      <c r="DV166" s="38" t="n"/>
      <c r="DX166" s="35" t="n"/>
      <c r="DY166" s="38" t="n"/>
      <c r="EA166" s="35" t="n"/>
      <c r="EB166" s="38" t="n"/>
      <c r="ED166" s="35" t="n"/>
      <c r="EE166" s="38" t="n"/>
      <c r="EG166" s="35" t="n"/>
    </row>
    <row customHeight="1" ht="12" r="167">
      <c r="A167" s="60" t="n">
        <v>43397</v>
      </c>
      <c r="B167" s="38" t="inlineStr">
        <is>
          <t>Leeds</t>
        </is>
      </c>
      <c r="C167" s="38" t="inlineStr">
        <is>
          <t>Ipswich</t>
        </is>
      </c>
      <c r="D167" s="33" t="n">
        <v>590</v>
      </c>
      <c r="E167" s="33" t="n">
        <v>318</v>
      </c>
      <c r="F167" s="33" t="n">
        <v>477</v>
      </c>
      <c r="G167" s="33" t="n">
        <v>208</v>
      </c>
      <c r="H167" s="47" t="n">
        <v>5</v>
      </c>
      <c r="I167" s="47" t="n">
        <v>2</v>
      </c>
      <c r="J167" s="47" t="n">
        <v>7</v>
      </c>
      <c r="K167" s="16" t="n">
        <v>2</v>
      </c>
      <c r="L167" s="33" t="n">
        <v>0</v>
      </c>
      <c r="M167" s="47" t="n">
        <v>2</v>
      </c>
      <c r="N167" s="19">
        <f>IF(K167="","",LOOKUP(K167-L167,{-9E+307,0,1},{2,"x",1}))</f>
        <v/>
      </c>
      <c r="O167" s="20">
        <f>IF(K167="","",K167&amp;"-"&amp;L167)</f>
        <v/>
      </c>
      <c r="P167" s="21" t="n"/>
      <c r="DJ167" s="38" t="n"/>
      <c r="DL167" s="35" t="n"/>
      <c r="DM167" s="38" t="n"/>
      <c r="DO167" s="35" t="n"/>
      <c r="DP167" s="38" t="n"/>
      <c r="DR167" s="35" t="n"/>
      <c r="DS167" s="38" t="n"/>
      <c r="DU167" s="35" t="n"/>
      <c r="DV167" s="38" t="n"/>
      <c r="DX167" s="35" t="n"/>
      <c r="DY167" s="38" t="n"/>
      <c r="EA167" s="35" t="n"/>
      <c r="EB167" s="38" t="n"/>
      <c r="ED167" s="35" t="n"/>
      <c r="EE167" s="38" t="n"/>
      <c r="EG167" s="35" t="n"/>
    </row>
    <row customHeight="1" ht="12" r="168">
      <c r="A168" s="60" t="n">
        <v>43397</v>
      </c>
      <c r="B168" s="38" t="inlineStr">
        <is>
          <t>Preston</t>
        </is>
      </c>
      <c r="C168" s="38" t="inlineStr">
        <is>
          <t>Brentford</t>
        </is>
      </c>
      <c r="D168" s="33" t="n">
        <v>296</v>
      </c>
      <c r="E168" s="33" t="n">
        <v>437</v>
      </c>
      <c r="F168" s="33" t="n">
        <v>189</v>
      </c>
      <c r="G168" s="33" t="n">
        <v>335</v>
      </c>
      <c r="H168" s="47" t="n">
        <v>8</v>
      </c>
      <c r="I168" s="47" t="n">
        <v>8</v>
      </c>
      <c r="J168" s="47" t="n">
        <v>16</v>
      </c>
      <c r="K168" s="16" t="n">
        <v>4</v>
      </c>
      <c r="L168" s="33" t="n">
        <v>3</v>
      </c>
      <c r="M168" s="47" t="n">
        <v>7</v>
      </c>
      <c r="N168" s="19">
        <f>IF(K168="","",LOOKUP(K168-L168,{-9E+307,0,1},{2,"x",1}))</f>
        <v/>
      </c>
      <c r="O168" s="20">
        <f>IF(K168="","",K168&amp;"-"&amp;L168)</f>
        <v/>
      </c>
      <c r="P168" s="21" t="n"/>
      <c r="DJ168" s="38" t="n"/>
      <c r="DL168" s="35" t="n"/>
      <c r="DM168" s="38" t="n"/>
      <c r="DO168" s="35" t="n"/>
      <c r="DP168" s="38" t="n"/>
      <c r="DR168" s="35" t="n"/>
      <c r="DS168" s="38" t="n"/>
      <c r="DU168" s="35" t="n"/>
      <c r="DV168" s="38" t="n"/>
      <c r="DX168" s="35" t="n"/>
      <c r="DY168" s="38" t="n"/>
      <c r="EA168" s="35" t="n"/>
      <c r="EB168" s="38" t="n"/>
      <c r="ED168" s="35" t="n"/>
      <c r="EE168" s="38" t="n"/>
      <c r="EG168" s="35" t="n"/>
    </row>
    <row customHeight="1" ht="12" r="169">
      <c r="A169" s="60" t="n">
        <v>43397</v>
      </c>
      <c r="B169" s="38" t="inlineStr">
        <is>
          <t>West Brom</t>
        </is>
      </c>
      <c r="C169" s="38" t="inlineStr">
        <is>
          <t>Derby</t>
        </is>
      </c>
      <c r="D169" s="33" t="n">
        <v>409</v>
      </c>
      <c r="E169" s="33" t="n">
        <v>407</v>
      </c>
      <c r="F169" s="33" t="n">
        <v>320</v>
      </c>
      <c r="G169" s="33" t="n">
        <v>318</v>
      </c>
      <c r="H169" s="47" t="n">
        <v>5</v>
      </c>
      <c r="I169" s="47" t="n">
        <v>9</v>
      </c>
      <c r="J169" s="47" t="n">
        <v>14</v>
      </c>
      <c r="K169" s="16" t="n">
        <v>1</v>
      </c>
      <c r="L169" s="33" t="n">
        <v>4</v>
      </c>
      <c r="M169" s="47" t="n">
        <v>5</v>
      </c>
      <c r="N169" s="19">
        <f>IF(K169="","",LOOKUP(K169-L169,{-9E+307,0,1},{2,"x",1}))</f>
        <v/>
      </c>
      <c r="O169" s="20">
        <f>IF(K169="","",K169&amp;"-"&amp;L169)</f>
        <v/>
      </c>
      <c r="P169" s="21" t="n"/>
      <c r="DJ169" s="38" t="n"/>
      <c r="DL169" s="35" t="n"/>
      <c r="DM169" s="38" t="n"/>
      <c r="DO169" s="35" t="n"/>
      <c r="DP169" s="38" t="n"/>
      <c r="DR169" s="35" t="n"/>
      <c r="DS169" s="38" t="n"/>
      <c r="DU169" s="35" t="n"/>
      <c r="DV169" s="38" t="n"/>
      <c r="DX169" s="35" t="n"/>
      <c r="DY169" s="38" t="n"/>
      <c r="EA169" s="35" t="n"/>
      <c r="EB169" s="38" t="n"/>
      <c r="ED169" s="35" t="n"/>
      <c r="EE169" s="38" t="n"/>
      <c r="EG169" s="35" t="n"/>
    </row>
    <row customHeight="1" ht="12" r="170">
      <c r="A170" s="60" t="n">
        <v>43399</v>
      </c>
      <c r="B170" s="38" t="inlineStr">
        <is>
          <t>QPR</t>
        </is>
      </c>
      <c r="C170" s="38" t="inlineStr">
        <is>
          <t>Aston Villa</t>
        </is>
      </c>
      <c r="D170" s="33" t="n">
        <v>257</v>
      </c>
      <c r="E170" s="33" t="n">
        <v>541</v>
      </c>
      <c r="F170" s="33" t="n">
        <v>167</v>
      </c>
      <c r="G170" s="33" t="n">
        <v>463</v>
      </c>
      <c r="H170" s="47" t="n">
        <v>7</v>
      </c>
      <c r="I170" s="47" t="n">
        <v>5</v>
      </c>
      <c r="J170" s="47" t="n">
        <v>12</v>
      </c>
      <c r="K170" s="16" t="n">
        <v>1</v>
      </c>
      <c r="L170" s="33" t="n">
        <v>0</v>
      </c>
      <c r="M170" s="47" t="n">
        <v>1</v>
      </c>
      <c r="N170" s="19">
        <f>IF(K170="","",LOOKUP(K170-L170,{-9E+307,0,1},{2,"x",1}))</f>
        <v/>
      </c>
      <c r="O170" s="20">
        <f>IF(K170="","",K170&amp;"-"&amp;L170)</f>
        <v/>
      </c>
      <c r="P170" s="21" t="n"/>
      <c r="DJ170" s="38" t="n"/>
      <c r="DL170" s="35" t="n"/>
      <c r="DM170" s="38" t="n"/>
      <c r="DO170" s="35" t="n"/>
      <c r="DP170" s="38" t="n"/>
      <c r="DR170" s="35" t="n"/>
      <c r="DS170" s="38" t="n"/>
      <c r="DU170" s="35" t="n"/>
      <c r="DV170" s="38" t="n"/>
      <c r="DX170" s="35" t="n"/>
      <c r="DY170" s="38" t="n"/>
      <c r="EA170" s="35" t="n"/>
      <c r="EB170" s="38" t="n"/>
      <c r="ED170" s="35" t="n"/>
      <c r="EE170" s="38" t="n"/>
      <c r="EG170" s="35" t="n"/>
    </row>
    <row r="171">
      <c r="A171" s="60" t="n">
        <v>43400</v>
      </c>
      <c r="B171" s="38" t="inlineStr">
        <is>
          <t>Birmingham</t>
        </is>
      </c>
      <c r="C171" s="38" t="inlineStr">
        <is>
          <t>Sheffield Wed</t>
        </is>
      </c>
      <c r="D171" s="33" t="n">
        <v>309</v>
      </c>
      <c r="E171" s="33" t="n">
        <v>532</v>
      </c>
      <c r="F171" s="33" t="n">
        <v>198</v>
      </c>
      <c r="G171" s="33" t="n">
        <v>411</v>
      </c>
      <c r="H171" s="47" t="n">
        <v>4</v>
      </c>
      <c r="I171" s="47" t="n">
        <v>4</v>
      </c>
      <c r="J171" s="47" t="n">
        <v>8</v>
      </c>
      <c r="K171" s="16" t="n">
        <v>3</v>
      </c>
      <c r="L171" s="33" t="n">
        <v>1</v>
      </c>
      <c r="M171" s="47" t="n">
        <v>4</v>
      </c>
      <c r="N171" s="19">
        <f>IF(K171="","",LOOKUP(K171-L171,{-9E+307,0,1},{2,"x",1}))</f>
        <v/>
      </c>
      <c r="O171" s="20">
        <f>IF(K171="","",K171&amp;"-"&amp;L171)</f>
        <v/>
      </c>
      <c r="P171" s="21" t="n"/>
      <c r="DJ171" s="38" t="n"/>
      <c r="DL171" s="35" t="n"/>
      <c r="DM171" s="38" t="n"/>
      <c r="DO171" s="35" t="n"/>
      <c r="DP171" s="38" t="n"/>
      <c r="DR171" s="35" t="n"/>
      <c r="DS171" s="38" t="n"/>
      <c r="DU171" s="35" t="n"/>
      <c r="DV171" s="38" t="n"/>
      <c r="DX171" s="35" t="n"/>
      <c r="DY171" s="38" t="n"/>
      <c r="EA171" s="35" t="n"/>
      <c r="EB171" s="38" t="n"/>
      <c r="ED171" s="35" t="n"/>
      <c r="EE171" s="38" t="n"/>
      <c r="EG171" s="35" t="n"/>
    </row>
    <row customHeight="1" ht="12" r="172">
      <c r="A172" s="60" t="n">
        <v>43400</v>
      </c>
      <c r="B172" s="38" t="inlineStr">
        <is>
          <t>Bolton</t>
        </is>
      </c>
      <c r="C172" s="38" t="inlineStr">
        <is>
          <t>Hull</t>
        </is>
      </c>
      <c r="D172" s="33" t="n">
        <v>461</v>
      </c>
      <c r="E172" s="33" t="n">
        <v>374</v>
      </c>
      <c r="F172" s="33" t="n">
        <v>314</v>
      </c>
      <c r="G172" s="33" t="n">
        <v>228</v>
      </c>
      <c r="H172" s="47" t="n">
        <v>3</v>
      </c>
      <c r="I172" s="47" t="n">
        <v>2</v>
      </c>
      <c r="J172" s="47" t="n">
        <v>5</v>
      </c>
      <c r="K172" s="16" t="n">
        <v>0</v>
      </c>
      <c r="L172" s="33" t="n">
        <v>1</v>
      </c>
      <c r="M172" s="47" t="n">
        <v>1</v>
      </c>
      <c r="N172" s="19">
        <f>IF(K172="","",LOOKUP(K172-L172,{-9E+307,0,1},{2,"x",1}))</f>
        <v/>
      </c>
      <c r="O172" s="20">
        <f>IF(K172="","",K172&amp;"-"&amp;L172)</f>
        <v/>
      </c>
      <c r="P172" s="21" t="n"/>
      <c r="DJ172" s="38" t="n"/>
      <c r="DL172" s="35" t="n"/>
      <c r="DM172" s="38" t="n"/>
      <c r="DO172" s="35" t="n"/>
      <c r="DP172" s="38" t="n"/>
      <c r="DR172" s="35" t="n"/>
      <c r="DS172" s="38" t="n"/>
      <c r="DU172" s="35" t="n"/>
      <c r="DV172" s="38" t="n"/>
      <c r="DX172" s="35" t="n"/>
      <c r="DY172" s="38" t="n"/>
      <c r="EA172" s="35" t="n"/>
      <c r="EB172" s="38" t="n"/>
      <c r="ED172" s="35" t="n"/>
      <c r="EE172" s="38" t="n"/>
      <c r="EG172" s="35" t="n"/>
    </row>
    <row customHeight="1" ht="12" r="173">
      <c r="A173" s="60" t="n">
        <v>43400</v>
      </c>
      <c r="B173" s="38" t="inlineStr">
        <is>
          <t>Bristol City</t>
        </is>
      </c>
      <c r="C173" s="38" t="inlineStr">
        <is>
          <t>Stoke</t>
        </is>
      </c>
      <c r="D173" s="33" t="n">
        <v>415</v>
      </c>
      <c r="E173" s="33" t="n">
        <v>422</v>
      </c>
      <c r="F173" s="33" t="n">
        <v>321</v>
      </c>
      <c r="G173" s="33" t="n">
        <v>309</v>
      </c>
      <c r="H173" s="47" t="n">
        <v>8</v>
      </c>
      <c r="I173" s="47" t="n">
        <v>3</v>
      </c>
      <c r="J173" s="47" t="n">
        <v>11</v>
      </c>
      <c r="K173" s="16" t="n">
        <v>0</v>
      </c>
      <c r="L173" s="33" t="n">
        <v>1</v>
      </c>
      <c r="M173" s="47" t="n">
        <v>1</v>
      </c>
      <c r="N173" s="19">
        <f>IF(K173="","",LOOKUP(K173-L173,{-9E+307,0,1},{2,"x",1}))</f>
        <v/>
      </c>
      <c r="O173" s="20">
        <f>IF(K173="","",K173&amp;"-"&amp;L173)</f>
        <v/>
      </c>
      <c r="P173" s="21" t="n"/>
      <c r="DJ173" s="38" t="n"/>
      <c r="DL173" s="35" t="n"/>
      <c r="DM173" s="38" t="n"/>
      <c r="DO173" s="35" t="n"/>
      <c r="DP173" s="38" t="n"/>
      <c r="DR173" s="35" t="n"/>
      <c r="DS173" s="38" t="n"/>
      <c r="DU173" s="35" t="n"/>
      <c r="DV173" s="38" t="n"/>
      <c r="DX173" s="35" t="n"/>
      <c r="DY173" s="38" t="n"/>
      <c r="EA173" s="35" t="n"/>
      <c r="EB173" s="38" t="n"/>
      <c r="ED173" s="35" t="n"/>
      <c r="EE173" s="38" t="n"/>
      <c r="EG173" s="35" t="n"/>
    </row>
    <row customHeight="1" ht="12" r="174">
      <c r="A174" s="60" t="n">
        <v>43400</v>
      </c>
      <c r="B174" s="38" t="inlineStr">
        <is>
          <t>Leeds</t>
        </is>
      </c>
      <c r="C174" s="38" t="inlineStr">
        <is>
          <t>Nottingham</t>
        </is>
      </c>
      <c r="D174" s="33" t="n">
        <v>611</v>
      </c>
      <c r="E174" s="33" t="n">
        <v>257</v>
      </c>
      <c r="F174" s="33" t="n">
        <v>487</v>
      </c>
      <c r="G174" s="33" t="n">
        <v>155</v>
      </c>
      <c r="H174" s="47" t="n">
        <v>3</v>
      </c>
      <c r="I174" s="47" t="n">
        <v>1</v>
      </c>
      <c r="J174" s="47" t="n">
        <v>4</v>
      </c>
      <c r="K174" s="16" t="n">
        <v>1</v>
      </c>
      <c r="L174" s="33" t="n">
        <v>1</v>
      </c>
      <c r="M174" s="47" t="n">
        <v>2</v>
      </c>
      <c r="N174" s="19">
        <f>IF(K174="","",LOOKUP(K174-L174,{-9E+307,0,1},{2,"x",1}))</f>
        <v/>
      </c>
      <c r="O174" s="20">
        <f>IF(K174="","",K174&amp;"-"&amp;L174)</f>
        <v/>
      </c>
      <c r="P174" s="21" t="n"/>
      <c r="DJ174" s="38" t="n"/>
      <c r="DL174" s="35" t="n"/>
      <c r="DM174" s="38" t="n"/>
      <c r="DO174" s="35" t="n"/>
      <c r="DP174" s="38" t="n"/>
      <c r="DR174" s="35" t="n"/>
      <c r="DS174" s="38" t="n"/>
      <c r="DU174" s="35" t="n"/>
      <c r="DV174" s="38" t="n"/>
      <c r="DX174" s="35" t="n"/>
      <c r="DY174" s="38" t="n"/>
      <c r="EA174" s="35" t="n"/>
      <c r="EB174" s="38" t="n"/>
      <c r="ED174" s="35" t="n"/>
      <c r="EE174" s="38" t="n"/>
      <c r="EG174" s="35" t="n"/>
    </row>
    <row customHeight="1" ht="12" r="175">
      <c r="A175" s="60" t="n">
        <v>43400</v>
      </c>
      <c r="B175" s="38" t="inlineStr">
        <is>
          <t>Middlesbrough</t>
        </is>
      </c>
      <c r="C175" s="38" t="inlineStr">
        <is>
          <t>Derby</t>
        </is>
      </c>
      <c r="D175" s="33" t="n">
        <v>302</v>
      </c>
      <c r="E175" s="33" t="n">
        <v>451</v>
      </c>
      <c r="F175" s="33" t="n">
        <v>197</v>
      </c>
      <c r="G175" s="33" t="n">
        <v>339</v>
      </c>
      <c r="H175" s="47" t="n">
        <v>0</v>
      </c>
      <c r="I175" s="47" t="n">
        <v>7</v>
      </c>
      <c r="J175" s="47" t="n">
        <v>7</v>
      </c>
      <c r="K175" s="16" t="n">
        <v>1</v>
      </c>
      <c r="L175" s="33" t="n">
        <v>1</v>
      </c>
      <c r="M175" s="47" t="n">
        <v>2</v>
      </c>
      <c r="N175" s="19">
        <f>IF(K175="","",LOOKUP(K175-L175,{-9E+307,0,1},{2,"x",1}))</f>
        <v/>
      </c>
      <c r="O175" s="20">
        <f>IF(K175="","",K175&amp;"-"&amp;L175)</f>
        <v/>
      </c>
      <c r="P175" s="21" t="n"/>
      <c r="DJ175" s="38" t="n"/>
      <c r="DL175" s="35" t="n"/>
      <c r="DM175" s="38" t="n"/>
      <c r="DO175" s="35" t="n"/>
      <c r="DP175" s="38" t="n"/>
      <c r="DR175" s="35" t="n"/>
      <c r="DS175" s="38" t="n"/>
      <c r="DU175" s="35" t="n"/>
      <c r="DV175" s="38" t="n"/>
      <c r="DX175" s="35" t="n"/>
      <c r="DY175" s="38" t="n"/>
      <c r="EA175" s="35" t="n"/>
      <c r="EB175" s="38" t="n"/>
      <c r="ED175" s="35" t="n"/>
      <c r="EE175" s="38" t="n"/>
      <c r="EG175" s="35" t="n"/>
    </row>
    <row customHeight="1" ht="12" r="176">
      <c r="A176" s="60" t="n">
        <v>43400</v>
      </c>
      <c r="B176" s="38" t="inlineStr">
        <is>
          <t>Millwall</t>
        </is>
      </c>
      <c r="C176" s="38" t="inlineStr">
        <is>
          <t>Ipswich</t>
        </is>
      </c>
      <c r="D176" s="33" t="n">
        <v>301</v>
      </c>
      <c r="E176" s="33" t="n">
        <v>453</v>
      </c>
      <c r="F176" s="33" t="n">
        <v>166</v>
      </c>
      <c r="G176" s="33" t="n">
        <v>317</v>
      </c>
      <c r="H176" s="47" t="n">
        <v>4</v>
      </c>
      <c r="I176" s="47" t="n">
        <v>0</v>
      </c>
      <c r="J176" s="47" t="n">
        <v>4</v>
      </c>
      <c r="K176" s="16" t="n">
        <v>3</v>
      </c>
      <c r="L176" s="33" t="n">
        <v>0</v>
      </c>
      <c r="M176" s="47" t="n">
        <v>3</v>
      </c>
      <c r="N176" s="19">
        <f>IF(K176="","",LOOKUP(K176-L176,{-9E+307,0,1},{2,"x",1}))</f>
        <v/>
      </c>
      <c r="O176" s="20">
        <f>IF(K176="","",K176&amp;"-"&amp;L176)</f>
        <v/>
      </c>
      <c r="P176" s="21" t="n"/>
      <c r="DJ176" s="38" t="n"/>
      <c r="DL176" s="35" t="n"/>
      <c r="DM176" s="38" t="n"/>
      <c r="DO176" s="35" t="n"/>
      <c r="DP176" s="38" t="n"/>
      <c r="DR176" s="35" t="n"/>
      <c r="DS176" s="38" t="n"/>
      <c r="DU176" s="35" t="n"/>
      <c r="DV176" s="38" t="n"/>
      <c r="DX176" s="35" t="n"/>
      <c r="DY176" s="38" t="n"/>
      <c r="EA176" s="35" t="n"/>
      <c r="EB176" s="38" t="n"/>
      <c r="ED176" s="35" t="n"/>
      <c r="EE176" s="38" t="n"/>
      <c r="EG176" s="35" t="n"/>
    </row>
    <row customHeight="1" ht="12" r="177">
      <c r="A177" s="60" t="n">
        <v>43400</v>
      </c>
      <c r="B177" s="38" t="inlineStr">
        <is>
          <t>Norwich</t>
        </is>
      </c>
      <c r="C177" s="38" t="inlineStr">
        <is>
          <t>Brentford</t>
        </is>
      </c>
      <c r="D177" s="33" t="n">
        <v>468</v>
      </c>
      <c r="E177" s="33" t="n">
        <v>514</v>
      </c>
      <c r="F177" s="33" t="n">
        <v>355</v>
      </c>
      <c r="G177" s="33" t="n">
        <v>403</v>
      </c>
      <c r="H177" s="47" t="n">
        <v>3</v>
      </c>
      <c r="I177" s="47" t="n">
        <v>5</v>
      </c>
      <c r="J177" s="47" t="n">
        <v>8</v>
      </c>
      <c r="K177" s="16" t="n">
        <v>1</v>
      </c>
      <c r="L177" s="33" t="n">
        <v>0</v>
      </c>
      <c r="M177" s="47" t="n">
        <v>1</v>
      </c>
      <c r="N177" s="19">
        <f>IF(K177="","",LOOKUP(K177-L177,{-9E+307,0,1},{2,"x",1}))</f>
        <v/>
      </c>
      <c r="O177" s="20">
        <f>IF(K177="","",K177&amp;"-"&amp;L177)</f>
        <v/>
      </c>
      <c r="P177" s="21" t="n"/>
      <c r="DJ177" s="38" t="n"/>
      <c r="DL177" s="35" t="n"/>
      <c r="DM177" s="38" t="n"/>
      <c r="DO177" s="35" t="n"/>
      <c r="DP177" s="38" t="n"/>
      <c r="DR177" s="35" t="n"/>
      <c r="DS177" s="38" t="n"/>
      <c r="DU177" s="35" t="n"/>
      <c r="DV177" s="38" t="n"/>
      <c r="DX177" s="35" t="n"/>
      <c r="DY177" s="38" t="n"/>
      <c r="EA177" s="35" t="n"/>
      <c r="EB177" s="38" t="n"/>
      <c r="ED177" s="35" t="n"/>
      <c r="EE177" s="38" t="n"/>
      <c r="EG177" s="35" t="n"/>
    </row>
    <row customHeight="1" ht="12" r="178">
      <c r="A178" s="60" t="n">
        <v>43400</v>
      </c>
      <c r="B178" s="38" t="inlineStr">
        <is>
          <t>Preston</t>
        </is>
      </c>
      <c r="C178" s="38" t="inlineStr">
        <is>
          <t>Rotherham</t>
        </is>
      </c>
      <c r="D178" s="33" t="n">
        <v>344</v>
      </c>
      <c r="E178" s="33" t="n">
        <v>281</v>
      </c>
      <c r="F178" s="33" t="n">
        <v>226</v>
      </c>
      <c r="G178" s="33" t="n">
        <v>159</v>
      </c>
      <c r="H178" s="47" t="n">
        <v>6</v>
      </c>
      <c r="I178" s="47" t="n">
        <v>5</v>
      </c>
      <c r="J178" s="47" t="n">
        <v>11</v>
      </c>
      <c r="K178" s="16" t="n">
        <v>1</v>
      </c>
      <c r="L178" s="33" t="n">
        <v>1</v>
      </c>
      <c r="M178" s="47" t="n">
        <v>2</v>
      </c>
      <c r="N178" s="19">
        <f>IF(K178="","",LOOKUP(K178-L178,{-9E+307,0,1},{2,"x",1}))</f>
        <v/>
      </c>
      <c r="O178" s="20">
        <f>IF(K178="","",K178&amp;"-"&amp;L178)</f>
        <v/>
      </c>
      <c r="P178" s="21" t="n"/>
      <c r="DJ178" s="38" t="n"/>
      <c r="DL178" s="35" t="n"/>
      <c r="DM178" s="38" t="n"/>
      <c r="DO178" s="35" t="n"/>
      <c r="DP178" s="38" t="n"/>
      <c r="DR178" s="35" t="n"/>
      <c r="DS178" s="38" t="n"/>
      <c r="DU178" s="35" t="n"/>
      <c r="DV178" s="38" t="n"/>
      <c r="DX178" s="35" t="n"/>
      <c r="DY178" s="38" t="n"/>
      <c r="EA178" s="35" t="n"/>
      <c r="EB178" s="38" t="n"/>
      <c r="ED178" s="35" t="n"/>
      <c r="EE178" s="38" t="n"/>
      <c r="EG178" s="35" t="n"/>
    </row>
    <row customHeight="1" ht="12" r="179">
      <c r="A179" s="60" t="n">
        <v>43400</v>
      </c>
      <c r="B179" s="38" t="inlineStr">
        <is>
          <t>Sheffield Utd</t>
        </is>
      </c>
      <c r="C179" s="38" t="inlineStr">
        <is>
          <t>Wigan</t>
        </is>
      </c>
      <c r="D179" s="33" t="n">
        <v>377</v>
      </c>
      <c r="E179" s="33" t="n">
        <v>349</v>
      </c>
      <c r="F179" s="33" t="n">
        <v>262</v>
      </c>
      <c r="G179" s="33" t="n">
        <v>244</v>
      </c>
      <c r="H179" s="47" t="n">
        <v>4</v>
      </c>
      <c r="I179" s="47" t="n">
        <v>7</v>
      </c>
      <c r="J179" s="47" t="n">
        <v>11</v>
      </c>
      <c r="K179" s="16" t="n">
        <v>4</v>
      </c>
      <c r="L179" s="33" t="n">
        <v>2</v>
      </c>
      <c r="M179" s="47" t="n">
        <v>6</v>
      </c>
      <c r="N179" s="19">
        <f>IF(K179="","",LOOKUP(K179-L179,{-9E+307,0,1},{2,"x",1}))</f>
        <v/>
      </c>
      <c r="O179" s="20">
        <f>IF(K179="","",K179&amp;"-"&amp;L179)</f>
        <v/>
      </c>
      <c r="P179" s="21" t="n"/>
      <c r="DJ179" s="38" t="n"/>
      <c r="DL179" s="35" t="n"/>
      <c r="DM179" s="38" t="n"/>
      <c r="DO179" s="35" t="n"/>
      <c r="DP179" s="38" t="n"/>
      <c r="DR179" s="35" t="n"/>
      <c r="DS179" s="38" t="n"/>
      <c r="DU179" s="35" t="n"/>
      <c r="DV179" s="38" t="n"/>
      <c r="DX179" s="35" t="n"/>
      <c r="DY179" s="38" t="n"/>
      <c r="EA179" s="35" t="n"/>
      <c r="EB179" s="38" t="n"/>
      <c r="ED179" s="35" t="n"/>
      <c r="EE179" s="38" t="n"/>
      <c r="EG179" s="35" t="n"/>
    </row>
    <row customHeight="1" ht="12" r="180">
      <c r="A180" s="60" t="n">
        <v>43400</v>
      </c>
      <c r="B180" s="38" t="inlineStr">
        <is>
          <t>Swansea</t>
        </is>
      </c>
      <c r="C180" s="38" t="inlineStr">
        <is>
          <t>Reading</t>
        </is>
      </c>
      <c r="D180" s="33" t="n">
        <v>653</v>
      </c>
      <c r="E180" s="33" t="n">
        <v>355</v>
      </c>
      <c r="F180" s="33" t="n">
        <v>581</v>
      </c>
      <c r="G180" s="33" t="n">
        <v>276</v>
      </c>
      <c r="H180" s="47" t="n">
        <v>9</v>
      </c>
      <c r="I180" s="47" t="n">
        <v>4</v>
      </c>
      <c r="J180" s="47" t="n">
        <v>13</v>
      </c>
      <c r="K180" s="16" t="n">
        <v>2</v>
      </c>
      <c r="L180" s="33" t="n">
        <v>0</v>
      </c>
      <c r="M180" s="47" t="n">
        <v>2</v>
      </c>
      <c r="N180" s="19">
        <f>IF(K180="","",LOOKUP(K180-L180,{-9E+307,0,1},{2,"x",1}))</f>
        <v/>
      </c>
      <c r="O180" s="20">
        <f>IF(K180="","",K180&amp;"-"&amp;L180)</f>
        <v/>
      </c>
      <c r="P180" s="21" t="n"/>
      <c r="DJ180" s="38" t="n"/>
      <c r="DL180" s="35" t="n"/>
      <c r="DM180" s="38" t="n"/>
      <c r="DO180" s="35" t="n"/>
      <c r="DP180" s="38" t="n"/>
      <c r="DR180" s="35" t="n"/>
      <c r="DS180" s="38" t="n"/>
      <c r="DU180" s="35" t="n"/>
      <c r="DV180" s="38" t="n"/>
      <c r="DX180" s="35" t="n"/>
      <c r="DY180" s="38" t="n"/>
      <c r="EA180" s="35" t="n"/>
      <c r="EB180" s="38" t="n"/>
      <c r="ED180" s="35" t="n"/>
      <c r="EE180" s="38" t="n"/>
      <c r="EG180" s="35" t="n"/>
    </row>
    <row customHeight="1" ht="12" r="181">
      <c r="A181" s="60" t="n">
        <v>43400</v>
      </c>
      <c r="B181" s="38" t="inlineStr">
        <is>
          <t>West Brom</t>
        </is>
      </c>
      <c r="C181" s="38" t="inlineStr">
        <is>
          <t>Blackburn</t>
        </is>
      </c>
      <c r="D181" s="33" t="n">
        <v>480</v>
      </c>
      <c r="E181" s="33" t="n">
        <v>467</v>
      </c>
      <c r="F181" s="33" t="n">
        <v>379</v>
      </c>
      <c r="G181" s="33" t="n">
        <v>356</v>
      </c>
      <c r="H181" s="47" t="n">
        <v>7</v>
      </c>
      <c r="I181" s="47" t="n">
        <v>5</v>
      </c>
      <c r="J181" s="47" t="n">
        <v>12</v>
      </c>
      <c r="K181" s="16" t="n">
        <v>1</v>
      </c>
      <c r="L181" s="33" t="n">
        <v>1</v>
      </c>
      <c r="M181" s="47" t="n">
        <v>2</v>
      </c>
      <c r="N181" s="19">
        <f>IF(K181="","",LOOKUP(K181-L181,{-9E+307,0,1},{2,"x",1}))</f>
        <v/>
      </c>
      <c r="O181" s="20">
        <f>IF(K181="","",K181&amp;"-"&amp;L181)</f>
        <v/>
      </c>
      <c r="P181" s="21" t="n"/>
      <c r="DJ181" s="38" t="n"/>
      <c r="DL181" s="35" t="n"/>
      <c r="DM181" s="38" t="n"/>
      <c r="DO181" s="35" t="n"/>
      <c r="DP181" s="38" t="n"/>
      <c r="DR181" s="35" t="n"/>
      <c r="DS181" s="38" t="n"/>
      <c r="DU181" s="35" t="n"/>
      <c r="DV181" s="38" t="n"/>
      <c r="DX181" s="35" t="n"/>
      <c r="DY181" s="38" t="n"/>
      <c r="EA181" s="35" t="n"/>
      <c r="EB181" s="38" t="n"/>
      <c r="ED181" s="35" t="n"/>
      <c r="EE181" s="38" t="n"/>
      <c r="EG181" s="35" t="n"/>
    </row>
    <row customHeight="1" ht="12" r="182">
      <c r="A182" s="60" t="n">
        <v>43406</v>
      </c>
      <c r="B182" s="38" t="inlineStr">
        <is>
          <t>Aston Villa</t>
        </is>
      </c>
      <c r="C182" s="38" t="inlineStr">
        <is>
          <t>Bolton</t>
        </is>
      </c>
      <c r="D182" s="33" t="n">
        <v>507</v>
      </c>
      <c r="E182" s="33" t="n">
        <v>330</v>
      </c>
      <c r="F182" s="33" t="n">
        <v>431</v>
      </c>
      <c r="G182" s="33" t="n">
        <v>241</v>
      </c>
      <c r="H182" s="47" t="n">
        <v>3</v>
      </c>
      <c r="I182" s="47" t="n">
        <v>3</v>
      </c>
      <c r="J182" s="47" t="n">
        <v>6</v>
      </c>
      <c r="K182" s="16" t="n">
        <v>2</v>
      </c>
      <c r="L182" s="33" t="n">
        <v>0</v>
      </c>
      <c r="M182" s="47" t="n">
        <v>2</v>
      </c>
      <c r="N182" s="19">
        <f>IF(K182="","",LOOKUP(K182-L182,{-9E+307,0,1},{2,"x",1}))</f>
        <v/>
      </c>
      <c r="O182" s="20">
        <f>IF(K182="","",K182&amp;"-"&amp;L182)</f>
        <v/>
      </c>
      <c r="P182" s="21" t="n"/>
      <c r="DJ182" s="38" t="n"/>
      <c r="DL182" s="35" t="n"/>
      <c r="DM182" s="38" t="n"/>
      <c r="DO182" s="35" t="n"/>
      <c r="DP182" s="38" t="n"/>
      <c r="DR182" s="35" t="n"/>
      <c r="DS182" s="38" t="n"/>
      <c r="DU182" s="35" t="n"/>
      <c r="DV182" s="38" t="n"/>
      <c r="DX182" s="35" t="n"/>
      <c r="DY182" s="38" t="n"/>
      <c r="EA182" s="35" t="n"/>
      <c r="EB182" s="38" t="n"/>
      <c r="ED182" s="35" t="n"/>
      <c r="EE182" s="38" t="n"/>
      <c r="EG182" s="35" t="n"/>
    </row>
    <row customHeight="1" ht="12" r="183">
      <c r="A183" s="60" t="n">
        <v>43407</v>
      </c>
      <c r="B183" s="38" t="inlineStr">
        <is>
          <t>Blackburn</t>
        </is>
      </c>
      <c r="C183" s="38" t="inlineStr">
        <is>
          <t>QPR</t>
        </is>
      </c>
      <c r="D183" s="33" t="n">
        <v>482</v>
      </c>
      <c r="E183" s="33" t="n">
        <v>307</v>
      </c>
      <c r="F183" s="33" t="n">
        <v>347</v>
      </c>
      <c r="G183" s="33" t="n">
        <v>187</v>
      </c>
      <c r="H183" s="47" t="n">
        <v>2</v>
      </c>
      <c r="I183" s="47" t="n">
        <v>1</v>
      </c>
      <c r="J183" s="47" t="n">
        <v>3</v>
      </c>
      <c r="K183" s="16" t="n">
        <v>1</v>
      </c>
      <c r="L183" s="33" t="n">
        <v>0</v>
      </c>
      <c r="M183" s="47" t="n">
        <v>1</v>
      </c>
      <c r="N183" s="19">
        <f>IF(K183="","",LOOKUP(K183-L183,{-9E+307,0,1},{2,"x",1}))</f>
        <v/>
      </c>
      <c r="O183" s="20">
        <f>IF(K183="","",K183&amp;"-"&amp;L183)</f>
        <v/>
      </c>
      <c r="P183" s="21" t="n"/>
      <c r="DJ183" s="38" t="n"/>
      <c r="DL183" s="35" t="n"/>
      <c r="DM183" s="38" t="n"/>
      <c r="DO183" s="35" t="n"/>
      <c r="DP183" s="38" t="n"/>
      <c r="DR183" s="35" t="n"/>
      <c r="DS183" s="38" t="n"/>
      <c r="DU183" s="35" t="n"/>
      <c r="DV183" s="38" t="n"/>
      <c r="DX183" s="35" t="n"/>
      <c r="DY183" s="38" t="n"/>
      <c r="EA183" s="35" t="n"/>
      <c r="EB183" s="38" t="n"/>
      <c r="ED183" s="35" t="n"/>
      <c r="EE183" s="38" t="n"/>
      <c r="EG183" s="35" t="n"/>
    </row>
    <row customHeight="1" ht="12" r="184">
      <c r="A184" s="60" t="n">
        <v>43407</v>
      </c>
      <c r="B184" s="38" t="inlineStr">
        <is>
          <t>Brentford</t>
        </is>
      </c>
      <c r="C184" s="38" t="inlineStr">
        <is>
          <t>Millwall</t>
        </is>
      </c>
      <c r="D184" s="33" t="n">
        <v>487</v>
      </c>
      <c r="E184" s="33" t="n">
        <v>297</v>
      </c>
      <c r="F184" s="33" t="n">
        <v>370</v>
      </c>
      <c r="G184" s="33" t="n">
        <v>167</v>
      </c>
      <c r="H184" s="47" t="n">
        <v>4</v>
      </c>
      <c r="I184" s="47" t="n">
        <v>1</v>
      </c>
      <c r="J184" s="47" t="n">
        <v>5</v>
      </c>
      <c r="K184" s="16" t="n">
        <v>2</v>
      </c>
      <c r="L184" s="33" t="n">
        <v>0</v>
      </c>
      <c r="M184" s="47" t="n">
        <v>2</v>
      </c>
      <c r="N184" s="19">
        <f>IF(K184="","",LOOKUP(K184-L184,{-9E+307,0,1},{2,"x",1}))</f>
        <v/>
      </c>
      <c r="O184" s="20">
        <f>IF(K184="","",K184&amp;"-"&amp;L184)</f>
        <v/>
      </c>
      <c r="P184" s="21" t="n"/>
      <c r="DJ184" s="38" t="n"/>
      <c r="DL184" s="35" t="n"/>
      <c r="DM184" s="38" t="n"/>
      <c r="DO184" s="35" t="n"/>
      <c r="DP184" s="38" t="n"/>
      <c r="DR184" s="35" t="n"/>
      <c r="DS184" s="38" t="n"/>
      <c r="DU184" s="35" t="n"/>
      <c r="DV184" s="38" t="n"/>
      <c r="DX184" s="35" t="n"/>
      <c r="DY184" s="38" t="n"/>
      <c r="EA184" s="35" t="n"/>
      <c r="EB184" s="38" t="n"/>
      <c r="ED184" s="35" t="n"/>
      <c r="EE184" s="38" t="n"/>
      <c r="EG184" s="35" t="n"/>
    </row>
    <row customHeight="1" ht="12" r="185">
      <c r="A185" s="60" t="n">
        <v>43407</v>
      </c>
      <c r="B185" s="38" t="inlineStr">
        <is>
          <t>Derby</t>
        </is>
      </c>
      <c r="C185" s="38" t="inlineStr">
        <is>
          <t>Birmingham</t>
        </is>
      </c>
      <c r="D185" s="33" t="n">
        <v>595</v>
      </c>
      <c r="E185" s="33" t="n">
        <v>249</v>
      </c>
      <c r="F185" s="33" t="n">
        <v>495</v>
      </c>
      <c r="G185" s="33" t="n">
        <v>142</v>
      </c>
      <c r="H185" s="47" t="n">
        <v>10</v>
      </c>
      <c r="I185" s="47" t="n">
        <v>3</v>
      </c>
      <c r="J185" s="47" t="n">
        <v>13</v>
      </c>
      <c r="K185" s="16" t="n">
        <v>3</v>
      </c>
      <c r="L185" s="33" t="n">
        <v>1</v>
      </c>
      <c r="M185" s="47" t="n">
        <v>4</v>
      </c>
      <c r="N185" s="19">
        <f>IF(K185="","",LOOKUP(K185-L185,{-9E+307,0,1},{2,"x",1}))</f>
        <v/>
      </c>
      <c r="O185" s="20">
        <f>IF(K185="","",K185&amp;"-"&amp;L185)</f>
        <v/>
      </c>
      <c r="P185" s="21" t="n"/>
      <c r="DJ185" s="38" t="n"/>
      <c r="DL185" s="35" t="n"/>
      <c r="DM185" s="38" t="n"/>
      <c r="DO185" s="35" t="n"/>
      <c r="DP185" s="38" t="n"/>
      <c r="DR185" s="35" t="n"/>
      <c r="DS185" s="38" t="n"/>
      <c r="DU185" s="35" t="n"/>
      <c r="DV185" s="38" t="n"/>
      <c r="DX185" s="35" t="n"/>
      <c r="DY185" s="38" t="n"/>
      <c r="EA185" s="35" t="n"/>
      <c r="EB185" s="38" t="n"/>
      <c r="ED185" s="35" t="n"/>
      <c r="EE185" s="38" t="n"/>
      <c r="EG185" s="35" t="n"/>
    </row>
    <row customHeight="1" ht="12" r="186">
      <c r="A186" s="60" t="n">
        <v>43407</v>
      </c>
      <c r="B186" s="38" t="inlineStr">
        <is>
          <t>Hull</t>
        </is>
      </c>
      <c r="C186" s="38" t="inlineStr">
        <is>
          <t>West Brom</t>
        </is>
      </c>
      <c r="D186" s="33" t="n">
        <v>349</v>
      </c>
      <c r="E186" s="33" t="n">
        <v>498</v>
      </c>
      <c r="F186" s="33" t="n">
        <v>240</v>
      </c>
      <c r="G186" s="33" t="n">
        <v>388</v>
      </c>
      <c r="H186" s="47" t="n">
        <v>3</v>
      </c>
      <c r="I186" s="47" t="n">
        <v>2</v>
      </c>
      <c r="J186" s="47" t="n">
        <v>5</v>
      </c>
      <c r="K186" s="16" t="n">
        <v>1</v>
      </c>
      <c r="L186" s="33" t="n">
        <v>0</v>
      </c>
      <c r="M186" s="47" t="n">
        <v>1</v>
      </c>
      <c r="N186" s="19">
        <f>IF(K186="","",LOOKUP(K186-L186,{-9E+307,0,1},{2,"x",1}))</f>
        <v/>
      </c>
      <c r="O186" s="20">
        <f>IF(K186="","",K186&amp;"-"&amp;L186)</f>
        <v/>
      </c>
      <c r="P186" s="21" t="n"/>
      <c r="DJ186" s="38" t="n"/>
      <c r="DL186" s="35" t="n"/>
      <c r="DM186" s="38" t="n"/>
      <c r="DO186" s="35" t="n"/>
      <c r="DP186" s="38" t="n"/>
      <c r="DR186" s="35" t="n"/>
      <c r="DS186" s="38" t="n"/>
      <c r="DU186" s="35" t="n"/>
      <c r="DV186" s="38" t="n"/>
      <c r="DX186" s="35" t="n"/>
      <c r="DY186" s="38" t="n"/>
      <c r="EA186" s="35" t="n"/>
      <c r="EB186" s="38" t="n"/>
      <c r="ED186" s="35" t="n"/>
      <c r="EE186" s="38" t="n"/>
      <c r="EG186" s="35" t="n"/>
    </row>
    <row customHeight="1" ht="12" r="187">
      <c r="A187" s="60" t="n">
        <v>43407</v>
      </c>
      <c r="B187" s="38" t="inlineStr">
        <is>
          <t>Ipswich</t>
        </is>
      </c>
      <c r="C187" s="38" t="inlineStr">
        <is>
          <t>Preston</t>
        </is>
      </c>
      <c r="D187" s="33" t="n">
        <v>343</v>
      </c>
      <c r="E187" s="33" t="n">
        <v>322</v>
      </c>
      <c r="F187" s="33" t="n">
        <v>198</v>
      </c>
      <c r="G187" s="33" t="n">
        <v>169</v>
      </c>
      <c r="H187" s="47" t="n">
        <v>2</v>
      </c>
      <c r="I187" s="47" t="n">
        <v>3</v>
      </c>
      <c r="J187" s="47" t="n">
        <v>5</v>
      </c>
      <c r="K187" s="16" t="n">
        <v>1</v>
      </c>
      <c r="L187" s="33" t="n">
        <v>1</v>
      </c>
      <c r="M187" s="47" t="n">
        <v>2</v>
      </c>
      <c r="N187" s="19">
        <f>IF(K187="","",LOOKUP(K187-L187,{-9E+307,0,1},{2,"x",1}))</f>
        <v/>
      </c>
      <c r="O187" s="20">
        <f>IF(K187="","",K187&amp;"-"&amp;L187)</f>
        <v/>
      </c>
      <c r="P187" s="21" t="n"/>
      <c r="DJ187" s="38" t="n"/>
      <c r="DL187" s="35" t="n"/>
      <c r="DM187" s="38" t="n"/>
      <c r="DO187" s="35" t="n"/>
      <c r="DP187" s="38" t="n"/>
      <c r="DR187" s="35" t="n"/>
      <c r="DS187" s="38" t="n"/>
      <c r="DU187" s="35" t="n"/>
      <c r="DV187" s="38" t="n"/>
      <c r="DX187" s="35" t="n"/>
      <c r="DY187" s="38" t="n"/>
      <c r="EA187" s="35" t="n"/>
      <c r="EB187" s="38" t="n"/>
      <c r="ED187" s="35" t="n"/>
      <c r="EE187" s="38" t="n"/>
      <c r="EG187" s="35" t="n"/>
    </row>
    <row customHeight="1" ht="12" r="188">
      <c r="A188" s="60" t="n">
        <v>43407</v>
      </c>
      <c r="B188" s="38" t="inlineStr">
        <is>
          <t>Nottingham</t>
        </is>
      </c>
      <c r="C188" s="38" t="inlineStr">
        <is>
          <t>Sheffield Utd</t>
        </is>
      </c>
      <c r="D188" s="33" t="n">
        <v>459</v>
      </c>
      <c r="E188" s="33" t="n">
        <v>519</v>
      </c>
      <c r="F188" s="33" t="n">
        <v>349</v>
      </c>
      <c r="G188" s="33" t="n">
        <v>382</v>
      </c>
      <c r="H188" s="47" t="n">
        <v>2</v>
      </c>
      <c r="I188" s="47" t="n">
        <v>1</v>
      </c>
      <c r="J188" s="47" t="n">
        <v>3</v>
      </c>
      <c r="K188" s="16" t="n">
        <v>1</v>
      </c>
      <c r="L188" s="33" t="n">
        <v>0</v>
      </c>
      <c r="M188" s="47" t="n">
        <v>1</v>
      </c>
      <c r="N188" s="19">
        <f>IF(K188="","",LOOKUP(K188-L188,{-9E+307,0,1},{2,"x",1}))</f>
        <v/>
      </c>
      <c r="O188" s="20">
        <f>IF(K188="","",K188&amp;"-"&amp;L188)</f>
        <v/>
      </c>
      <c r="P188" s="21" t="n"/>
      <c r="DJ188" s="38" t="n"/>
      <c r="DL188" s="35" t="n"/>
      <c r="DM188" s="38" t="n"/>
      <c r="DO188" s="35" t="n"/>
      <c r="DP188" s="38" t="n"/>
      <c r="DR188" s="35" t="n"/>
      <c r="DS188" s="38" t="n"/>
      <c r="DU188" s="35" t="n"/>
      <c r="DV188" s="38" t="n"/>
      <c r="DX188" s="35" t="n"/>
      <c r="DY188" s="38" t="n"/>
      <c r="EA188" s="35" t="n"/>
      <c r="EB188" s="38" t="n"/>
      <c r="ED188" s="35" t="n"/>
      <c r="EE188" s="38" t="n"/>
      <c r="EG188" s="35" t="n"/>
    </row>
    <row customHeight="1" ht="12" r="189">
      <c r="A189" s="60" t="n">
        <v>43407</v>
      </c>
      <c r="B189" s="38" t="inlineStr">
        <is>
          <t>Reading</t>
        </is>
      </c>
      <c r="C189" s="38" t="inlineStr">
        <is>
          <t>Bristol City</t>
        </is>
      </c>
      <c r="D189" s="33" t="n">
        <v>355</v>
      </c>
      <c r="E189" s="33" t="n">
        <v>511</v>
      </c>
      <c r="F189" s="33" t="n">
        <v>248</v>
      </c>
      <c r="G189" s="33" t="n">
        <v>390</v>
      </c>
      <c r="H189" s="47" t="n">
        <v>3</v>
      </c>
      <c r="I189" s="47" t="n">
        <v>7</v>
      </c>
      <c r="J189" s="47" t="n">
        <v>10</v>
      </c>
      <c r="K189" s="16" t="n">
        <v>3</v>
      </c>
      <c r="L189" s="33" t="n">
        <v>2</v>
      </c>
      <c r="M189" s="47" t="n">
        <v>5</v>
      </c>
      <c r="N189" s="19">
        <f>IF(K189="","",LOOKUP(K189-L189,{-9E+307,0,1},{2,"x",1}))</f>
        <v/>
      </c>
      <c r="O189" s="20">
        <f>IF(K189="","",K189&amp;"-"&amp;L189)</f>
        <v/>
      </c>
      <c r="P189" s="21" t="n"/>
      <c r="DJ189" s="38" t="n"/>
      <c r="DL189" s="35" t="n"/>
      <c r="DM189" s="38" t="n"/>
      <c r="DO189" s="35" t="n"/>
      <c r="DP189" s="38" t="n"/>
      <c r="DR189" s="35" t="n"/>
      <c r="DS189" s="38" t="n"/>
      <c r="DU189" s="35" t="n"/>
      <c r="DV189" s="38" t="n"/>
      <c r="DX189" s="35" t="n"/>
      <c r="DY189" s="38" t="n"/>
      <c r="EA189" s="35" t="n"/>
      <c r="EB189" s="38" t="n"/>
      <c r="ED189" s="35" t="n"/>
      <c r="EE189" s="38" t="n"/>
      <c r="EG189" s="35" t="n"/>
    </row>
    <row customHeight="1" ht="12" r="190">
      <c r="A190" s="60" t="n">
        <v>43407</v>
      </c>
      <c r="B190" s="38" t="inlineStr">
        <is>
          <t>Rotherham</t>
        </is>
      </c>
      <c r="C190" s="38" t="inlineStr">
        <is>
          <t>Swansea</t>
        </is>
      </c>
      <c r="D190" s="33" t="n">
        <v>249</v>
      </c>
      <c r="E190" s="33" t="n">
        <v>642</v>
      </c>
      <c r="F190" s="33" t="n">
        <v>160</v>
      </c>
      <c r="G190" s="33" t="n">
        <v>539</v>
      </c>
      <c r="H190" s="47" t="n">
        <v>3</v>
      </c>
      <c r="I190" s="47" t="n">
        <v>4</v>
      </c>
      <c r="J190" s="47" t="n">
        <v>7</v>
      </c>
      <c r="K190" s="16" t="n">
        <v>2</v>
      </c>
      <c r="L190" s="33" t="n">
        <v>1</v>
      </c>
      <c r="M190" s="47" t="n">
        <v>3</v>
      </c>
      <c r="N190" s="19">
        <f>IF(K190="","",LOOKUP(K190-L190,{-9E+307,0,1},{2,"x",1}))</f>
        <v/>
      </c>
      <c r="O190" s="20">
        <f>IF(K190="","",K190&amp;"-"&amp;L190)</f>
        <v/>
      </c>
      <c r="P190" s="21" t="n"/>
      <c r="DJ190" s="38" t="n"/>
      <c r="DL190" s="35" t="n"/>
      <c r="DM190" s="38" t="n"/>
      <c r="DO190" s="35" t="n"/>
      <c r="DP190" s="38" t="n"/>
      <c r="DR190" s="35" t="n"/>
      <c r="DS190" s="38" t="n"/>
      <c r="DU190" s="35" t="n"/>
      <c r="DV190" s="38" t="n"/>
      <c r="DX190" s="35" t="n"/>
      <c r="DY190" s="38" t="n"/>
      <c r="EA190" s="35" t="n"/>
      <c r="EB190" s="38" t="n"/>
      <c r="ED190" s="35" t="n"/>
      <c r="EE190" s="38" t="n"/>
      <c r="EG190" s="35" t="n"/>
    </row>
    <row customHeight="1" ht="12" r="191">
      <c r="A191" s="60" t="n">
        <v>43407</v>
      </c>
      <c r="B191" s="38" t="inlineStr">
        <is>
          <t>Sheffield Wed</t>
        </is>
      </c>
      <c r="C191" s="38" t="inlineStr">
        <is>
          <t>Norwich</t>
        </is>
      </c>
      <c r="D191" s="33" t="n">
        <v>358</v>
      </c>
      <c r="E191" s="33" t="n">
        <v>529</v>
      </c>
      <c r="F191" s="33" t="n">
        <v>266</v>
      </c>
      <c r="G191" s="33" t="n">
        <v>441</v>
      </c>
      <c r="H191" s="47" t="n">
        <v>4</v>
      </c>
      <c r="I191" s="47" t="n">
        <v>10</v>
      </c>
      <c r="J191" s="47" t="n">
        <v>14</v>
      </c>
      <c r="K191" s="16" t="n">
        <v>0</v>
      </c>
      <c r="L191" s="33" t="n">
        <v>4</v>
      </c>
      <c r="M191" s="47" t="n">
        <v>4</v>
      </c>
      <c r="N191" s="19">
        <f>IF(K191="","",LOOKUP(K191-L191,{-9E+307,0,1},{2,"x",1}))</f>
        <v/>
      </c>
      <c r="O191" s="20">
        <f>IF(K191="","",K191&amp;"-"&amp;L191)</f>
        <v/>
      </c>
      <c r="P191" s="21" t="n"/>
      <c r="DJ191" s="38" t="n"/>
      <c r="DL191" s="35" t="n"/>
      <c r="DM191" s="38" t="n"/>
      <c r="DO191" s="35" t="n"/>
      <c r="DP191" s="38" t="n"/>
      <c r="DR191" s="35" t="n"/>
      <c r="DS191" s="38" t="n"/>
      <c r="DU191" s="35" t="n"/>
      <c r="DV191" s="38" t="n"/>
      <c r="DX191" s="35" t="n"/>
      <c r="DY191" s="38" t="n"/>
      <c r="EA191" s="35" t="n"/>
      <c r="EB191" s="38" t="n"/>
      <c r="ED191" s="35" t="n"/>
      <c r="EE191" s="38" t="n"/>
      <c r="EG191" s="35" t="n"/>
    </row>
    <row customHeight="1" ht="12" r="192">
      <c r="A192" s="60" t="n">
        <v>43407</v>
      </c>
      <c r="B192" s="38" t="inlineStr">
        <is>
          <t>Stoke</t>
        </is>
      </c>
      <c r="C192" s="38" t="inlineStr">
        <is>
          <t>Middlesbrough</t>
        </is>
      </c>
      <c r="D192" s="33" t="n">
        <v>481</v>
      </c>
      <c r="E192" s="33" t="n">
        <v>314</v>
      </c>
      <c r="F192" s="33" t="n">
        <v>376</v>
      </c>
      <c r="G192" s="33" t="n">
        <v>222</v>
      </c>
      <c r="H192" s="47" t="n">
        <v>1</v>
      </c>
      <c r="I192" s="47" t="n">
        <v>4</v>
      </c>
      <c r="J192" s="47" t="n">
        <v>5</v>
      </c>
      <c r="K192" s="16" t="n">
        <v>0</v>
      </c>
      <c r="L192" s="33" t="n">
        <v>0</v>
      </c>
      <c r="M192" s="47" t="n">
        <v>0</v>
      </c>
      <c r="N192" s="19">
        <f>IF(K192="","",LOOKUP(K192-L192,{-9E+307,0,1},{2,"x",1}))</f>
        <v/>
      </c>
      <c r="O192" s="20">
        <f>IF(K192="","",K192&amp;"-"&amp;L192)</f>
        <v/>
      </c>
      <c r="P192" s="21" t="n"/>
      <c r="DJ192" s="38" t="n"/>
      <c r="DL192" s="35" t="n"/>
      <c r="DM192" s="38" t="n"/>
      <c r="DO192" s="35" t="n"/>
      <c r="DP192" s="38" t="n"/>
      <c r="DR192" s="35" t="n"/>
      <c r="DS192" s="38" t="n"/>
      <c r="DU192" s="35" t="n"/>
      <c r="DV192" s="38" t="n"/>
      <c r="DX192" s="35" t="n"/>
      <c r="DY192" s="38" t="n"/>
      <c r="EA192" s="35" t="n"/>
      <c r="EB192" s="38" t="n"/>
      <c r="ED192" s="35" t="n"/>
      <c r="EE192" s="38" t="n"/>
      <c r="EG192" s="35" t="n"/>
    </row>
    <row customHeight="1" ht="12" r="193">
      <c r="A193" s="60" t="n">
        <v>43408</v>
      </c>
      <c r="B193" s="38" t="inlineStr">
        <is>
          <t>Wigan</t>
        </is>
      </c>
      <c r="C193" s="38" t="inlineStr">
        <is>
          <t>Leeds</t>
        </is>
      </c>
      <c r="D193" s="33" t="n">
        <v>267</v>
      </c>
      <c r="E193" s="33" t="n">
        <v>537</v>
      </c>
      <c r="F193" s="33" t="n">
        <v>148</v>
      </c>
      <c r="G193" s="33" t="n">
        <v>421</v>
      </c>
      <c r="H193" s="47" t="n">
        <v>1</v>
      </c>
      <c r="I193" s="47" t="n">
        <v>4</v>
      </c>
      <c r="J193" s="47" t="n">
        <v>5</v>
      </c>
      <c r="K193" s="16" t="n">
        <v>1</v>
      </c>
      <c r="L193" s="33" t="n">
        <v>2</v>
      </c>
      <c r="M193" s="47" t="n">
        <v>3</v>
      </c>
      <c r="N193" s="19">
        <f>IF(K193="","",LOOKUP(K193-L193,{-9E+307,0,1},{2,"x",1}))</f>
        <v/>
      </c>
      <c r="O193" s="20">
        <f>IF(K193="","",K193&amp;"-"&amp;L193)</f>
        <v/>
      </c>
      <c r="P193" s="21" t="n"/>
      <c r="DJ193" s="38" t="n"/>
      <c r="DL193" s="35" t="n"/>
      <c r="DM193" s="38" t="n"/>
      <c r="DO193" s="35" t="n"/>
      <c r="DP193" s="38" t="n"/>
      <c r="DR193" s="35" t="n"/>
      <c r="DS193" s="38" t="n"/>
      <c r="DU193" s="35" t="n"/>
      <c r="DV193" s="38" t="n"/>
      <c r="DX193" s="35" t="n"/>
      <c r="DY193" s="38" t="n"/>
      <c r="EA193" s="35" t="n"/>
      <c r="EB193" s="38" t="n"/>
      <c r="ED193" s="35" t="n"/>
      <c r="EE193" s="38" t="n"/>
      <c r="EG193" s="35" t="n"/>
    </row>
    <row customHeight="1" ht="12" r="194">
      <c r="A194" s="60" t="n">
        <v>43413</v>
      </c>
      <c r="B194" s="38" t="inlineStr">
        <is>
          <t>Sheffield Utd</t>
        </is>
      </c>
      <c r="C194" s="38" t="inlineStr">
        <is>
          <t>Sheffield Wed</t>
        </is>
      </c>
      <c r="D194" s="33" t="n">
        <v>684</v>
      </c>
      <c r="E194" s="33" t="n">
        <v>233</v>
      </c>
      <c r="F194" s="33" t="n">
        <v>577</v>
      </c>
      <c r="G194" s="33" t="n">
        <v>136</v>
      </c>
      <c r="H194" s="47" t="n">
        <v>5</v>
      </c>
      <c r="I194" s="47" t="n">
        <v>1</v>
      </c>
      <c r="J194" s="47" t="n">
        <v>6</v>
      </c>
      <c r="K194" s="16" t="n">
        <v>0</v>
      </c>
      <c r="L194" s="33" t="n">
        <v>0</v>
      </c>
      <c r="M194" s="47" t="n">
        <v>0</v>
      </c>
      <c r="N194" s="19">
        <f>IF(K194="","",LOOKUP(K194-L194,{-9E+307,0,1},{2,"x",1}))</f>
        <v/>
      </c>
      <c r="O194" s="20">
        <f>IF(K194="","",K194&amp;"-"&amp;L194)</f>
        <v/>
      </c>
      <c r="P194" s="21" t="n"/>
      <c r="DJ194" s="38" t="n"/>
      <c r="DL194" s="35" t="n"/>
      <c r="DM194" s="38" t="n"/>
      <c r="DO194" s="35" t="n"/>
      <c r="DP194" s="38" t="n"/>
      <c r="DR194" s="35" t="n"/>
      <c r="DS194" s="38" t="n"/>
      <c r="DU194" s="35" t="n"/>
      <c r="DV194" s="38" t="n"/>
      <c r="DX194" s="35" t="n"/>
      <c r="DY194" s="38" t="n"/>
      <c r="EA194" s="35" t="n"/>
      <c r="EB194" s="38" t="n"/>
      <c r="ED194" s="35" t="n"/>
      <c r="EE194" s="38" t="n"/>
      <c r="EG194" s="35" t="n"/>
    </row>
    <row customHeight="1" ht="12" r="195">
      <c r="A195" s="60" t="n">
        <v>43414</v>
      </c>
      <c r="B195" s="38" t="inlineStr">
        <is>
          <t>Birmingham</t>
        </is>
      </c>
      <c r="C195" s="38" t="inlineStr">
        <is>
          <t>Hull</t>
        </is>
      </c>
      <c r="D195" s="33" t="n">
        <v>319</v>
      </c>
      <c r="E195" s="33" t="n">
        <v>401</v>
      </c>
      <c r="F195" s="33" t="n">
        <v>178</v>
      </c>
      <c r="G195" s="33" t="n">
        <v>264</v>
      </c>
      <c r="H195" s="47" t="n">
        <v>4</v>
      </c>
      <c r="I195" s="47" t="n">
        <v>5</v>
      </c>
      <c r="J195" s="47" t="n">
        <v>9</v>
      </c>
      <c r="K195" s="16" t="n">
        <v>3</v>
      </c>
      <c r="L195" s="33" t="n">
        <v>3</v>
      </c>
      <c r="M195" s="47" t="n">
        <v>6</v>
      </c>
      <c r="N195" s="19">
        <f>IF(K195="","",LOOKUP(K195-L195,{-9E+307,0,1},{2,"x",1}))</f>
        <v/>
      </c>
      <c r="O195" s="20">
        <f>IF(K195="","",K195&amp;"-"&amp;L195)</f>
        <v/>
      </c>
      <c r="P195" s="21" t="n"/>
      <c r="DJ195" s="38" t="n"/>
      <c r="DL195" s="35" t="n"/>
      <c r="DM195" s="38" t="n"/>
      <c r="DO195" s="35" t="n"/>
      <c r="DP195" s="38" t="n"/>
      <c r="DR195" s="35" t="n"/>
      <c r="DS195" s="38" t="n"/>
      <c r="DU195" s="35" t="n"/>
      <c r="DV195" s="38" t="n"/>
      <c r="DX195" s="35" t="n"/>
      <c r="DY195" s="38" t="n"/>
      <c r="EA195" s="35" t="n"/>
      <c r="EB195" s="38" t="n"/>
      <c r="ED195" s="35" t="n"/>
      <c r="EE195" s="38" t="n"/>
      <c r="EG195" s="35" t="n"/>
    </row>
    <row customHeight="1" ht="12" r="196">
      <c r="A196" s="60" t="n">
        <v>43414</v>
      </c>
      <c r="B196" s="38" t="inlineStr">
        <is>
          <t>Blackburn</t>
        </is>
      </c>
      <c r="C196" s="38" t="inlineStr">
        <is>
          <t>Rotherham</t>
        </is>
      </c>
      <c r="D196" s="33" t="n">
        <v>495</v>
      </c>
      <c r="E196" s="33" t="n">
        <v>256</v>
      </c>
      <c r="F196" s="33" t="n">
        <v>382</v>
      </c>
      <c r="G196" s="33" t="n">
        <v>145</v>
      </c>
      <c r="H196" s="47" t="n">
        <v>9</v>
      </c>
      <c r="I196" s="47" t="n">
        <v>1</v>
      </c>
      <c r="J196" s="47" t="n">
        <v>10</v>
      </c>
      <c r="K196" s="16" t="n">
        <v>1</v>
      </c>
      <c r="L196" s="33" t="n">
        <v>1</v>
      </c>
      <c r="M196" s="47" t="n">
        <v>2</v>
      </c>
      <c r="N196" s="19">
        <f>IF(K196="","",LOOKUP(K196-L196,{-9E+307,0,1},{2,"x",1}))</f>
        <v/>
      </c>
      <c r="O196" s="20">
        <f>IF(K196="","",K196&amp;"-"&amp;L196)</f>
        <v/>
      </c>
      <c r="P196" s="21" t="n"/>
      <c r="DJ196" s="38" t="n"/>
      <c r="DL196" s="35" t="n"/>
      <c r="DM196" s="38" t="n"/>
      <c r="DO196" s="35" t="n"/>
      <c r="DP196" s="38" t="n"/>
      <c r="DR196" s="35" t="n"/>
      <c r="DS196" s="38" t="n"/>
      <c r="DU196" s="35" t="n"/>
      <c r="DV196" s="38" t="n"/>
      <c r="DX196" s="35" t="n"/>
      <c r="DY196" s="38" t="n"/>
      <c r="EA196" s="35" t="n"/>
      <c r="EB196" s="38" t="n"/>
      <c r="ED196" s="35" t="n"/>
      <c r="EE196" s="38" t="n"/>
      <c r="EG196" s="35" t="n"/>
    </row>
    <row customHeight="1" ht="12" r="197">
      <c r="A197" s="60" t="n">
        <v>43414</v>
      </c>
      <c r="B197" s="38" t="inlineStr">
        <is>
          <t>Bolton</t>
        </is>
      </c>
      <c r="C197" s="38" t="inlineStr">
        <is>
          <t>Swansea</t>
        </is>
      </c>
      <c r="D197" s="33" t="n">
        <v>382</v>
      </c>
      <c r="E197" s="33" t="n">
        <v>510</v>
      </c>
      <c r="F197" s="33" t="n">
        <v>285</v>
      </c>
      <c r="G197" s="33" t="n">
        <v>418</v>
      </c>
      <c r="H197" s="47" t="n">
        <v>3</v>
      </c>
      <c r="I197" s="47" t="n">
        <v>2</v>
      </c>
      <c r="J197" s="47" t="n">
        <v>5</v>
      </c>
      <c r="K197" s="16" t="n">
        <v>0</v>
      </c>
      <c r="L197" s="33" t="n">
        <v>1</v>
      </c>
      <c r="M197" s="47" t="n">
        <v>1</v>
      </c>
      <c r="N197" s="19">
        <f>IF(K197="","",LOOKUP(K197-L197,{-9E+307,0,1},{2,"x",1}))</f>
        <v/>
      </c>
      <c r="O197" s="20">
        <f>IF(K197="","",K197&amp;"-"&amp;L197)</f>
        <v/>
      </c>
      <c r="P197" s="21" t="n"/>
      <c r="DJ197" s="38" t="n"/>
      <c r="DL197" s="35" t="n"/>
      <c r="DM197" s="38" t="n"/>
      <c r="DO197" s="35" t="n"/>
      <c r="DP197" s="38" t="n"/>
      <c r="DR197" s="35" t="n"/>
      <c r="DS197" s="38" t="n"/>
      <c r="DU197" s="35" t="n"/>
      <c r="DV197" s="38" t="n"/>
      <c r="DX197" s="35" t="n"/>
      <c r="DY197" s="38" t="n"/>
      <c r="EA197" s="35" t="n"/>
      <c r="EB197" s="38" t="n"/>
      <c r="ED197" s="35" t="n"/>
      <c r="EE197" s="38" t="n"/>
      <c r="EG197" s="35" t="n"/>
    </row>
    <row customHeight="1" ht="12" r="198">
      <c r="A198" s="60" t="n">
        <v>43414</v>
      </c>
      <c r="B198" s="38" t="inlineStr">
        <is>
          <t>Bristol City</t>
        </is>
      </c>
      <c r="C198" s="38" t="inlineStr">
        <is>
          <t>Preston</t>
        </is>
      </c>
      <c r="D198" s="33" t="n">
        <v>403</v>
      </c>
      <c r="E198" s="33" t="n">
        <v>332</v>
      </c>
      <c r="F198" s="33" t="n">
        <v>280</v>
      </c>
      <c r="G198" s="33" t="n">
        <v>206</v>
      </c>
      <c r="H198" s="47" t="n">
        <v>1</v>
      </c>
      <c r="I198" s="47" t="n">
        <v>3</v>
      </c>
      <c r="J198" s="47" t="n">
        <v>4</v>
      </c>
      <c r="K198" s="16" t="n">
        <v>0</v>
      </c>
      <c r="L198" s="33" t="n">
        <v>1</v>
      </c>
      <c r="M198" s="47" t="n">
        <v>1</v>
      </c>
      <c r="N198" s="19">
        <f>IF(K198="","",LOOKUP(K198-L198,{-9E+307,0,1},{2,"x",1}))</f>
        <v/>
      </c>
      <c r="O198" s="20">
        <f>IF(K198="","",K198&amp;"-"&amp;L198)</f>
        <v/>
      </c>
      <c r="P198" s="21" t="n"/>
      <c r="DJ198" s="38" t="n"/>
      <c r="DL198" s="35" t="n"/>
      <c r="DM198" s="38" t="n"/>
      <c r="DO198" s="35" t="n"/>
      <c r="DP198" s="38" t="n"/>
      <c r="DR198" s="35" t="n"/>
      <c r="DS198" s="38" t="n"/>
      <c r="DU198" s="35" t="n"/>
      <c r="DV198" s="38" t="n"/>
      <c r="DX198" s="35" t="n"/>
      <c r="DY198" s="38" t="n"/>
      <c r="EA198" s="35" t="n"/>
      <c r="EB198" s="38" t="n"/>
      <c r="ED198" s="35" t="n"/>
      <c r="EE198" s="38" t="n"/>
      <c r="EG198" s="35" t="n"/>
    </row>
    <row customHeight="1" ht="12" r="199">
      <c r="A199" s="60" t="n">
        <v>43414</v>
      </c>
      <c r="B199" s="38" t="inlineStr">
        <is>
          <t>Derby</t>
        </is>
      </c>
      <c r="C199" s="38" t="inlineStr">
        <is>
          <t>Aston Villa</t>
        </is>
      </c>
      <c r="D199" s="33" t="n">
        <v>368</v>
      </c>
      <c r="E199" s="33" t="n">
        <v>415</v>
      </c>
      <c r="F199" s="33" t="n">
        <v>294</v>
      </c>
      <c r="G199" s="33" t="n">
        <v>340</v>
      </c>
      <c r="H199" s="47" t="n">
        <v>5</v>
      </c>
      <c r="I199" s="47" t="n">
        <v>5</v>
      </c>
      <c r="J199" s="47" t="n">
        <v>10</v>
      </c>
      <c r="K199" s="16" t="n">
        <v>0</v>
      </c>
      <c r="L199" s="33" t="n">
        <v>3</v>
      </c>
      <c r="M199" s="47" t="n">
        <v>3</v>
      </c>
      <c r="N199" s="19">
        <f>IF(K199="","",LOOKUP(K199-L199,{-9E+307,0,1},{2,"x",1}))</f>
        <v/>
      </c>
      <c r="O199" s="20">
        <f>IF(K199="","",K199&amp;"-"&amp;L199)</f>
        <v/>
      </c>
      <c r="P199" s="21" t="n"/>
      <c r="DJ199" s="38" t="n"/>
      <c r="DL199" s="35" t="n"/>
      <c r="DM199" s="38" t="n"/>
      <c r="DO199" s="35" t="n"/>
      <c r="DP199" s="38" t="n"/>
      <c r="DR199" s="35" t="n"/>
      <c r="DS199" s="38" t="n"/>
      <c r="DU199" s="35" t="n"/>
      <c r="DV199" s="38" t="n"/>
      <c r="DX199" s="35" t="n"/>
      <c r="DY199" s="38" t="n"/>
      <c r="EA199" s="35" t="n"/>
      <c r="EB199" s="38" t="n"/>
      <c r="ED199" s="35" t="n"/>
      <c r="EE199" s="38" t="n"/>
      <c r="EG199" s="35" t="n"/>
    </row>
    <row customHeight="1" ht="12" r="200">
      <c r="A200" s="60" t="n">
        <v>43414</v>
      </c>
      <c r="B200" s="38" t="inlineStr">
        <is>
          <t>Middlesbrough</t>
        </is>
      </c>
      <c r="C200" s="38" t="inlineStr">
        <is>
          <t>Wigan</t>
        </is>
      </c>
      <c r="D200" s="33" t="n">
        <v>342</v>
      </c>
      <c r="E200" s="33" t="n">
        <v>465</v>
      </c>
      <c r="F200" s="33" t="n">
        <v>250</v>
      </c>
      <c r="G200" s="33" t="n">
        <v>363</v>
      </c>
      <c r="H200" s="47" t="n">
        <v>4</v>
      </c>
      <c r="I200" s="47" t="n">
        <v>1</v>
      </c>
      <c r="J200" s="47" t="n">
        <v>5</v>
      </c>
      <c r="K200" s="16" t="n">
        <v>2</v>
      </c>
      <c r="L200" s="33" t="n">
        <v>0</v>
      </c>
      <c r="M200" s="47" t="n">
        <v>2</v>
      </c>
      <c r="N200" s="19">
        <f>IF(K200="","",LOOKUP(K200-L200,{-9E+307,0,1},{2,"x",1}))</f>
        <v/>
      </c>
      <c r="O200" s="20">
        <f>IF(K200="","",K200&amp;"-"&amp;L200)</f>
        <v/>
      </c>
      <c r="P200" s="21" t="n"/>
      <c r="DJ200" s="38" t="n"/>
      <c r="DL200" s="35" t="n"/>
      <c r="DM200" s="38" t="n"/>
      <c r="DO200" s="35" t="n"/>
      <c r="DP200" s="38" t="n"/>
      <c r="DR200" s="35" t="n"/>
      <c r="DS200" s="38" t="n"/>
      <c r="DU200" s="35" t="n"/>
      <c r="DV200" s="38" t="n"/>
      <c r="DX200" s="35" t="n"/>
      <c r="DY200" s="38" t="n"/>
      <c r="EA200" s="35" t="n"/>
      <c r="EB200" s="38" t="n"/>
      <c r="ED200" s="35" t="n"/>
      <c r="EE200" s="38" t="n"/>
      <c r="EG200" s="35" t="n"/>
    </row>
    <row r="201">
      <c r="A201" s="60" t="n">
        <v>43414</v>
      </c>
      <c r="B201" s="38" t="inlineStr">
        <is>
          <t>Norwich</t>
        </is>
      </c>
      <c r="C201" s="38" t="inlineStr">
        <is>
          <t>Millwall</t>
        </is>
      </c>
      <c r="D201" s="33" t="n">
        <v>458</v>
      </c>
      <c r="E201" s="33" t="n">
        <v>300</v>
      </c>
      <c r="F201" s="33" t="n">
        <v>368</v>
      </c>
      <c r="G201" s="33" t="n">
        <v>196</v>
      </c>
      <c r="H201" s="47" t="n">
        <v>7</v>
      </c>
      <c r="I201" s="47" t="n">
        <v>4</v>
      </c>
      <c r="J201" s="47" t="n">
        <v>11</v>
      </c>
      <c r="K201" s="16" t="n">
        <v>4</v>
      </c>
      <c r="L201" s="33" t="n">
        <v>3</v>
      </c>
      <c r="M201" s="47" t="n">
        <v>7</v>
      </c>
      <c r="N201" s="19">
        <f>IF(K201="","",LOOKUP(K201-L201,{-9E+307,0,1},{2,"x",1}))</f>
        <v/>
      </c>
      <c r="O201" s="20">
        <f>IF(K201="","",K201&amp;"-"&amp;L201)</f>
        <v/>
      </c>
      <c r="P201" s="21" t="n"/>
      <c r="DJ201" s="38" t="n"/>
      <c r="DL201" s="35" t="n"/>
      <c r="DM201" s="38" t="n"/>
      <c r="DO201" s="35" t="n"/>
      <c r="DP201" s="38" t="n"/>
      <c r="DR201" s="35" t="n"/>
      <c r="DS201" s="38" t="n"/>
      <c r="DU201" s="35" t="n"/>
      <c r="DV201" s="38" t="n"/>
      <c r="DX201" s="35" t="n"/>
      <c r="DY201" s="38" t="n"/>
      <c r="EA201" s="35" t="n"/>
      <c r="EB201" s="38" t="n"/>
      <c r="ED201" s="35" t="n"/>
      <c r="EE201" s="38" t="n"/>
      <c r="EG201" s="35" t="n"/>
    </row>
    <row customHeight="1" ht="12" r="202">
      <c r="A202" s="60" t="n">
        <v>43414</v>
      </c>
      <c r="B202" s="38" t="inlineStr">
        <is>
          <t>Nottingham</t>
        </is>
      </c>
      <c r="C202" s="38" t="inlineStr">
        <is>
          <t>Stoke</t>
        </is>
      </c>
      <c r="D202" s="33" t="n">
        <v>455</v>
      </c>
      <c r="E202" s="33" t="n">
        <v>377</v>
      </c>
      <c r="F202" s="33" t="n">
        <v>363</v>
      </c>
      <c r="G202" s="33" t="n">
        <v>285</v>
      </c>
      <c r="H202" s="47" t="n">
        <v>4</v>
      </c>
      <c r="I202" s="47" t="n">
        <v>2</v>
      </c>
      <c r="J202" s="47" t="n">
        <v>6</v>
      </c>
      <c r="K202" s="16" t="n">
        <v>0</v>
      </c>
      <c r="L202" s="33" t="n">
        <v>0</v>
      </c>
      <c r="M202" s="47" t="n">
        <v>0</v>
      </c>
      <c r="N202" s="19">
        <f>IF(K202="","",LOOKUP(K202-L202,{-9E+307,0,1},{2,"x",1}))</f>
        <v/>
      </c>
      <c r="O202" s="20">
        <f>IF(K202="","",K202&amp;"-"&amp;L202)</f>
        <v/>
      </c>
      <c r="P202" s="21" t="n"/>
      <c r="DJ202" s="38" t="n"/>
      <c r="DL202" s="35" t="n"/>
      <c r="DM202" s="38" t="n"/>
      <c r="DO202" s="35" t="n"/>
      <c r="DP202" s="38" t="n"/>
      <c r="DR202" s="35" t="n"/>
      <c r="DS202" s="38" t="n"/>
      <c r="DU202" s="35" t="n"/>
      <c r="DV202" s="38" t="n"/>
      <c r="DX202" s="35" t="n"/>
      <c r="DY202" s="38" t="n"/>
      <c r="EA202" s="35" t="n"/>
      <c r="EB202" s="38" t="n"/>
      <c r="ED202" s="35" t="n"/>
      <c r="EE202" s="38" t="n"/>
      <c r="EG202" s="35" t="n"/>
    </row>
    <row customHeight="1" ht="12" r="203">
      <c r="A203" s="60" t="n">
        <v>43414</v>
      </c>
      <c r="B203" s="38" t="inlineStr">
        <is>
          <t>QPR</t>
        </is>
      </c>
      <c r="C203" s="38" t="inlineStr">
        <is>
          <t>Brentford</t>
        </is>
      </c>
      <c r="D203" s="33" t="n">
        <v>361</v>
      </c>
      <c r="E203" s="33" t="n">
        <v>523</v>
      </c>
      <c r="F203" s="33" t="n">
        <v>250</v>
      </c>
      <c r="G203" s="33" t="n">
        <v>419</v>
      </c>
      <c r="H203" s="47" t="n">
        <v>7</v>
      </c>
      <c r="I203" s="47" t="n">
        <v>6</v>
      </c>
      <c r="J203" s="47" t="n">
        <v>13</v>
      </c>
      <c r="K203" s="16" t="n">
        <v>3</v>
      </c>
      <c r="L203" s="33" t="n">
        <v>2</v>
      </c>
      <c r="M203" s="47" t="n">
        <v>5</v>
      </c>
      <c r="N203" s="19">
        <f>IF(K203="","",LOOKUP(K203-L203,{-9E+307,0,1},{2,"x",1}))</f>
        <v/>
      </c>
      <c r="O203" s="20">
        <f>IF(K203="","",K203&amp;"-"&amp;L203)</f>
        <v/>
      </c>
      <c r="P203" s="21" t="n"/>
      <c r="DJ203" s="38" t="n"/>
      <c r="DL203" s="35" t="n"/>
      <c r="DM203" s="38" t="n"/>
      <c r="DO203" s="35" t="n"/>
      <c r="DP203" s="38" t="n"/>
      <c r="DR203" s="35" t="n"/>
      <c r="DS203" s="38" t="n"/>
      <c r="DU203" s="35" t="n"/>
      <c r="DV203" s="38" t="n"/>
      <c r="DX203" s="35" t="n"/>
      <c r="DY203" s="38" t="n"/>
      <c r="EA203" s="35" t="n"/>
      <c r="EB203" s="38" t="n"/>
      <c r="ED203" s="35" t="n"/>
      <c r="EE203" s="38" t="n"/>
      <c r="EG203" s="35" t="n"/>
    </row>
    <row customHeight="1" ht="12" r="204">
      <c r="A204" s="60" t="n">
        <v>43414</v>
      </c>
      <c r="B204" s="38" t="inlineStr">
        <is>
          <t>Reading</t>
        </is>
      </c>
      <c r="C204" s="38" t="inlineStr">
        <is>
          <t>Ipswich</t>
        </is>
      </c>
      <c r="D204" s="33" t="n">
        <v>473</v>
      </c>
      <c r="E204" s="33" t="n">
        <v>398</v>
      </c>
      <c r="F204" s="33" t="n">
        <v>347</v>
      </c>
      <c r="G204" s="33" t="n">
        <v>262</v>
      </c>
      <c r="H204" s="47" t="n">
        <v>4</v>
      </c>
      <c r="I204" s="47" t="n">
        <v>4</v>
      </c>
      <c r="J204" s="47" t="n">
        <v>8</v>
      </c>
      <c r="K204" s="16" t="n">
        <v>2</v>
      </c>
      <c r="L204" s="33" t="n">
        <v>2</v>
      </c>
      <c r="M204" s="47" t="n">
        <v>4</v>
      </c>
      <c r="N204" s="19">
        <f>IF(K204="","",LOOKUP(K204-L204,{-9E+307,0,1},{2,"x",1}))</f>
        <v/>
      </c>
      <c r="O204" s="20">
        <f>IF(K204="","",K204&amp;"-"&amp;L204)</f>
        <v/>
      </c>
      <c r="P204" s="21" t="n"/>
      <c r="DJ204" s="38" t="n"/>
      <c r="DL204" s="35" t="n"/>
      <c r="DM204" s="38" t="n"/>
      <c r="DO204" s="35" t="n"/>
      <c r="DP204" s="38" t="n"/>
      <c r="DR204" s="35" t="n"/>
      <c r="DS204" s="38" t="n"/>
      <c r="DU204" s="35" t="n"/>
      <c r="DV204" s="38" t="n"/>
      <c r="DX204" s="35" t="n"/>
      <c r="DY204" s="38" t="n"/>
      <c r="EA204" s="35" t="n"/>
      <c r="EB204" s="38" t="n"/>
      <c r="ED204" s="35" t="n"/>
      <c r="EE204" s="38" t="n"/>
      <c r="EG204" s="35" t="n"/>
    </row>
    <row customHeight="1" ht="12" r="205">
      <c r="A205" s="60" t="n">
        <v>43414</v>
      </c>
      <c r="B205" s="38" t="inlineStr">
        <is>
          <t>West Brom</t>
        </is>
      </c>
      <c r="C205" s="38" t="inlineStr">
        <is>
          <t>Leeds</t>
        </is>
      </c>
      <c r="D205" s="33" t="n">
        <v>222</v>
      </c>
      <c r="E205" s="33" t="n">
        <v>570</v>
      </c>
      <c r="F205" s="33" t="n">
        <v>137</v>
      </c>
      <c r="G205" s="33" t="n">
        <v>470</v>
      </c>
      <c r="H205" s="47" t="n">
        <v>6</v>
      </c>
      <c r="I205" s="47" t="n">
        <v>3</v>
      </c>
      <c r="J205" s="47" t="n">
        <v>9</v>
      </c>
      <c r="K205" s="16" t="n">
        <v>4</v>
      </c>
      <c r="L205" s="33" t="n">
        <v>1</v>
      </c>
      <c r="M205" s="47" t="n">
        <v>5</v>
      </c>
      <c r="N205" s="19">
        <f>IF(K205="","",LOOKUP(K205-L205,{-9E+307,0,1},{2,"x",1}))</f>
        <v/>
      </c>
      <c r="O205" s="20">
        <f>IF(K205="","",K205&amp;"-"&amp;L205)</f>
        <v/>
      </c>
      <c r="P205" s="21" t="n"/>
      <c r="DJ205" s="38" t="n"/>
      <c r="DL205" s="35" t="n"/>
      <c r="DM205" s="38" t="n"/>
      <c r="DO205" s="35" t="n"/>
      <c r="DP205" s="38" t="n"/>
      <c r="DR205" s="35" t="n"/>
      <c r="DS205" s="38" t="n"/>
      <c r="DU205" s="35" t="n"/>
      <c r="DV205" s="38" t="n"/>
      <c r="DX205" s="35" t="n"/>
      <c r="DY205" s="38" t="n"/>
      <c r="EA205" s="35" t="n"/>
      <c r="EB205" s="38" t="n"/>
      <c r="ED205" s="35" t="n"/>
      <c r="EE205" s="38" t="n"/>
      <c r="EG205" s="35" t="n"/>
    </row>
    <row customHeight="1" ht="12" r="206">
      <c r="A206" s="60" t="n">
        <v>43427</v>
      </c>
      <c r="B206" s="38" t="inlineStr">
        <is>
          <t>Ipswich</t>
        </is>
      </c>
      <c r="C206" s="38" t="inlineStr">
        <is>
          <t>West Brom</t>
        </is>
      </c>
      <c r="D206" s="33" t="n">
        <v>416</v>
      </c>
      <c r="E206" s="33" t="n">
        <v>342</v>
      </c>
      <c r="F206" s="33" t="n">
        <v>292</v>
      </c>
      <c r="G206" s="33" t="n">
        <v>228</v>
      </c>
      <c r="H206" s="47" t="n">
        <v>2</v>
      </c>
      <c r="I206" s="47" t="n">
        <v>3</v>
      </c>
      <c r="J206" s="47" t="n">
        <v>5</v>
      </c>
      <c r="K206" s="16" t="n">
        <v>1</v>
      </c>
      <c r="L206" s="33" t="n">
        <v>2</v>
      </c>
      <c r="M206" s="47" t="n">
        <v>3</v>
      </c>
      <c r="N206" s="19">
        <f>IF(K206="","",LOOKUP(K206-L206,{-9E+307,0,1},{2,"x",1}))</f>
        <v/>
      </c>
      <c r="O206" s="20">
        <f>IF(K206="","",K206&amp;"-"&amp;L206)</f>
        <v/>
      </c>
      <c r="P206" s="21" t="n"/>
      <c r="DJ206" s="38" t="n"/>
      <c r="DL206" s="35" t="n"/>
      <c r="DM206" s="38" t="n"/>
      <c r="DO206" s="35" t="n"/>
      <c r="DP206" s="38" t="n"/>
      <c r="DR206" s="35" t="n"/>
      <c r="DS206" s="38" t="n"/>
      <c r="DU206" s="35" t="n"/>
      <c r="DV206" s="38" t="n"/>
      <c r="DX206" s="35" t="n"/>
      <c r="DY206" s="38" t="n"/>
      <c r="EA206" s="35" t="n"/>
      <c r="EB206" s="38" t="n"/>
      <c r="ED206" s="35" t="n"/>
      <c r="EE206" s="38" t="n"/>
      <c r="EG206" s="35" t="n"/>
    </row>
    <row customHeight="1" ht="12" r="207">
      <c r="A207" s="60" t="n">
        <v>43428</v>
      </c>
      <c r="B207" s="38" t="inlineStr">
        <is>
          <t>Brentford</t>
        </is>
      </c>
      <c r="C207" s="38" t="inlineStr">
        <is>
          <t>Middlesbrough</t>
        </is>
      </c>
      <c r="D207" s="33" t="n">
        <v>570</v>
      </c>
      <c r="E207" s="33" t="n">
        <v>263</v>
      </c>
      <c r="F207" s="33" t="n">
        <v>475</v>
      </c>
      <c r="G207" s="33" t="n">
        <v>174</v>
      </c>
      <c r="H207" s="47" t="n">
        <v>9</v>
      </c>
      <c r="I207" s="47" t="n">
        <v>4</v>
      </c>
      <c r="J207" s="47" t="n">
        <v>13</v>
      </c>
      <c r="K207" s="16" t="n">
        <v>1</v>
      </c>
      <c r="L207" s="33" t="n">
        <v>2</v>
      </c>
      <c r="M207" s="47" t="n">
        <v>3</v>
      </c>
      <c r="N207" s="19">
        <f>IF(K207="","",LOOKUP(K207-L207,{-9E+307,0,1},{2,"x",1}))</f>
        <v/>
      </c>
      <c r="O207" s="20">
        <f>IF(K207="","",K207&amp;"-"&amp;L207)</f>
        <v/>
      </c>
      <c r="P207" s="21" t="n"/>
      <c r="DJ207" s="38" t="n"/>
      <c r="DL207" s="35" t="n"/>
      <c r="DM207" s="38" t="n"/>
      <c r="DO207" s="35" t="n"/>
      <c r="DP207" s="38" t="n"/>
      <c r="DR207" s="35" t="n"/>
      <c r="DS207" s="38" t="n"/>
      <c r="DU207" s="35" t="n"/>
      <c r="DV207" s="38" t="n"/>
      <c r="DX207" s="35" t="n"/>
      <c r="DY207" s="38" t="n"/>
      <c r="EA207" s="35" t="n"/>
      <c r="EB207" s="38" t="n"/>
      <c r="ED207" s="35" t="n"/>
      <c r="EE207" s="38" t="n"/>
      <c r="EG207" s="35" t="n"/>
    </row>
    <row customHeight="1" ht="12" r="208">
      <c r="A208" s="60" t="n">
        <v>43428</v>
      </c>
      <c r="B208" s="38" t="inlineStr">
        <is>
          <t>Hull</t>
        </is>
      </c>
      <c r="C208" s="38" t="inlineStr">
        <is>
          <t>Nottingham</t>
        </is>
      </c>
      <c r="D208" s="33" t="n">
        <v>362</v>
      </c>
      <c r="E208" s="33" t="n">
        <v>567</v>
      </c>
      <c r="F208" s="33" t="n">
        <v>233</v>
      </c>
      <c r="G208" s="33" t="n">
        <v>458</v>
      </c>
      <c r="H208" s="47" t="n">
        <v>1</v>
      </c>
      <c r="I208" s="47" t="n">
        <v>6</v>
      </c>
      <c r="J208" s="47" t="n">
        <v>7</v>
      </c>
      <c r="K208" s="16" t="n">
        <v>0</v>
      </c>
      <c r="L208" s="33" t="n">
        <v>2</v>
      </c>
      <c r="M208" s="47" t="n">
        <v>2</v>
      </c>
      <c r="N208" s="19">
        <f>IF(K208="","",LOOKUP(K208-L208,{-9E+307,0,1},{2,"x",1}))</f>
        <v/>
      </c>
      <c r="O208" s="20">
        <f>IF(K208="","",K208&amp;"-"&amp;L208)</f>
        <v/>
      </c>
      <c r="P208" s="21" t="n"/>
      <c r="DJ208" s="38" t="n"/>
      <c r="DL208" s="35" t="n"/>
      <c r="DM208" s="38" t="n"/>
      <c r="DO208" s="35" t="n"/>
      <c r="DP208" s="38" t="n"/>
      <c r="DR208" s="35" t="n"/>
      <c r="DS208" s="38" t="n"/>
      <c r="DU208" s="35" t="n"/>
      <c r="DV208" s="38" t="n"/>
      <c r="DX208" s="35" t="n"/>
      <c r="DY208" s="38" t="n"/>
      <c r="EA208" s="35" t="n"/>
      <c r="EB208" s="38" t="n"/>
      <c r="ED208" s="35" t="n"/>
      <c r="EE208" s="38" t="n"/>
      <c r="EG208" s="35" t="n"/>
    </row>
    <row customHeight="1" ht="12" r="209">
      <c r="A209" s="60" t="n">
        <v>43428</v>
      </c>
      <c r="B209" s="38" t="inlineStr">
        <is>
          <t>Leeds</t>
        </is>
      </c>
      <c r="C209" s="38" t="inlineStr">
        <is>
          <t>Bristol City</t>
        </is>
      </c>
      <c r="D209" s="33" t="n">
        <v>523</v>
      </c>
      <c r="E209" s="33" t="n">
        <v>296</v>
      </c>
      <c r="F209" s="33" t="n">
        <v>403</v>
      </c>
      <c r="G209" s="33" t="n">
        <v>189</v>
      </c>
      <c r="H209" s="47" t="n">
        <v>6</v>
      </c>
      <c r="I209" s="47" t="n">
        <v>1</v>
      </c>
      <c r="J209" s="47" t="n">
        <v>7</v>
      </c>
      <c r="K209" s="16" t="n">
        <v>2</v>
      </c>
      <c r="L209" s="33" t="n">
        <v>0</v>
      </c>
      <c r="M209" s="47" t="n">
        <v>2</v>
      </c>
      <c r="N209" s="19">
        <f>IF(K209="","",LOOKUP(K209-L209,{-9E+307,0,1},{2,"x",1}))</f>
        <v/>
      </c>
      <c r="O209" s="20">
        <f>IF(K209="","",K209&amp;"-"&amp;L209)</f>
        <v/>
      </c>
      <c r="P209" s="21" t="n"/>
      <c r="DJ209" s="38" t="n"/>
      <c r="DL209" s="35" t="n"/>
      <c r="DM209" s="38" t="n"/>
      <c r="DO209" s="35" t="n"/>
      <c r="DP209" s="38" t="n"/>
      <c r="DR209" s="35" t="n"/>
      <c r="DS209" s="38" t="n"/>
      <c r="DU209" s="35" t="n"/>
      <c r="DV209" s="38" t="n"/>
      <c r="DX209" s="35" t="n"/>
      <c r="DY209" s="38" t="n"/>
      <c r="EA209" s="35" t="n"/>
      <c r="EB209" s="38" t="n"/>
      <c r="ED209" s="35" t="n"/>
      <c r="EE209" s="38" t="n"/>
      <c r="EG209" s="35" t="n"/>
    </row>
    <row r="210">
      <c r="A210" s="60" t="n">
        <v>43428</v>
      </c>
      <c r="B210" s="38" t="inlineStr">
        <is>
          <t>Millwall</t>
        </is>
      </c>
      <c r="C210" s="38" t="inlineStr">
        <is>
          <t>Bolton</t>
        </is>
      </c>
      <c r="D210" s="33" t="n">
        <v>529</v>
      </c>
      <c r="E210" s="33" t="n">
        <v>272</v>
      </c>
      <c r="F210" s="33" t="n">
        <v>409</v>
      </c>
      <c r="G210" s="33" t="n">
        <v>161</v>
      </c>
      <c r="H210" s="47" t="n">
        <v>5</v>
      </c>
      <c r="I210" s="47" t="n">
        <v>4</v>
      </c>
      <c r="J210" s="47" t="n">
        <v>9</v>
      </c>
      <c r="K210" s="16" t="n">
        <v>1</v>
      </c>
      <c r="L210" s="33" t="n">
        <v>1</v>
      </c>
      <c r="M210" s="47" t="n">
        <v>2</v>
      </c>
      <c r="N210" s="19">
        <f>IF(K210="","",LOOKUP(K210-L210,{-9E+307,0,1},{2,"x",1}))</f>
        <v/>
      </c>
      <c r="O210" s="20">
        <f>IF(K210="","",K210&amp;"-"&amp;L210)</f>
        <v/>
      </c>
      <c r="P210" s="21" t="n"/>
      <c r="DJ210" s="38" t="n"/>
      <c r="DL210" s="35" t="n"/>
      <c r="DM210" s="38" t="n"/>
      <c r="DO210" s="35" t="n"/>
      <c r="DP210" s="38" t="n"/>
      <c r="DR210" s="35" t="n"/>
      <c r="DS210" s="38" t="n"/>
      <c r="DU210" s="35" t="n"/>
      <c r="DV210" s="38" t="n"/>
      <c r="DX210" s="35" t="n"/>
      <c r="DY210" s="38" t="n"/>
      <c r="EA210" s="35" t="n"/>
      <c r="EB210" s="38" t="n"/>
      <c r="ED210" s="35" t="n"/>
      <c r="EE210" s="38" t="n"/>
      <c r="EG210" s="35" t="n"/>
    </row>
    <row customHeight="1" ht="12" r="211">
      <c r="A211" s="60" t="n">
        <v>43428</v>
      </c>
      <c r="B211" s="38" t="inlineStr">
        <is>
          <t>Preston</t>
        </is>
      </c>
      <c r="C211" s="38" t="inlineStr">
        <is>
          <t>Blackburn</t>
        </is>
      </c>
      <c r="D211" s="33" t="n">
        <v>349</v>
      </c>
      <c r="E211" s="33" t="n">
        <v>460</v>
      </c>
      <c r="F211" s="33" t="n">
        <v>230</v>
      </c>
      <c r="G211" s="33" t="n">
        <v>332</v>
      </c>
      <c r="H211" s="47" t="n">
        <v>5</v>
      </c>
      <c r="I211" s="47" t="n">
        <v>6</v>
      </c>
      <c r="J211" s="47" t="n">
        <v>11</v>
      </c>
      <c r="K211" s="16" t="n">
        <v>4</v>
      </c>
      <c r="L211" s="33" t="n">
        <v>1</v>
      </c>
      <c r="M211" s="47" t="n">
        <v>5</v>
      </c>
      <c r="N211" s="19">
        <f>IF(K211="","",LOOKUP(K211-L211,{-9E+307,0,1},{2,"x",1}))</f>
        <v/>
      </c>
      <c r="O211" s="20">
        <f>IF(K211="","",K211&amp;"-"&amp;L211)</f>
        <v/>
      </c>
      <c r="P211" s="21" t="n"/>
      <c r="DJ211" s="38" t="n"/>
      <c r="DL211" s="35" t="n"/>
      <c r="DM211" s="38" t="n"/>
      <c r="DO211" s="35" t="n"/>
      <c r="DP211" s="38" t="n"/>
      <c r="DR211" s="35" t="n"/>
      <c r="DS211" s="38" t="n"/>
      <c r="DU211" s="35" t="n"/>
      <c r="DV211" s="38" t="n"/>
      <c r="DX211" s="35" t="n"/>
      <c r="DY211" s="38" t="n"/>
      <c r="EA211" s="35" t="n"/>
      <c r="EB211" s="38" t="n"/>
      <c r="ED211" s="35" t="n"/>
      <c r="EE211" s="38" t="n"/>
      <c r="EG211" s="35" t="n"/>
    </row>
    <row customHeight="1" ht="12" r="212">
      <c r="A212" s="60" t="n">
        <v>43428</v>
      </c>
      <c r="B212" s="38" t="inlineStr">
        <is>
          <t>Rotherham</t>
        </is>
      </c>
      <c r="C212" s="38" t="inlineStr">
        <is>
          <t>Sheffield Utd</t>
        </is>
      </c>
      <c r="D212" s="33" t="n">
        <v>297</v>
      </c>
      <c r="E212" s="33" t="n">
        <v>398</v>
      </c>
      <c r="F212" s="33" t="n">
        <v>184</v>
      </c>
      <c r="G212" s="33" t="n">
        <v>281</v>
      </c>
      <c r="H212" s="47" t="n">
        <v>8</v>
      </c>
      <c r="I212" s="47" t="n">
        <v>4</v>
      </c>
      <c r="J212" s="47" t="n">
        <v>12</v>
      </c>
      <c r="K212" s="16" t="n">
        <v>2</v>
      </c>
      <c r="L212" s="33" t="n">
        <v>2</v>
      </c>
      <c r="M212" s="47" t="n">
        <v>4</v>
      </c>
      <c r="N212" s="19">
        <f>IF(K212="","",LOOKUP(K212-L212,{-9E+307,0,1},{2,"x",1}))</f>
        <v/>
      </c>
      <c r="O212" s="20">
        <f>IF(K212="","",K212&amp;"-"&amp;L212)</f>
        <v/>
      </c>
      <c r="P212" s="21" t="n"/>
      <c r="DJ212" s="38" t="n"/>
      <c r="DL212" s="35" t="n"/>
      <c r="DM212" s="38" t="n"/>
      <c r="DO212" s="35" t="n"/>
      <c r="DP212" s="38" t="n"/>
      <c r="DR212" s="35" t="n"/>
      <c r="DS212" s="38" t="n"/>
      <c r="DU212" s="35" t="n"/>
      <c r="DV212" s="38" t="n"/>
      <c r="DX212" s="35" t="n"/>
      <c r="DY212" s="38" t="n"/>
      <c r="EA212" s="35" t="n"/>
      <c r="EB212" s="38" t="n"/>
      <c r="ED212" s="35" t="n"/>
      <c r="EE212" s="38" t="n"/>
      <c r="EG212" s="35" t="n"/>
    </row>
    <row customHeight="1" ht="12" r="213">
      <c r="A213" s="60" t="n">
        <v>43428</v>
      </c>
      <c r="B213" s="38" t="inlineStr">
        <is>
          <t>Sheffield Wed</t>
        </is>
      </c>
      <c r="C213" s="38" t="inlineStr">
        <is>
          <t>Derby</t>
        </is>
      </c>
      <c r="D213" s="33" t="n">
        <v>343</v>
      </c>
      <c r="E213" s="33" t="n">
        <v>379</v>
      </c>
      <c r="F213" s="33" t="n">
        <v>258</v>
      </c>
      <c r="G213" s="33" t="n">
        <v>285</v>
      </c>
      <c r="H213" s="47" t="n">
        <v>3</v>
      </c>
      <c r="I213" s="47" t="n">
        <v>3</v>
      </c>
      <c r="J213" s="47" t="n">
        <v>6</v>
      </c>
      <c r="K213" s="16" t="n">
        <v>1</v>
      </c>
      <c r="L213" s="33" t="n">
        <v>2</v>
      </c>
      <c r="M213" s="47" t="n">
        <v>3</v>
      </c>
      <c r="N213" s="19">
        <f>IF(K213="","",LOOKUP(K213-L213,{-9E+307,0,1},{2,"x",1}))</f>
        <v/>
      </c>
      <c r="O213" s="20">
        <f>IF(K213="","",K213&amp;"-"&amp;L213)</f>
        <v/>
      </c>
      <c r="P213" s="21" t="n"/>
      <c r="DJ213" s="38" t="n"/>
      <c r="DL213" s="35" t="n"/>
      <c r="DM213" s="38" t="n"/>
      <c r="DO213" s="35" t="n"/>
      <c r="DP213" s="38" t="n"/>
      <c r="DR213" s="35" t="n"/>
      <c r="DS213" s="38" t="n"/>
      <c r="DU213" s="35" t="n"/>
      <c r="DV213" s="38" t="n"/>
      <c r="DX213" s="35" t="n"/>
      <c r="DY213" s="38" t="n"/>
      <c r="EA213" s="35" t="n"/>
      <c r="EB213" s="38" t="n"/>
      <c r="ED213" s="35" t="n"/>
      <c r="EE213" s="38" t="n"/>
      <c r="EG213" s="35" t="n"/>
    </row>
    <row customHeight="1" ht="12" r="214">
      <c r="A214" s="60" t="n">
        <v>43428</v>
      </c>
      <c r="B214" s="38" t="inlineStr">
        <is>
          <t>Stoke</t>
        </is>
      </c>
      <c r="C214" s="38" t="inlineStr">
        <is>
          <t>QPR</t>
        </is>
      </c>
      <c r="D214" s="33" t="n">
        <v>428</v>
      </c>
      <c r="E214" s="33" t="n">
        <v>373</v>
      </c>
      <c r="F214" s="33" t="n">
        <v>321</v>
      </c>
      <c r="G214" s="33" t="n">
        <v>255</v>
      </c>
      <c r="H214" s="47" t="n">
        <v>3</v>
      </c>
      <c r="I214" s="47" t="n">
        <v>4</v>
      </c>
      <c r="J214" s="47" t="n">
        <v>7</v>
      </c>
      <c r="K214" s="16" t="n">
        <v>2</v>
      </c>
      <c r="L214" s="33" t="n">
        <v>2</v>
      </c>
      <c r="M214" s="47" t="n">
        <v>4</v>
      </c>
      <c r="N214" s="19">
        <f>IF(K214="","",LOOKUP(K214-L214,{-9E+307,0,1},{2,"x",1}))</f>
        <v/>
      </c>
      <c r="O214" s="20">
        <f>IF(K214="","",K214&amp;"-"&amp;L214)</f>
        <v/>
      </c>
      <c r="P214" s="21" t="n"/>
      <c r="DJ214" s="38" t="n"/>
      <c r="DL214" s="35" t="n"/>
      <c r="DM214" s="38" t="n"/>
      <c r="DO214" s="35" t="n"/>
      <c r="DP214" s="38" t="n"/>
      <c r="DR214" s="35" t="n"/>
      <c r="DS214" s="38" t="n"/>
      <c r="DU214" s="35" t="n"/>
      <c r="DV214" s="38" t="n"/>
      <c r="DX214" s="35" t="n"/>
      <c r="DY214" s="38" t="n"/>
      <c r="EA214" s="35" t="n"/>
      <c r="EB214" s="38" t="n"/>
      <c r="ED214" s="35" t="n"/>
      <c r="EE214" s="38" t="n"/>
      <c r="EG214" s="35" t="n"/>
    </row>
    <row customHeight="1" ht="12" r="215">
      <c r="A215" s="60" t="n">
        <v>43428</v>
      </c>
      <c r="B215" s="38" t="inlineStr">
        <is>
          <t>Swansea</t>
        </is>
      </c>
      <c r="C215" s="38" t="inlineStr">
        <is>
          <t>Norwich</t>
        </is>
      </c>
      <c r="D215" s="33" t="n">
        <v>578</v>
      </c>
      <c r="E215" s="33" t="n">
        <v>466</v>
      </c>
      <c r="F215" s="33" t="n">
        <v>463</v>
      </c>
      <c r="G215" s="33" t="n">
        <v>346</v>
      </c>
      <c r="H215" s="47" t="n">
        <v>6</v>
      </c>
      <c r="I215" s="47" t="n">
        <v>7</v>
      </c>
      <c r="J215" s="47" t="n">
        <v>13</v>
      </c>
      <c r="K215" s="16" t="n">
        <v>1</v>
      </c>
      <c r="L215" s="33" t="n">
        <v>4</v>
      </c>
      <c r="M215" s="47" t="n">
        <v>5</v>
      </c>
      <c r="N215" s="19">
        <f>IF(K215="","",LOOKUP(K215-L215,{-9E+307,0,1},{2,"x",1}))</f>
        <v/>
      </c>
      <c r="O215" s="20">
        <f>IF(K215="","",K215&amp;"-"&amp;L215)</f>
        <v/>
      </c>
      <c r="P215" s="21" t="n"/>
      <c r="DJ215" s="38" t="n"/>
      <c r="DL215" s="35" t="n"/>
      <c r="DM215" s="38" t="n"/>
      <c r="DO215" s="35" t="n"/>
      <c r="DP215" s="38" t="n"/>
      <c r="DR215" s="35" t="n"/>
      <c r="DS215" s="38" t="n"/>
      <c r="DU215" s="35" t="n"/>
      <c r="DV215" s="38" t="n"/>
      <c r="DX215" s="35" t="n"/>
      <c r="DY215" s="38" t="n"/>
      <c r="EA215" s="35" t="n"/>
      <c r="EB215" s="38" t="n"/>
      <c r="ED215" s="35" t="n"/>
      <c r="EE215" s="38" t="n"/>
      <c r="EG215" s="35" t="n"/>
    </row>
    <row customHeight="1" ht="12" r="216">
      <c r="A216" s="60" t="n">
        <v>43428</v>
      </c>
      <c r="B216" s="38" t="inlineStr">
        <is>
          <t>Wigan</t>
        </is>
      </c>
      <c r="C216" s="38" t="inlineStr">
        <is>
          <t>Reading</t>
        </is>
      </c>
      <c r="D216" s="33" t="n">
        <v>377</v>
      </c>
      <c r="E216" s="33" t="n">
        <v>448</v>
      </c>
      <c r="F216" s="33" t="n">
        <v>302</v>
      </c>
      <c r="G216" s="33" t="n">
        <v>376</v>
      </c>
      <c r="H216" s="47" t="n">
        <v>5</v>
      </c>
      <c r="I216" s="47" t="n">
        <v>2</v>
      </c>
      <c r="J216" s="47" t="n">
        <v>7</v>
      </c>
      <c r="K216" s="16" t="n">
        <v>0</v>
      </c>
      <c r="L216" s="33" t="n">
        <v>0</v>
      </c>
      <c r="M216" s="47" t="n">
        <v>0</v>
      </c>
      <c r="N216" s="19">
        <f>IF(K216="","",LOOKUP(K216-L216,{-9E+307,0,1},{2,"x",1}))</f>
        <v/>
      </c>
      <c r="O216" s="20">
        <f>IF(K216="","",K216&amp;"-"&amp;L216)</f>
        <v/>
      </c>
      <c r="P216" s="21" t="n"/>
      <c r="DJ216" s="38" t="n"/>
      <c r="DL216" s="35" t="n"/>
      <c r="DM216" s="38" t="n"/>
      <c r="DO216" s="35" t="n"/>
      <c r="DP216" s="38" t="n"/>
      <c r="DR216" s="35" t="n"/>
      <c r="DS216" s="38" t="n"/>
      <c r="DU216" s="35" t="n"/>
      <c r="DV216" s="38" t="n"/>
      <c r="DX216" s="35" t="n"/>
      <c r="DY216" s="38" t="n"/>
      <c r="EA216" s="35" t="n"/>
      <c r="EB216" s="38" t="n"/>
      <c r="ED216" s="35" t="n"/>
      <c r="EE216" s="38" t="n"/>
      <c r="EG216" s="35" t="n"/>
    </row>
    <row customHeight="1" ht="12" r="217">
      <c r="A217" s="60" t="n">
        <v>43429</v>
      </c>
      <c r="B217" s="38" t="inlineStr">
        <is>
          <t>Aston Villa</t>
        </is>
      </c>
      <c r="C217" s="38" t="inlineStr">
        <is>
          <t>Birmingham</t>
        </is>
      </c>
      <c r="D217" s="33" t="n">
        <v>529</v>
      </c>
      <c r="E217" s="33" t="n">
        <v>172</v>
      </c>
      <c r="F217" s="33" t="n">
        <v>457</v>
      </c>
      <c r="G217" s="33" t="n">
        <v>92</v>
      </c>
      <c r="H217" s="47" t="n">
        <v>5</v>
      </c>
      <c r="I217" s="47" t="n">
        <v>3</v>
      </c>
      <c r="J217" s="47" t="n">
        <v>8</v>
      </c>
      <c r="K217" s="16" t="n">
        <v>4</v>
      </c>
      <c r="L217" s="33" t="n">
        <v>2</v>
      </c>
      <c r="M217" s="47" t="n">
        <v>6</v>
      </c>
      <c r="N217" s="19">
        <f>IF(K217="","",LOOKUP(K217-L217,{-9E+307,0,1},{2,"x",1}))</f>
        <v/>
      </c>
      <c r="O217" s="20">
        <f>IF(K217="","",K217&amp;"-"&amp;L217)</f>
        <v/>
      </c>
      <c r="P217" s="21" t="n"/>
      <c r="DJ217" s="38" t="n"/>
      <c r="DL217" s="35" t="n"/>
      <c r="DM217" s="38" t="n"/>
      <c r="DO217" s="35" t="n"/>
      <c r="DP217" s="38" t="n"/>
      <c r="DR217" s="35" t="n"/>
      <c r="DS217" s="38" t="n"/>
      <c r="DU217" s="35" t="n"/>
      <c r="DV217" s="38" t="n"/>
      <c r="DX217" s="35" t="n"/>
      <c r="DY217" s="38" t="n"/>
      <c r="EA217" s="35" t="n"/>
      <c r="EB217" s="38" t="n"/>
      <c r="ED217" s="35" t="n"/>
      <c r="EE217" s="38" t="n"/>
      <c r="EG217" s="35" t="n"/>
    </row>
    <row customHeight="1" ht="12" r="218">
      <c r="A218" s="60" t="n">
        <v>43431</v>
      </c>
      <c r="B218" s="38" t="inlineStr">
        <is>
          <t>Brentford</t>
        </is>
      </c>
      <c r="C218" s="38" t="inlineStr">
        <is>
          <t>Sheffield Utd</t>
        </is>
      </c>
      <c r="D218" s="33" t="n">
        <v>648</v>
      </c>
      <c r="E218" s="33" t="n">
        <v>331</v>
      </c>
      <c r="F218" s="33" t="n">
        <v>533</v>
      </c>
      <c r="G218" s="33" t="n">
        <v>226</v>
      </c>
      <c r="H218" s="47" t="n">
        <v>3</v>
      </c>
      <c r="I218" s="47" t="n">
        <v>5</v>
      </c>
      <c r="J218" s="47" t="n">
        <v>8</v>
      </c>
      <c r="K218" s="16" t="n">
        <v>2</v>
      </c>
      <c r="L218" s="33" t="n">
        <v>3</v>
      </c>
      <c r="M218" s="47" t="n">
        <v>5</v>
      </c>
      <c r="N218" s="19">
        <f>IF(K218="","",LOOKUP(K218-L218,{-9E+307,0,1},{2,"x",1}))</f>
        <v/>
      </c>
      <c r="O218" s="20">
        <f>IF(K218="","",K218&amp;"-"&amp;L218)</f>
        <v/>
      </c>
      <c r="P218" s="21" t="n"/>
      <c r="DJ218" s="38" t="n"/>
      <c r="DL218" s="35" t="n"/>
      <c r="DM218" s="38" t="n"/>
      <c r="DO218" s="35" t="n"/>
      <c r="DP218" s="38" t="n"/>
      <c r="DR218" s="35" t="n"/>
      <c r="DS218" s="38" t="n"/>
      <c r="DU218" s="35" t="n"/>
      <c r="DV218" s="38" t="n"/>
      <c r="DX218" s="35" t="n"/>
      <c r="DY218" s="38" t="n"/>
      <c r="EA218" s="35" t="n"/>
      <c r="EB218" s="38" t="n"/>
      <c r="ED218" s="35" t="n"/>
      <c r="EE218" s="38" t="n"/>
      <c r="EG218" s="35" t="n"/>
    </row>
    <row customHeight="1" ht="12" r="219">
      <c r="A219" s="60" t="n">
        <v>43431</v>
      </c>
      <c r="B219" s="38" t="inlineStr">
        <is>
          <t>Hull</t>
        </is>
      </c>
      <c r="C219" s="38" t="inlineStr">
        <is>
          <t>Norwich</t>
        </is>
      </c>
      <c r="D219" s="33" t="n">
        <v>317</v>
      </c>
      <c r="E219" s="33" t="n">
        <v>641</v>
      </c>
      <c r="F219" s="33" t="n">
        <v>228</v>
      </c>
      <c r="G219" s="33" t="n">
        <v>510</v>
      </c>
      <c r="H219" s="47" t="n">
        <v>4</v>
      </c>
      <c r="I219" s="47" t="n">
        <v>4</v>
      </c>
      <c r="J219" s="47" t="n">
        <v>8</v>
      </c>
      <c r="K219" s="16" t="n">
        <v>0</v>
      </c>
      <c r="L219" s="33" t="n">
        <v>0</v>
      </c>
      <c r="M219" s="47" t="n">
        <v>0</v>
      </c>
      <c r="N219" s="19">
        <f>IF(K219="","",LOOKUP(K219-L219,{-9E+307,0,1},{2,"x",1}))</f>
        <v/>
      </c>
      <c r="O219" s="20">
        <f>IF(K219="","",K219&amp;"-"&amp;L219)</f>
        <v/>
      </c>
      <c r="P219" s="21" t="n"/>
      <c r="DJ219" s="38" t="n"/>
      <c r="DL219" s="35" t="n"/>
      <c r="DM219" s="38" t="n"/>
      <c r="DO219" s="35" t="n"/>
      <c r="DP219" s="38" t="n"/>
      <c r="DR219" s="35" t="n"/>
      <c r="DS219" s="38" t="n"/>
      <c r="DU219" s="35" t="n"/>
      <c r="DV219" s="38" t="n"/>
      <c r="DX219" s="35" t="n"/>
      <c r="DY219" s="38" t="n"/>
      <c r="EA219" s="35" t="n"/>
      <c r="EB219" s="38" t="n"/>
      <c r="ED219" s="35" t="n"/>
      <c r="EE219" s="38" t="n"/>
      <c r="EG219" s="35" t="n"/>
    </row>
    <row customHeight="1" ht="12" r="220">
      <c r="A220" s="60" t="n">
        <v>43431</v>
      </c>
      <c r="B220" s="38" t="inlineStr">
        <is>
          <t>Leeds</t>
        </is>
      </c>
      <c r="C220" s="38" t="inlineStr">
        <is>
          <t>Reading</t>
        </is>
      </c>
      <c r="D220" s="33" t="n">
        <v>586</v>
      </c>
      <c r="E220" s="33" t="n">
        <v>307</v>
      </c>
      <c r="F220" s="33" t="n">
        <v>500</v>
      </c>
      <c r="G220" s="33" t="n">
        <v>221</v>
      </c>
      <c r="H220" s="47" t="n">
        <v>5</v>
      </c>
      <c r="I220" s="47" t="n">
        <v>2</v>
      </c>
      <c r="J220" s="47" t="n">
        <v>7</v>
      </c>
      <c r="K220" s="16" t="n">
        <v>1</v>
      </c>
      <c r="L220" s="33" t="n">
        <v>0</v>
      </c>
      <c r="M220" s="47" t="n">
        <v>1</v>
      </c>
      <c r="N220" s="19">
        <f>IF(K220="","",LOOKUP(K220-L220,{-9E+307,0,1},{2,"x",1}))</f>
        <v/>
      </c>
      <c r="O220" s="20">
        <f>IF(K220="","",K220&amp;"-"&amp;L220)</f>
        <v/>
      </c>
      <c r="P220" s="21" t="n"/>
      <c r="DJ220" s="38" t="n"/>
      <c r="DL220" s="35" t="n"/>
      <c r="DM220" s="38" t="n"/>
      <c r="DO220" s="35" t="n"/>
      <c r="DP220" s="38" t="n"/>
      <c r="DR220" s="35" t="n"/>
      <c r="DS220" s="38" t="n"/>
      <c r="DU220" s="35" t="n"/>
      <c r="DV220" s="38" t="n"/>
      <c r="DX220" s="35" t="n"/>
      <c r="DY220" s="38" t="n"/>
      <c r="EA220" s="35" t="n"/>
      <c r="EB220" s="38" t="n"/>
      <c r="ED220" s="35" t="n"/>
      <c r="EE220" s="38" t="n"/>
      <c r="EG220" s="35" t="n"/>
    </row>
    <row customHeight="1" ht="12" r="221">
      <c r="A221" s="60" t="n">
        <v>43431</v>
      </c>
      <c r="B221" s="38" t="inlineStr">
        <is>
          <t>Preston</t>
        </is>
      </c>
      <c r="C221" s="38" t="inlineStr">
        <is>
          <t>Middlesbrough</t>
        </is>
      </c>
      <c r="D221" s="33" t="n">
        <v>450</v>
      </c>
      <c r="E221" s="33" t="n">
        <v>252</v>
      </c>
      <c r="F221" s="33" t="n">
        <v>327</v>
      </c>
      <c r="G221" s="33" t="n">
        <v>141</v>
      </c>
      <c r="H221" s="47" t="n">
        <v>4</v>
      </c>
      <c r="I221" s="47" t="n">
        <v>3</v>
      </c>
      <c r="J221" s="47" t="n">
        <v>7</v>
      </c>
      <c r="K221" s="16" t="n">
        <v>1</v>
      </c>
      <c r="L221" s="33" t="n">
        <v>1</v>
      </c>
      <c r="M221" s="47" t="n">
        <v>2</v>
      </c>
      <c r="N221" s="19">
        <f>IF(K221="","",LOOKUP(K221-L221,{-9E+307,0,1},{2,"x",1}))</f>
        <v/>
      </c>
      <c r="O221" s="20">
        <f>IF(K221="","",K221&amp;"-"&amp;L221)</f>
        <v/>
      </c>
      <c r="P221" s="21" t="n"/>
      <c r="DJ221" s="38" t="n"/>
      <c r="DL221" s="35" t="n"/>
      <c r="DM221" s="38" t="n"/>
      <c r="DO221" s="35" t="n"/>
      <c r="DP221" s="38" t="n"/>
      <c r="DR221" s="35" t="n"/>
      <c r="DS221" s="38" t="n"/>
      <c r="DU221" s="35" t="n"/>
      <c r="DV221" s="38" t="n"/>
      <c r="DX221" s="35" t="n"/>
      <c r="DY221" s="38" t="n"/>
      <c r="EA221" s="35" t="n"/>
      <c r="EB221" s="38" t="n"/>
      <c r="ED221" s="35" t="n"/>
      <c r="EE221" s="38" t="n"/>
      <c r="EG221" s="35" t="n"/>
    </row>
    <row customHeight="1" ht="12" r="222">
      <c r="A222" s="60" t="n">
        <v>43431</v>
      </c>
      <c r="B222" s="38" t="inlineStr">
        <is>
          <t>Rotherham</t>
        </is>
      </c>
      <c r="C222" s="38" t="inlineStr">
        <is>
          <t>QPR</t>
        </is>
      </c>
      <c r="D222" s="33" t="n">
        <v>275</v>
      </c>
      <c r="E222" s="33" t="n">
        <v>394</v>
      </c>
      <c r="F222" s="33" t="n">
        <v>165</v>
      </c>
      <c r="G222" s="33" t="n">
        <v>272</v>
      </c>
      <c r="H222" s="47" t="n">
        <v>7</v>
      </c>
      <c r="I222" s="47" t="n">
        <v>6</v>
      </c>
      <c r="J222" s="47" t="n">
        <v>13</v>
      </c>
      <c r="K222" s="16" t="n">
        <v>2</v>
      </c>
      <c r="L222" s="33" t="n">
        <v>2</v>
      </c>
      <c r="M222" s="47" t="n">
        <v>4</v>
      </c>
      <c r="N222" s="19">
        <f>IF(K222="","",LOOKUP(K222-L222,{-9E+307,0,1},{2,"x",1}))</f>
        <v/>
      </c>
      <c r="O222" s="20">
        <f>IF(K222="","",K222&amp;"-"&amp;L222)</f>
        <v/>
      </c>
      <c r="P222" s="21" t="n"/>
      <c r="DJ222" s="38" t="n"/>
      <c r="DL222" s="35" t="n"/>
      <c r="DM222" s="38" t="n"/>
      <c r="DO222" s="35" t="n"/>
      <c r="DP222" s="38" t="n"/>
      <c r="DR222" s="35" t="n"/>
      <c r="DS222" s="38" t="n"/>
      <c r="DU222" s="35" t="n"/>
      <c r="DV222" s="38" t="n"/>
      <c r="DX222" s="35" t="n"/>
      <c r="DY222" s="38" t="n"/>
      <c r="EA222" s="35" t="n"/>
      <c r="EB222" s="38" t="n"/>
      <c r="ED222" s="35" t="n"/>
      <c r="EE222" s="38" t="n"/>
      <c r="EG222" s="35" t="n"/>
    </row>
    <row customHeight="1" ht="12" r="223">
      <c r="A223" s="60" t="n">
        <v>43431</v>
      </c>
      <c r="B223" s="38" t="inlineStr">
        <is>
          <t>Sheffield Wed</t>
        </is>
      </c>
      <c r="C223" s="38" t="inlineStr">
        <is>
          <t>Bolton</t>
        </is>
      </c>
      <c r="D223" s="33" t="n">
        <v>413</v>
      </c>
      <c r="E223" s="33" t="n">
        <v>393</v>
      </c>
      <c r="F223" s="33" t="n">
        <v>307</v>
      </c>
      <c r="G223" s="33" t="n">
        <v>274</v>
      </c>
      <c r="H223" s="47" t="n">
        <v>1</v>
      </c>
      <c r="I223" s="47" t="n">
        <v>1</v>
      </c>
      <c r="J223" s="47" t="n">
        <v>2</v>
      </c>
      <c r="K223" s="16" t="n">
        <v>1</v>
      </c>
      <c r="L223" s="33" t="n">
        <v>0</v>
      </c>
      <c r="M223" s="47" t="n">
        <v>1</v>
      </c>
      <c r="N223" s="19">
        <f>IF(K223="","",LOOKUP(K223-L223,{-9E+307,0,1},{2,"x",1}))</f>
        <v/>
      </c>
      <c r="O223" s="20">
        <f>IF(K223="","",K223&amp;"-"&amp;L223)</f>
        <v/>
      </c>
      <c r="P223" s="21" t="n"/>
      <c r="DJ223" s="38" t="n"/>
      <c r="DL223" s="35" t="n"/>
      <c r="DM223" s="38" t="n"/>
      <c r="DO223" s="35" t="n"/>
      <c r="DP223" s="38" t="n"/>
      <c r="DR223" s="35" t="n"/>
      <c r="DS223" s="38" t="n"/>
      <c r="DU223" s="35" t="n"/>
      <c r="DV223" s="38" t="n"/>
      <c r="DX223" s="35" t="n"/>
      <c r="DY223" s="38" t="n"/>
      <c r="EA223" s="35" t="n"/>
      <c r="EB223" s="38" t="n"/>
      <c r="ED223" s="35" t="n"/>
      <c r="EE223" s="38" t="n"/>
      <c r="EG223" s="35" t="n"/>
    </row>
    <row customHeight="1" ht="12" r="224">
      <c r="A224" s="60" t="n">
        <v>43432</v>
      </c>
      <c r="B224" s="38" t="inlineStr">
        <is>
          <t>Aston Villa</t>
        </is>
      </c>
      <c r="C224" s="38" t="inlineStr">
        <is>
          <t>Nottingham</t>
        </is>
      </c>
      <c r="D224" s="33" t="n">
        <v>498</v>
      </c>
      <c r="E224" s="33" t="n">
        <v>311</v>
      </c>
      <c r="F224" s="33" t="n">
        <v>437</v>
      </c>
      <c r="G224" s="33" t="n">
        <v>247</v>
      </c>
      <c r="H224" s="47" t="n">
        <v>12</v>
      </c>
      <c r="I224" s="47" t="n">
        <v>5</v>
      </c>
      <c r="J224" s="47" t="n">
        <v>17</v>
      </c>
      <c r="K224" s="16" t="n">
        <v>5</v>
      </c>
      <c r="L224" s="33" t="n">
        <v>5</v>
      </c>
      <c r="M224" s="47" t="n">
        <v>10</v>
      </c>
      <c r="N224" s="19">
        <f>IF(K224="","",LOOKUP(K224-L224,{-9E+307,0,1},{2,"x",1}))</f>
        <v/>
      </c>
      <c r="O224" s="20">
        <f>IF(K224="","",K224&amp;"-"&amp;L224)</f>
        <v/>
      </c>
      <c r="P224" s="21" t="n"/>
      <c r="DJ224" s="38" t="n"/>
      <c r="DL224" s="35" t="n"/>
      <c r="DM224" s="38" t="n"/>
      <c r="DO224" s="35" t="n"/>
      <c r="DP224" s="38" t="n"/>
      <c r="DR224" s="35" t="n"/>
      <c r="DS224" s="38" t="n"/>
      <c r="DU224" s="35" t="n"/>
      <c r="DV224" s="38" t="n"/>
      <c r="DX224" s="35" t="n"/>
      <c r="DY224" s="38" t="n"/>
      <c r="EA224" s="35" t="n"/>
      <c r="EB224" s="38" t="n"/>
      <c r="ED224" s="35" t="n"/>
      <c r="EE224" s="38" t="n"/>
      <c r="EG224" s="35" t="n"/>
    </row>
    <row customHeight="1" ht="12" r="225">
      <c r="A225" s="60" t="n">
        <v>43432</v>
      </c>
      <c r="B225" s="38" t="inlineStr">
        <is>
          <t>Ipswich</t>
        </is>
      </c>
      <c r="C225" s="38" t="inlineStr">
        <is>
          <t>Bristol City</t>
        </is>
      </c>
      <c r="D225" s="33" t="n">
        <v>412</v>
      </c>
      <c r="E225" s="33" t="n">
        <v>344</v>
      </c>
      <c r="F225" s="33" t="n">
        <v>266</v>
      </c>
      <c r="G225" s="33" t="n">
        <v>208</v>
      </c>
      <c r="H225" s="47" t="n">
        <v>3</v>
      </c>
      <c r="I225" s="47" t="n">
        <v>4</v>
      </c>
      <c r="J225" s="47" t="n">
        <v>7</v>
      </c>
      <c r="K225" s="16" t="n">
        <v>2</v>
      </c>
      <c r="L225" s="33" t="n">
        <v>3</v>
      </c>
      <c r="M225" s="47" t="n">
        <v>5</v>
      </c>
      <c r="N225" s="19">
        <f>IF(K225="","",LOOKUP(K225-L225,{-9E+307,0,1},{2,"x",1}))</f>
        <v/>
      </c>
      <c r="O225" s="20">
        <f>IF(K225="","",K225&amp;"-"&amp;L225)</f>
        <v/>
      </c>
      <c r="P225" s="21" t="n"/>
      <c r="DJ225" s="38" t="n"/>
      <c r="DL225" s="35" t="n"/>
      <c r="DM225" s="38" t="n"/>
      <c r="DO225" s="35" t="n"/>
      <c r="DP225" s="38" t="n"/>
      <c r="DR225" s="35" t="n"/>
      <c r="DS225" s="38" t="n"/>
      <c r="DU225" s="35" t="n"/>
      <c r="DV225" s="38" t="n"/>
      <c r="DX225" s="35" t="n"/>
      <c r="DY225" s="38" t="n"/>
      <c r="EA225" s="35" t="n"/>
      <c r="EB225" s="38" t="n"/>
      <c r="ED225" s="35" t="n"/>
      <c r="EE225" s="38" t="n"/>
      <c r="EG225" s="35" t="n"/>
    </row>
    <row customHeight="1" ht="12" r="226">
      <c r="A226" s="60" t="n">
        <v>43432</v>
      </c>
      <c r="B226" s="38" t="inlineStr">
        <is>
          <t>Millwall</t>
        </is>
      </c>
      <c r="C226" s="38" t="inlineStr">
        <is>
          <t>Birmingham</t>
        </is>
      </c>
      <c r="D226" s="33" t="n">
        <v>426</v>
      </c>
      <c r="E226" s="33" t="n">
        <v>325</v>
      </c>
      <c r="F226" s="33" t="n">
        <v>294</v>
      </c>
      <c r="G226" s="33" t="n">
        <v>214</v>
      </c>
      <c r="H226" s="47" t="n">
        <v>3</v>
      </c>
      <c r="I226" s="47" t="n">
        <v>3</v>
      </c>
      <c r="J226" s="47" t="n">
        <v>6</v>
      </c>
      <c r="K226" s="16" t="n">
        <v>0</v>
      </c>
      <c r="L226" s="33" t="n">
        <v>2</v>
      </c>
      <c r="M226" s="47" t="n">
        <v>2</v>
      </c>
      <c r="N226" s="19">
        <f>IF(K226="","",LOOKUP(K226-L226,{-9E+307,0,1},{2,"x",1}))</f>
        <v/>
      </c>
      <c r="O226" s="20">
        <f>IF(K226="","",K226&amp;"-"&amp;L226)</f>
        <v/>
      </c>
      <c r="P226" s="21" t="n"/>
      <c r="DJ226" s="38" t="n"/>
      <c r="DL226" s="35" t="n"/>
      <c r="DM226" s="38" t="n"/>
      <c r="DO226" s="35" t="n"/>
      <c r="DP226" s="38" t="n"/>
      <c r="DR226" s="35" t="n"/>
      <c r="DS226" s="38" t="n"/>
      <c r="DU226" s="35" t="n"/>
      <c r="DV226" s="38" t="n"/>
      <c r="DX226" s="35" t="n"/>
      <c r="DY226" s="38" t="n"/>
      <c r="EA226" s="35" t="n"/>
      <c r="EB226" s="38" t="n"/>
      <c r="ED226" s="35" t="n"/>
      <c r="EE226" s="38" t="n"/>
      <c r="EG226" s="35" t="n"/>
    </row>
    <row customHeight="1" ht="12" r="227">
      <c r="A227" s="60" t="n">
        <v>43432</v>
      </c>
      <c r="B227" s="38" t="inlineStr">
        <is>
          <t>Stoke</t>
        </is>
      </c>
      <c r="C227" s="38" t="inlineStr">
        <is>
          <t>Derby</t>
        </is>
      </c>
      <c r="D227" s="33" t="n">
        <v>203</v>
      </c>
      <c r="E227" s="33" t="n">
        <v>595</v>
      </c>
      <c r="F227" s="33" t="n">
        <v>119</v>
      </c>
      <c r="G227" s="33" t="n">
        <v>499</v>
      </c>
      <c r="H227" s="47" t="n">
        <v>4</v>
      </c>
      <c r="I227" s="47" t="n">
        <v>8</v>
      </c>
      <c r="J227" s="47" t="n">
        <v>12</v>
      </c>
      <c r="K227" s="16" t="n">
        <v>2</v>
      </c>
      <c r="L227" s="33" t="n">
        <v>1</v>
      </c>
      <c r="M227" s="47" t="n">
        <v>3</v>
      </c>
      <c r="N227" s="19">
        <f>IF(K227="","",LOOKUP(K227-L227,{-9E+307,0,1},{2,"x",1}))</f>
        <v/>
      </c>
      <c r="O227" s="20">
        <f>IF(K227="","",K227&amp;"-"&amp;L227)</f>
        <v/>
      </c>
      <c r="P227" s="21" t="n"/>
      <c r="DJ227" s="38" t="n"/>
      <c r="DL227" s="35" t="n"/>
      <c r="DM227" s="38" t="n"/>
      <c r="DO227" s="35" t="n"/>
      <c r="DP227" s="38" t="n"/>
      <c r="DR227" s="35" t="n"/>
      <c r="DS227" s="38" t="n"/>
      <c r="DU227" s="35" t="n"/>
      <c r="DV227" s="38" t="n"/>
      <c r="DX227" s="35" t="n"/>
      <c r="DY227" s="38" t="n"/>
      <c r="EA227" s="35" t="n"/>
      <c r="EB227" s="38" t="n"/>
      <c r="ED227" s="35" t="n"/>
      <c r="EE227" s="38" t="n"/>
      <c r="EG227" s="35" t="n"/>
    </row>
    <row customHeight="1" ht="12" r="228">
      <c r="A228" s="60" t="n">
        <v>43432</v>
      </c>
      <c r="B228" s="38" t="inlineStr">
        <is>
          <t>Swansea</t>
        </is>
      </c>
      <c r="C228" s="38" t="inlineStr">
        <is>
          <t>West Brom</t>
        </is>
      </c>
      <c r="D228" s="33" t="n">
        <v>531</v>
      </c>
      <c r="E228" s="33" t="n">
        <v>410</v>
      </c>
      <c r="F228" s="33" t="n">
        <v>460</v>
      </c>
      <c r="G228" s="33" t="n">
        <v>350</v>
      </c>
      <c r="H228" s="47" t="n">
        <v>4</v>
      </c>
      <c r="I228" s="47" t="n">
        <v>3</v>
      </c>
      <c r="J228" s="47" t="n">
        <v>7</v>
      </c>
      <c r="K228" s="16" t="n">
        <v>1</v>
      </c>
      <c r="L228" s="33" t="n">
        <v>2</v>
      </c>
      <c r="M228" s="47" t="n">
        <v>3</v>
      </c>
      <c r="N228" s="19">
        <f>IF(K228="","",LOOKUP(K228-L228,{-9E+307,0,1},{2,"x",1}))</f>
        <v/>
      </c>
      <c r="O228" s="20">
        <f>IF(K228="","",K228&amp;"-"&amp;L228)</f>
        <v/>
      </c>
      <c r="P228" s="21" t="n"/>
      <c r="DJ228" s="38" t="n"/>
      <c r="DL228" s="35" t="n"/>
      <c r="DM228" s="38" t="n"/>
      <c r="DO228" s="35" t="n"/>
      <c r="DP228" s="38" t="n"/>
      <c r="DR228" s="35" t="n"/>
      <c r="DS228" s="38" t="n"/>
      <c r="DU228" s="35" t="n"/>
      <c r="DV228" s="38" t="n"/>
      <c r="DX228" s="35" t="n"/>
      <c r="DY228" s="38" t="n"/>
      <c r="EA228" s="35" t="n"/>
      <c r="EB228" s="38" t="n"/>
      <c r="ED228" s="35" t="n"/>
      <c r="EE228" s="38" t="n"/>
      <c r="EG228" s="35" t="n"/>
    </row>
    <row r="229">
      <c r="A229" s="60" t="n">
        <v>43432</v>
      </c>
      <c r="B229" s="38" t="inlineStr">
        <is>
          <t>Wigan</t>
        </is>
      </c>
      <c r="C229" s="38" t="inlineStr">
        <is>
          <t>Blackburn</t>
        </is>
      </c>
      <c r="D229" s="33" t="n">
        <v>300</v>
      </c>
      <c r="E229" s="33" t="n">
        <v>404</v>
      </c>
      <c r="F229" s="33" t="n">
        <v>193</v>
      </c>
      <c r="G229" s="33" t="n">
        <v>297</v>
      </c>
      <c r="H229" s="47" t="n">
        <v>9</v>
      </c>
      <c r="I229" s="47" t="n">
        <v>2</v>
      </c>
      <c r="J229" s="47" t="n">
        <v>11</v>
      </c>
      <c r="K229" s="16" t="n">
        <v>3</v>
      </c>
      <c r="L229" s="33" t="n">
        <v>1</v>
      </c>
      <c r="M229" s="47" t="n">
        <v>4</v>
      </c>
      <c r="N229" s="19">
        <f>IF(K229="","",LOOKUP(K229-L229,{-9E+307,0,1},{2,"x",1}))</f>
        <v/>
      </c>
      <c r="O229" s="20">
        <f>IF(K229="","",K229&amp;"-"&amp;L229)</f>
        <v/>
      </c>
      <c r="P229" s="21" t="n"/>
      <c r="DJ229" s="38" t="n"/>
      <c r="DL229" s="35" t="n"/>
      <c r="DM229" s="38" t="n"/>
      <c r="DO229" s="35" t="n"/>
      <c r="DP229" s="38" t="n"/>
      <c r="DR229" s="35" t="n"/>
      <c r="DS229" s="38" t="n"/>
      <c r="DU229" s="35" t="n"/>
      <c r="DV229" s="38" t="n"/>
      <c r="DX229" s="35" t="n"/>
      <c r="DY229" s="38" t="n"/>
      <c r="EA229" s="35" t="n"/>
      <c r="EB229" s="38" t="n"/>
      <c r="ED229" s="35" t="n"/>
      <c r="EE229" s="38" t="n"/>
      <c r="EG229" s="35" t="n"/>
    </row>
    <row customHeight="1" ht="12" r="230">
      <c r="A230" s="60" t="n">
        <v>43435</v>
      </c>
      <c r="B230" s="38" t="inlineStr">
        <is>
          <t>Birmingham</t>
        </is>
      </c>
      <c r="C230" s="38" t="inlineStr">
        <is>
          <t>Preston</t>
        </is>
      </c>
      <c r="D230" s="33" t="n">
        <v>282</v>
      </c>
      <c r="E230" s="33" t="n">
        <v>350</v>
      </c>
      <c r="F230" s="33" t="n">
        <v>167</v>
      </c>
      <c r="G230" s="33" t="n">
        <v>219</v>
      </c>
      <c r="H230" s="47" t="n">
        <v>7</v>
      </c>
      <c r="I230" s="47" t="n">
        <v>4</v>
      </c>
      <c r="J230" s="47" t="n">
        <v>11</v>
      </c>
      <c r="K230" s="16" t="n">
        <v>3</v>
      </c>
      <c r="L230" s="33" t="n">
        <v>0</v>
      </c>
      <c r="M230" s="47" t="n">
        <v>3</v>
      </c>
      <c r="N230" s="19">
        <f>IF(K230="","",LOOKUP(K230-L230,{-9E+307,0,1},{2,"x",1}))</f>
        <v/>
      </c>
      <c r="O230" s="20">
        <f>IF(K230="","",K230&amp;"-"&amp;L230)</f>
        <v/>
      </c>
      <c r="P230" s="21" t="n"/>
      <c r="DJ230" s="38" t="n"/>
      <c r="DL230" s="35" t="n"/>
      <c r="DM230" s="38" t="n"/>
      <c r="DO230" s="35" t="n"/>
      <c r="DP230" s="38" t="n"/>
      <c r="DR230" s="35" t="n"/>
      <c r="DS230" s="38" t="n"/>
      <c r="DU230" s="35" t="n"/>
      <c r="DV230" s="38" t="n"/>
      <c r="DX230" s="35" t="n"/>
      <c r="DY230" s="38" t="n"/>
      <c r="EA230" s="35" t="n"/>
      <c r="EB230" s="38" t="n"/>
      <c r="ED230" s="35" t="n"/>
      <c r="EE230" s="38" t="n"/>
      <c r="EG230" s="35" t="n"/>
    </row>
    <row customHeight="1" ht="12" r="231">
      <c r="A231" s="60" t="n">
        <v>43435</v>
      </c>
      <c r="B231" s="38" t="inlineStr">
        <is>
          <t>Blackburn</t>
        </is>
      </c>
      <c r="C231" s="38" t="inlineStr">
        <is>
          <t>Sheffield Wed</t>
        </is>
      </c>
      <c r="D231" s="33" t="n">
        <v>341</v>
      </c>
      <c r="E231" s="33" t="n">
        <v>385</v>
      </c>
      <c r="F231" s="33" t="n">
        <v>234</v>
      </c>
      <c r="G231" s="33" t="n">
        <v>268</v>
      </c>
      <c r="H231" s="47" t="n">
        <v>7</v>
      </c>
      <c r="I231" s="47" t="n">
        <v>2</v>
      </c>
      <c r="J231" s="47" t="n">
        <v>9</v>
      </c>
      <c r="K231" s="16" t="n">
        <v>4</v>
      </c>
      <c r="L231" s="33" t="n">
        <v>2</v>
      </c>
      <c r="M231" s="47" t="n">
        <v>6</v>
      </c>
      <c r="N231" s="19">
        <f>IF(K231="","",LOOKUP(K231-L231,{-9E+307,0,1},{2,"x",1}))</f>
        <v/>
      </c>
      <c r="O231" s="20">
        <f>IF(K231="","",K231&amp;"-"&amp;L231)</f>
        <v/>
      </c>
      <c r="P231" s="21" t="n"/>
      <c r="DJ231" s="38" t="n"/>
      <c r="DL231" s="35" t="n"/>
      <c r="DM231" s="38" t="n"/>
      <c r="DO231" s="35" t="n"/>
      <c r="DP231" s="38" t="n"/>
      <c r="DR231" s="35" t="n"/>
      <c r="DS231" s="38" t="n"/>
      <c r="DU231" s="35" t="n"/>
      <c r="DV231" s="38" t="n"/>
      <c r="DX231" s="35" t="n"/>
      <c r="DY231" s="38" t="n"/>
      <c r="EA231" s="35" t="n"/>
      <c r="EB231" s="38" t="n"/>
      <c r="ED231" s="35" t="n"/>
      <c r="EE231" s="38" t="n"/>
      <c r="EG231" s="35" t="n"/>
    </row>
    <row customHeight="1" ht="12" r="232">
      <c r="A232" s="60" t="n">
        <v>43435</v>
      </c>
      <c r="B232" s="38" t="inlineStr">
        <is>
          <t>Bolton</t>
        </is>
      </c>
      <c r="C232" s="38" t="inlineStr">
        <is>
          <t>Wigan</t>
        </is>
      </c>
      <c r="D232" s="33" t="n">
        <v>299</v>
      </c>
      <c r="E232" s="33" t="n">
        <v>358</v>
      </c>
      <c r="F232" s="33" t="n">
        <v>180</v>
      </c>
      <c r="G232" s="33" t="n">
        <v>248</v>
      </c>
      <c r="H232" s="47" t="n">
        <v>1</v>
      </c>
      <c r="I232" s="47" t="n">
        <v>2</v>
      </c>
      <c r="J232" s="47" t="n">
        <v>3</v>
      </c>
      <c r="K232" s="16" t="n">
        <v>1</v>
      </c>
      <c r="L232" s="33" t="n">
        <v>1</v>
      </c>
      <c r="M232" s="47" t="n">
        <v>2</v>
      </c>
      <c r="N232" s="19">
        <f>IF(K232="","",LOOKUP(K232-L232,{-9E+307,0,1},{2,"x",1}))</f>
        <v/>
      </c>
      <c r="O232" s="20">
        <f>IF(K232="","",K232&amp;"-"&amp;L232)</f>
        <v/>
      </c>
      <c r="P232" s="21" t="n"/>
      <c r="DJ232" s="38" t="n"/>
      <c r="DL232" s="35" t="n"/>
      <c r="DM232" s="38" t="n"/>
      <c r="DO232" s="35" t="n"/>
      <c r="DP232" s="38" t="n"/>
      <c r="DR232" s="35" t="n"/>
      <c r="DS232" s="38" t="n"/>
      <c r="DU232" s="35" t="n"/>
      <c r="DV232" s="38" t="n"/>
      <c r="DX232" s="35" t="n"/>
      <c r="DY232" s="38" t="n"/>
      <c r="EA232" s="35" t="n"/>
      <c r="EB232" s="38" t="n"/>
      <c r="ED232" s="35" t="n"/>
      <c r="EE232" s="38" t="n"/>
      <c r="EG232" s="35" t="n"/>
    </row>
    <row customHeight="1" ht="12" r="233">
      <c r="A233" s="60" t="n">
        <v>43435</v>
      </c>
      <c r="B233" s="38" t="inlineStr">
        <is>
          <t>Derby</t>
        </is>
      </c>
      <c r="C233" s="38" t="inlineStr">
        <is>
          <t>Swansea</t>
        </is>
      </c>
      <c r="D233" s="33" t="n">
        <v>494</v>
      </c>
      <c r="E233" s="33" t="n">
        <v>363</v>
      </c>
      <c r="F233" s="33" t="n">
        <v>403</v>
      </c>
      <c r="G233" s="33" t="n">
        <v>275</v>
      </c>
      <c r="H233" s="47" t="n">
        <v>4</v>
      </c>
      <c r="I233" s="47" t="n">
        <v>2</v>
      </c>
      <c r="J233" s="47" t="n">
        <v>6</v>
      </c>
      <c r="K233" s="16" t="n">
        <v>2</v>
      </c>
      <c r="L233" s="33" t="n">
        <v>1</v>
      </c>
      <c r="M233" s="47" t="n">
        <v>3</v>
      </c>
      <c r="N233" s="19">
        <f>IF(K233="","",LOOKUP(K233-L233,{-9E+307,0,1},{2,"x",1}))</f>
        <v/>
      </c>
      <c r="O233" s="20">
        <f>IF(K233="","",K233&amp;"-"&amp;L233)</f>
        <v/>
      </c>
      <c r="P233" s="21" t="n"/>
      <c r="DJ233" s="38" t="n"/>
      <c r="DL233" s="35" t="n"/>
      <c r="DM233" s="38" t="n"/>
      <c r="DO233" s="35" t="n"/>
      <c r="DP233" s="38" t="n"/>
      <c r="DR233" s="35" t="n"/>
      <c r="DS233" s="38" t="n"/>
      <c r="DU233" s="35" t="n"/>
      <c r="DV233" s="38" t="n"/>
      <c r="DX233" s="35" t="n"/>
      <c r="DY233" s="38" t="n"/>
      <c r="EA233" s="35" t="n"/>
      <c r="EB233" s="38" t="n"/>
      <c r="ED233" s="35" t="n"/>
      <c r="EE233" s="38" t="n"/>
      <c r="EG233" s="35" t="n"/>
    </row>
    <row customHeight="1" ht="12" r="234">
      <c r="A234" s="60" t="n">
        <v>43435</v>
      </c>
      <c r="B234" s="38" t="inlineStr">
        <is>
          <t>Middlesbrough</t>
        </is>
      </c>
      <c r="C234" s="38" t="inlineStr">
        <is>
          <t>Aston Villa</t>
        </is>
      </c>
      <c r="D234" s="33" t="n">
        <v>355</v>
      </c>
      <c r="E234" s="33" t="n">
        <v>485</v>
      </c>
      <c r="F234" s="33" t="n">
        <v>270</v>
      </c>
      <c r="G234" s="33" t="n">
        <v>399</v>
      </c>
      <c r="H234" s="47" t="n">
        <v>3</v>
      </c>
      <c r="I234" s="47" t="n">
        <v>8</v>
      </c>
      <c r="J234" s="47" t="n">
        <v>11</v>
      </c>
      <c r="K234" s="16" t="n">
        <v>0</v>
      </c>
      <c r="L234" s="33" t="n">
        <v>3</v>
      </c>
      <c r="M234" s="47" t="n">
        <v>3</v>
      </c>
      <c r="N234" s="19">
        <f>IF(K234="","",LOOKUP(K234-L234,{-9E+307,0,1},{2,"x",1}))</f>
        <v/>
      </c>
      <c r="O234" s="20">
        <f>IF(K234="","",K234&amp;"-"&amp;L234)</f>
        <v/>
      </c>
      <c r="P234" s="21" t="n"/>
      <c r="DJ234" s="38" t="n"/>
      <c r="DL234" s="35" t="n"/>
      <c r="DM234" s="38" t="n"/>
      <c r="DO234" s="35" t="n"/>
      <c r="DP234" s="38" t="n"/>
      <c r="DR234" s="35" t="n"/>
      <c r="DS234" s="38" t="n"/>
      <c r="DU234" s="35" t="n"/>
      <c r="DV234" s="38" t="n"/>
      <c r="DX234" s="35" t="n"/>
      <c r="DY234" s="38" t="n"/>
      <c r="EA234" s="35" t="n"/>
      <c r="EB234" s="38" t="n"/>
      <c r="ED234" s="35" t="n"/>
      <c r="EE234" s="38" t="n"/>
      <c r="EG234" s="35" t="n"/>
    </row>
    <row customHeight="1" ht="12" r="235">
      <c r="A235" s="60" t="n">
        <v>43435</v>
      </c>
      <c r="B235" s="38" t="inlineStr">
        <is>
          <t>Norwich</t>
        </is>
      </c>
      <c r="C235" s="38" t="inlineStr">
        <is>
          <t>Rotherham</t>
        </is>
      </c>
      <c r="D235" s="33" t="n">
        <v>498</v>
      </c>
      <c r="E235" s="33" t="n">
        <v>272</v>
      </c>
      <c r="F235" s="33" t="n">
        <v>391</v>
      </c>
      <c r="G235" s="33" t="n">
        <v>169</v>
      </c>
      <c r="H235" s="47" t="n">
        <v>7</v>
      </c>
      <c r="I235" s="47" t="n">
        <v>4</v>
      </c>
      <c r="J235" s="47" t="n">
        <v>11</v>
      </c>
      <c r="K235" s="16" t="n">
        <v>3</v>
      </c>
      <c r="L235" s="33" t="n">
        <v>1</v>
      </c>
      <c r="M235" s="47" t="n">
        <v>4</v>
      </c>
      <c r="N235" s="19">
        <f>IF(K235="","",LOOKUP(K235-L235,{-9E+307,0,1},{2,"x",1}))</f>
        <v/>
      </c>
      <c r="O235" s="20">
        <f>IF(K235="","",K235&amp;"-"&amp;L235)</f>
        <v/>
      </c>
      <c r="P235" s="21" t="n"/>
      <c r="DJ235" s="38" t="n"/>
      <c r="DL235" s="35" t="n"/>
      <c r="DM235" s="38" t="n"/>
      <c r="DO235" s="35" t="n"/>
      <c r="DP235" s="38" t="n"/>
      <c r="DR235" s="35" t="n"/>
      <c r="DS235" s="38" t="n"/>
      <c r="DU235" s="35" t="n"/>
      <c r="DV235" s="38" t="n"/>
      <c r="DX235" s="35" t="n"/>
      <c r="DY235" s="38" t="n"/>
      <c r="EA235" s="35" t="n"/>
      <c r="EB235" s="38" t="n"/>
      <c r="ED235" s="35" t="n"/>
      <c r="EE235" s="38" t="n"/>
      <c r="EG235" s="35" t="n"/>
    </row>
    <row customHeight="1" ht="12" r="236">
      <c r="A236" s="60" t="n">
        <v>43435</v>
      </c>
      <c r="B236" s="38" t="inlineStr">
        <is>
          <t>Nottingham</t>
        </is>
      </c>
      <c r="C236" s="38" t="inlineStr">
        <is>
          <t>Ipswich</t>
        </is>
      </c>
      <c r="D236" s="33" t="n">
        <v>495</v>
      </c>
      <c r="E236" s="33" t="n">
        <v>397</v>
      </c>
      <c r="F236" s="33" t="n">
        <v>375</v>
      </c>
      <c r="G236" s="33" t="n">
        <v>273</v>
      </c>
      <c r="H236" s="47" t="n">
        <v>6</v>
      </c>
      <c r="I236" s="47" t="n">
        <v>2</v>
      </c>
      <c r="J236" s="47" t="n">
        <v>8</v>
      </c>
      <c r="K236" s="16" t="n">
        <v>2</v>
      </c>
      <c r="L236" s="33" t="n">
        <v>0</v>
      </c>
      <c r="M236" s="47" t="n">
        <v>2</v>
      </c>
      <c r="N236" s="19">
        <f>IF(K236="","",LOOKUP(K236-L236,{-9E+307,0,1},{2,"x",1}))</f>
        <v/>
      </c>
      <c r="O236" s="20">
        <f>IF(K236="","",K236&amp;"-"&amp;L236)</f>
        <v/>
      </c>
      <c r="P236" s="21" t="n"/>
      <c r="DJ236" s="38" t="n"/>
      <c r="DL236" s="35" t="n"/>
      <c r="DM236" s="38" t="n"/>
      <c r="DO236" s="35" t="n"/>
      <c r="DP236" s="38" t="n"/>
      <c r="DR236" s="35" t="n"/>
      <c r="DS236" s="38" t="n"/>
      <c r="DU236" s="35" t="n"/>
      <c r="DV236" s="38" t="n"/>
      <c r="DX236" s="35" t="n"/>
      <c r="DY236" s="38" t="n"/>
      <c r="EA236" s="35" t="n"/>
      <c r="EB236" s="38" t="n"/>
      <c r="ED236" s="35" t="n"/>
      <c r="EE236" s="38" t="n"/>
      <c r="EG236" s="35" t="n"/>
    </row>
    <row customHeight="1" ht="12" r="237">
      <c r="A237" s="60" t="n">
        <v>43435</v>
      </c>
      <c r="B237" s="38" t="inlineStr">
        <is>
          <t>QPR</t>
        </is>
      </c>
      <c r="C237" s="38" t="inlineStr">
        <is>
          <t>Hull</t>
        </is>
      </c>
      <c r="D237" s="33" t="n">
        <v>454</v>
      </c>
      <c r="E237" s="33" t="n">
        <v>273</v>
      </c>
      <c r="F237" s="33" t="n">
        <v>332</v>
      </c>
      <c r="G237" s="33" t="n">
        <v>168</v>
      </c>
      <c r="H237" s="47" t="n">
        <v>7</v>
      </c>
      <c r="I237" s="47" t="n">
        <v>7</v>
      </c>
      <c r="J237" s="47" t="n">
        <v>14</v>
      </c>
      <c r="K237" s="16" t="n">
        <v>2</v>
      </c>
      <c r="L237" s="33" t="n">
        <v>3</v>
      </c>
      <c r="M237" s="47" t="n">
        <v>5</v>
      </c>
      <c r="N237" s="19">
        <f>IF(K237="","",LOOKUP(K237-L237,{-9E+307,0,1},{2,"x",1}))</f>
        <v/>
      </c>
      <c r="O237" s="20">
        <f>IF(K237="","",K237&amp;"-"&amp;L237)</f>
        <v/>
      </c>
      <c r="P237" s="21" t="n"/>
      <c r="DJ237" s="38" t="n"/>
      <c r="DL237" s="35" t="n"/>
      <c r="DM237" s="38" t="n"/>
      <c r="DO237" s="35" t="n"/>
      <c r="DP237" s="38" t="n"/>
      <c r="DR237" s="35" t="n"/>
      <c r="DS237" s="38" t="n"/>
      <c r="DU237" s="35" t="n"/>
      <c r="DV237" s="38" t="n"/>
      <c r="DX237" s="35" t="n"/>
      <c r="DY237" s="38" t="n"/>
      <c r="EA237" s="35" t="n"/>
      <c r="EB237" s="38" t="n"/>
      <c r="ED237" s="35" t="n"/>
      <c r="EE237" s="38" t="n"/>
      <c r="EG237" s="35" t="n"/>
    </row>
    <row customHeight="1" ht="12" r="238">
      <c r="A238" s="60" t="n">
        <v>43435</v>
      </c>
      <c r="B238" s="38" t="inlineStr">
        <is>
          <t>Reading</t>
        </is>
      </c>
      <c r="C238" s="38" t="inlineStr">
        <is>
          <t>Stoke</t>
        </is>
      </c>
      <c r="D238" s="33" t="n">
        <v>425</v>
      </c>
      <c r="E238" s="33" t="n">
        <v>493</v>
      </c>
      <c r="F238" s="33" t="n">
        <v>340</v>
      </c>
      <c r="G238" s="33" t="n">
        <v>404</v>
      </c>
      <c r="H238" s="47" t="n">
        <v>3</v>
      </c>
      <c r="I238" s="47" t="n">
        <v>6</v>
      </c>
      <c r="J238" s="47" t="n">
        <v>9</v>
      </c>
      <c r="K238" s="16" t="n">
        <v>2</v>
      </c>
      <c r="L238" s="33" t="n">
        <v>2</v>
      </c>
      <c r="M238" s="47" t="n">
        <v>4</v>
      </c>
      <c r="N238" s="19">
        <f>IF(K238="","",LOOKUP(K238-L238,{-9E+307,0,1},{2,"x",1}))</f>
        <v/>
      </c>
      <c r="O238" s="20">
        <f>IF(K238="","",K238&amp;"-"&amp;L238)</f>
        <v/>
      </c>
      <c r="P238" s="21" t="n"/>
      <c r="DJ238" s="38" t="n"/>
      <c r="DL238" s="35" t="n"/>
      <c r="DM238" s="38" t="n"/>
      <c r="DO238" s="35" t="n"/>
      <c r="DP238" s="38" t="n"/>
      <c r="DR238" s="35" t="n"/>
      <c r="DS238" s="38" t="n"/>
      <c r="DU238" s="35" t="n"/>
      <c r="DV238" s="38" t="n"/>
      <c r="DX238" s="35" t="n"/>
      <c r="DY238" s="38" t="n"/>
      <c r="EA238" s="35" t="n"/>
      <c r="EB238" s="38" t="n"/>
      <c r="ED238" s="35" t="n"/>
      <c r="EE238" s="38" t="n"/>
      <c r="EG238" s="35" t="n"/>
    </row>
    <row customHeight="1" ht="12" r="239">
      <c r="A239" s="60" t="n">
        <v>43435</v>
      </c>
      <c r="B239" s="38" t="inlineStr">
        <is>
          <t>Sheffield Utd</t>
        </is>
      </c>
      <c r="C239" s="38" t="inlineStr">
        <is>
          <t>Leeds</t>
        </is>
      </c>
      <c r="D239" s="33" t="n">
        <v>453</v>
      </c>
      <c r="E239" s="33" t="n">
        <v>363</v>
      </c>
      <c r="F239" s="33" t="n">
        <v>344</v>
      </c>
      <c r="G239" s="33" t="n">
        <v>261</v>
      </c>
      <c r="H239" s="47" t="n">
        <v>2</v>
      </c>
      <c r="I239" s="47" t="n">
        <v>6</v>
      </c>
      <c r="J239" s="47" t="n">
        <v>8</v>
      </c>
      <c r="K239" s="16" t="n">
        <v>0</v>
      </c>
      <c r="L239" s="33" t="n">
        <v>1</v>
      </c>
      <c r="M239" s="47" t="n">
        <v>1</v>
      </c>
      <c r="N239" s="19">
        <f>IF(K239="","",LOOKUP(K239-L239,{-9E+307,0,1},{2,"x",1}))</f>
        <v/>
      </c>
      <c r="O239" s="20">
        <f>IF(K239="","",K239&amp;"-"&amp;L239)</f>
        <v/>
      </c>
      <c r="P239" s="21" t="n"/>
      <c r="DJ239" s="38" t="n"/>
      <c r="DL239" s="35" t="n"/>
      <c r="DM239" s="38" t="n"/>
      <c r="DO239" s="35" t="n"/>
      <c r="DP239" s="38" t="n"/>
      <c r="DR239" s="35" t="n"/>
      <c r="DS239" s="38" t="n"/>
      <c r="DU239" s="35" t="n"/>
      <c r="DV239" s="38" t="n"/>
      <c r="DX239" s="35" t="n"/>
      <c r="DY239" s="38" t="n"/>
      <c r="EA239" s="35" t="n"/>
      <c r="EB239" s="38" t="n"/>
      <c r="ED239" s="35" t="n"/>
      <c r="EE239" s="38" t="n"/>
      <c r="EG239" s="35" t="n"/>
    </row>
    <row customHeight="1" ht="12" r="240">
      <c r="A240" s="60" t="n">
        <v>43436</v>
      </c>
      <c r="B240" s="38" t="inlineStr">
        <is>
          <t>Bristol City</t>
        </is>
      </c>
      <c r="C240" s="38" t="inlineStr">
        <is>
          <t>Millwall</t>
        </is>
      </c>
      <c r="D240" s="33" t="n">
        <v>473</v>
      </c>
      <c r="E240" s="33" t="n">
        <v>298</v>
      </c>
      <c r="F240" s="33" t="n">
        <v>366</v>
      </c>
      <c r="G240" s="33" t="n">
        <v>164</v>
      </c>
      <c r="H240" s="47" t="n">
        <v>1</v>
      </c>
      <c r="I240" s="47" t="n">
        <v>3</v>
      </c>
      <c r="J240" s="47" t="n">
        <v>4</v>
      </c>
      <c r="K240" s="16" t="n">
        <v>1</v>
      </c>
      <c r="L240" s="33" t="n">
        <v>1</v>
      </c>
      <c r="M240" s="47" t="n">
        <v>2</v>
      </c>
      <c r="N240" s="19">
        <f>IF(K240="","",LOOKUP(K240-L240,{-9E+307,0,1},{2,"x",1}))</f>
        <v/>
      </c>
      <c r="O240" s="20">
        <f>IF(K240="","",K240&amp;"-"&amp;L240)</f>
        <v/>
      </c>
      <c r="P240" s="21" t="n"/>
      <c r="DJ240" s="38" t="n"/>
      <c r="DL240" s="35" t="n"/>
      <c r="DM240" s="38" t="n"/>
      <c r="DO240" s="35" t="n"/>
      <c r="DP240" s="38" t="n"/>
      <c r="DR240" s="35" t="n"/>
      <c r="DS240" s="38" t="n"/>
      <c r="DU240" s="35" t="n"/>
      <c r="DV240" s="38" t="n"/>
      <c r="DX240" s="35" t="n"/>
      <c r="DY240" s="38" t="n"/>
      <c r="EA240" s="35" t="n"/>
      <c r="EB240" s="38" t="n"/>
      <c r="ED240" s="35" t="n"/>
      <c r="EE240" s="38" t="n"/>
      <c r="EG240" s="35" t="n"/>
    </row>
    <row customHeight="1" ht="12" r="241">
      <c r="A241" s="60" t="n">
        <v>43437</v>
      </c>
      <c r="B241" s="38" t="inlineStr">
        <is>
          <t>West Brom</t>
        </is>
      </c>
      <c r="C241" s="38" t="inlineStr">
        <is>
          <t>Brentford</t>
        </is>
      </c>
      <c r="D241" s="33" t="n">
        <v>465</v>
      </c>
      <c r="E241" s="33" t="n">
        <v>391</v>
      </c>
      <c r="F241" s="33" t="n">
        <v>394</v>
      </c>
      <c r="G241" s="33" t="n">
        <v>315</v>
      </c>
      <c r="H241" s="47" t="n">
        <v>5</v>
      </c>
      <c r="I241" s="47" t="n">
        <v>2</v>
      </c>
      <c r="J241" s="47" t="n">
        <v>7</v>
      </c>
      <c r="K241" s="16" t="n">
        <v>1</v>
      </c>
      <c r="L241" s="33" t="n">
        <v>1</v>
      </c>
      <c r="M241" s="47" t="n">
        <v>2</v>
      </c>
      <c r="N241" s="19">
        <f>IF(K241="","",LOOKUP(K241-L241,{-9E+307,0,1},{2,"x",1}))</f>
        <v/>
      </c>
      <c r="O241" s="20">
        <f>IF(K241="","",K241&amp;"-"&amp;L241)</f>
        <v/>
      </c>
      <c r="P241" s="21" t="n"/>
      <c r="DJ241" s="38" t="n"/>
      <c r="DL241" s="35" t="n"/>
      <c r="DM241" s="38" t="n"/>
      <c r="DO241" s="35" t="n"/>
      <c r="DP241" s="38" t="n"/>
      <c r="DR241" s="35" t="n"/>
      <c r="DS241" s="38" t="n"/>
      <c r="DU241" s="35" t="n"/>
      <c r="DV241" s="38" t="n"/>
      <c r="DX241" s="35" t="n"/>
      <c r="DY241" s="38" t="n"/>
      <c r="EA241" s="35" t="n"/>
      <c r="EB241" s="38" t="n"/>
      <c r="ED241" s="35" t="n"/>
      <c r="EE241" s="38" t="n"/>
      <c r="EG241" s="35" t="n"/>
    </row>
    <row customHeight="1" ht="12" r="242">
      <c r="A242" s="60" t="n">
        <v>43441</v>
      </c>
      <c r="B242" s="38" t="inlineStr">
        <is>
          <t>West Brom</t>
        </is>
      </c>
      <c r="C242" s="38" t="inlineStr">
        <is>
          <t>Aston Villa</t>
        </is>
      </c>
      <c r="D242" s="33" t="n">
        <v>358</v>
      </c>
      <c r="E242" s="33" t="n">
        <v>331</v>
      </c>
      <c r="F242" s="33" t="n">
        <v>278</v>
      </c>
      <c r="G242" s="33" t="n">
        <v>267</v>
      </c>
      <c r="H242" s="47" t="n">
        <v>6</v>
      </c>
      <c r="I242" s="47" t="n">
        <v>7</v>
      </c>
      <c r="J242" s="47" t="n">
        <v>13</v>
      </c>
      <c r="K242" s="16" t="n">
        <v>2</v>
      </c>
      <c r="L242" s="33" t="n">
        <v>2</v>
      </c>
      <c r="M242" s="47" t="n">
        <v>4</v>
      </c>
      <c r="N242" s="19">
        <f>IF(K242="","",LOOKUP(K242-L242,{-9E+307,0,1},{2,"x",1}))</f>
        <v/>
      </c>
      <c r="O242" s="20">
        <f>IF(K242="","",K242&amp;"-"&amp;L242)</f>
        <v/>
      </c>
      <c r="P242" s="21" t="n"/>
      <c r="DJ242" s="38" t="n"/>
      <c r="DL242" s="35" t="n"/>
      <c r="DM242" s="38" t="n"/>
      <c r="DO242" s="35" t="n"/>
      <c r="DP242" s="38" t="n"/>
      <c r="DR242" s="35" t="n"/>
      <c r="DS242" s="38" t="n"/>
      <c r="DU242" s="35" t="n"/>
      <c r="DV242" s="38" t="n"/>
      <c r="DX242" s="35" t="n"/>
      <c r="DY242" s="38" t="n"/>
      <c r="EA242" s="35" t="n"/>
      <c r="EB242" s="38" t="n"/>
      <c r="ED242" s="35" t="n"/>
      <c r="EE242" s="38" t="n"/>
      <c r="EG242" s="35" t="n"/>
    </row>
    <row r="243">
      <c r="A243" s="60" t="n">
        <v>43442</v>
      </c>
      <c r="B243" s="38" t="inlineStr">
        <is>
          <t>Birmingham</t>
        </is>
      </c>
      <c r="C243" s="38" t="inlineStr">
        <is>
          <t>Bristol City</t>
        </is>
      </c>
      <c r="D243" s="33" t="n">
        <v>290</v>
      </c>
      <c r="E243" s="33" t="n">
        <v>423</v>
      </c>
      <c r="F243" s="33" t="n">
        <v>157</v>
      </c>
      <c r="G243" s="33" t="n">
        <v>278</v>
      </c>
      <c r="H243" s="47" t="n">
        <v>3</v>
      </c>
      <c r="I243" s="47" t="n">
        <v>2</v>
      </c>
      <c r="J243" s="47" t="n">
        <v>5</v>
      </c>
      <c r="K243" s="16" t="n">
        <v>0</v>
      </c>
      <c r="L243" s="33" t="n">
        <v>1</v>
      </c>
      <c r="M243" s="47" t="n">
        <v>1</v>
      </c>
      <c r="N243" s="19">
        <f>IF(K243="","",LOOKUP(K243-L243,{-9E+307,0,1},{2,"x",1}))</f>
        <v/>
      </c>
      <c r="O243" s="20">
        <f>IF(K243="","",K243&amp;"-"&amp;L243)</f>
        <v/>
      </c>
      <c r="P243" s="21" t="n"/>
      <c r="DJ243" s="38" t="n"/>
      <c r="DL243" s="35" t="n"/>
      <c r="DM243" s="38" t="n"/>
      <c r="DO243" s="35" t="n"/>
      <c r="DP243" s="38" t="n"/>
      <c r="DR243" s="35" t="n"/>
      <c r="DS243" s="38" t="n"/>
      <c r="DU243" s="35" t="n"/>
      <c r="DV243" s="38" t="n"/>
      <c r="DX243" s="35" t="n"/>
      <c r="DY243" s="38" t="n"/>
      <c r="EA243" s="35" t="n"/>
      <c r="EB243" s="38" t="n"/>
      <c r="ED243" s="35" t="n"/>
      <c r="EE243" s="38" t="n"/>
      <c r="EG243" s="35" t="n"/>
    </row>
    <row customHeight="1" ht="12" r="244">
      <c r="A244" s="60" t="n">
        <v>43442</v>
      </c>
      <c r="B244" s="38" t="inlineStr">
        <is>
          <t>Brentford</t>
        </is>
      </c>
      <c r="C244" s="38" t="inlineStr">
        <is>
          <t>Swansea</t>
        </is>
      </c>
      <c r="D244" s="33" t="n">
        <v>541</v>
      </c>
      <c r="E244" s="33" t="n">
        <v>328</v>
      </c>
      <c r="F244" s="33" t="n">
        <v>451</v>
      </c>
      <c r="G244" s="33" t="n">
        <v>244</v>
      </c>
      <c r="H244" s="47" t="n">
        <v>5</v>
      </c>
      <c r="I244" s="47" t="n">
        <v>5</v>
      </c>
      <c r="J244" s="47" t="n">
        <v>10</v>
      </c>
      <c r="K244" s="16" t="n">
        <v>2</v>
      </c>
      <c r="L244" s="33" t="n">
        <v>3</v>
      </c>
      <c r="M244" s="47" t="n">
        <v>5</v>
      </c>
      <c r="N244" s="19">
        <f>IF(K244="","",LOOKUP(K244-L244,{-9E+307,0,1},{2,"x",1}))</f>
        <v/>
      </c>
      <c r="O244" s="20">
        <f>IF(K244="","",K244&amp;"-"&amp;L244)</f>
        <v/>
      </c>
      <c r="P244" s="21" t="n"/>
      <c r="DJ244" s="38" t="n"/>
      <c r="DL244" s="35" t="n"/>
      <c r="DM244" s="38" t="n"/>
      <c r="DO244" s="35" t="n"/>
      <c r="DP244" s="38" t="n"/>
      <c r="DR244" s="35" t="n"/>
      <c r="DS244" s="38" t="n"/>
      <c r="DU244" s="35" t="n"/>
      <c r="DV244" s="38" t="n"/>
      <c r="DX244" s="35" t="n"/>
      <c r="DY244" s="38" t="n"/>
      <c r="EA244" s="35" t="n"/>
      <c r="EB244" s="38" t="n"/>
      <c r="ED244" s="35" t="n"/>
      <c r="EE244" s="38" t="n"/>
      <c r="EG244" s="35" t="n"/>
    </row>
    <row customHeight="1" ht="12" r="245">
      <c r="A245" s="60" t="n">
        <v>43442</v>
      </c>
      <c r="B245" s="38" t="inlineStr">
        <is>
          <t>Leeds</t>
        </is>
      </c>
      <c r="C245" s="38" t="inlineStr">
        <is>
          <t>QPR</t>
        </is>
      </c>
      <c r="D245" s="33" t="n">
        <v>561</v>
      </c>
      <c r="E245" s="33" t="n">
        <v>244</v>
      </c>
      <c r="F245" s="33" t="n">
        <v>470</v>
      </c>
      <c r="G245" s="33" t="n">
        <v>152</v>
      </c>
      <c r="H245" s="47" t="n">
        <v>7</v>
      </c>
      <c r="I245" s="47" t="n">
        <v>4</v>
      </c>
      <c r="J245" s="47" t="n">
        <v>11</v>
      </c>
      <c r="K245" s="16" t="n">
        <v>2</v>
      </c>
      <c r="L245" s="33" t="n">
        <v>1</v>
      </c>
      <c r="M245" s="47" t="n">
        <v>3</v>
      </c>
      <c r="N245" s="19">
        <f>IF(K245="","",LOOKUP(K245-L245,{-9E+307,0,1},{2,"x",1}))</f>
        <v/>
      </c>
      <c r="O245" s="20">
        <f>IF(K245="","",K245&amp;"-"&amp;L245)</f>
        <v/>
      </c>
      <c r="P245" s="21" t="n"/>
      <c r="DJ245" s="38" t="n"/>
      <c r="DL245" s="35" t="n"/>
      <c r="DM245" s="38" t="n"/>
      <c r="DO245" s="35" t="n"/>
      <c r="DP245" s="38" t="n"/>
      <c r="DR245" s="35" t="n"/>
      <c r="DS245" s="38" t="n"/>
      <c r="DU245" s="35" t="n"/>
      <c r="DV245" s="38" t="n"/>
      <c r="DX245" s="35" t="n"/>
      <c r="DY245" s="38" t="n"/>
      <c r="EA245" s="35" t="n"/>
      <c r="EB245" s="38" t="n"/>
      <c r="ED245" s="35" t="n"/>
      <c r="EE245" s="38" t="n"/>
      <c r="EG245" s="35" t="n"/>
    </row>
    <row customHeight="1" ht="12" r="246">
      <c r="A246" s="60" t="n">
        <v>43442</v>
      </c>
      <c r="B246" s="38" t="inlineStr">
        <is>
          <t>Middlesbrough</t>
        </is>
      </c>
      <c r="C246" s="38" t="inlineStr">
        <is>
          <t>Blackburn</t>
        </is>
      </c>
      <c r="D246" s="33" t="n">
        <v>270</v>
      </c>
      <c r="E246" s="33" t="n">
        <v>547</v>
      </c>
      <c r="F246" s="33" t="n">
        <v>185</v>
      </c>
      <c r="G246" s="33" t="n">
        <v>443</v>
      </c>
      <c r="H246" s="47" t="n">
        <v>5</v>
      </c>
      <c r="I246" s="47" t="n">
        <v>5</v>
      </c>
      <c r="J246" s="47" t="n">
        <v>10</v>
      </c>
      <c r="K246" s="16" t="n">
        <v>1</v>
      </c>
      <c r="L246" s="33" t="n">
        <v>1</v>
      </c>
      <c r="M246" s="47" t="n">
        <v>2</v>
      </c>
      <c r="N246" s="19">
        <f>IF(K246="","",LOOKUP(K246-L246,{-9E+307,0,1},{2,"x",1}))</f>
        <v/>
      </c>
      <c r="O246" s="20">
        <f>IF(K246="","",K246&amp;"-"&amp;L246)</f>
        <v/>
      </c>
      <c r="P246" s="21" t="n"/>
      <c r="DJ246" s="38" t="n"/>
      <c r="DL246" s="35" t="n"/>
      <c r="DM246" s="38" t="n"/>
      <c r="DO246" s="35" t="n"/>
      <c r="DP246" s="38" t="n"/>
      <c r="DR246" s="35" t="n"/>
      <c r="DS246" s="38" t="n"/>
      <c r="DU246" s="35" t="n"/>
      <c r="DV246" s="38" t="n"/>
      <c r="DX246" s="35" t="n"/>
      <c r="DY246" s="38" t="n"/>
      <c r="EA246" s="35" t="n"/>
      <c r="EB246" s="38" t="n"/>
      <c r="ED246" s="35" t="n"/>
      <c r="EE246" s="38" t="n"/>
      <c r="EG246" s="35" t="n"/>
    </row>
    <row customHeight="1" ht="12" r="247">
      <c r="A247" s="60" t="n">
        <v>43442</v>
      </c>
      <c r="B247" s="38" t="inlineStr">
        <is>
          <t>Millwall</t>
        </is>
      </c>
      <c r="C247" s="38" t="inlineStr">
        <is>
          <t>Hull</t>
        </is>
      </c>
      <c r="D247" s="33" t="n">
        <v>373</v>
      </c>
      <c r="E247" s="33" t="n">
        <v>337</v>
      </c>
      <c r="F247" s="33" t="n">
        <v>235</v>
      </c>
      <c r="G247" s="33" t="n">
        <v>211</v>
      </c>
      <c r="H247" s="47" t="n">
        <v>4</v>
      </c>
      <c r="I247" s="47" t="n">
        <v>2</v>
      </c>
      <c r="J247" s="47" t="n">
        <v>6</v>
      </c>
      <c r="K247" s="16" t="n">
        <v>2</v>
      </c>
      <c r="L247" s="33" t="n">
        <v>2</v>
      </c>
      <c r="M247" s="47" t="n">
        <v>4</v>
      </c>
      <c r="N247" s="19">
        <f>IF(K247="","",LOOKUP(K247-L247,{-9E+307,0,1},{2,"x",1}))</f>
        <v/>
      </c>
      <c r="O247" s="20">
        <f>IF(K247="","",K247&amp;"-"&amp;L247)</f>
        <v/>
      </c>
      <c r="P247" s="21" t="n"/>
      <c r="DJ247" s="38" t="n"/>
      <c r="DL247" s="35" t="n"/>
      <c r="DM247" s="38" t="n"/>
      <c r="DO247" s="35" t="n"/>
      <c r="DP247" s="38" t="n"/>
      <c r="DR247" s="35" t="n"/>
      <c r="DS247" s="38" t="n"/>
      <c r="DU247" s="35" t="n"/>
      <c r="DV247" s="38" t="n"/>
      <c r="DX247" s="35" t="n"/>
      <c r="DY247" s="38" t="n"/>
      <c r="EA247" s="35" t="n"/>
      <c r="EB247" s="38" t="n"/>
      <c r="ED247" s="35" t="n"/>
      <c r="EE247" s="38" t="n"/>
      <c r="EG247" s="35" t="n"/>
    </row>
    <row customHeight="1" ht="12" r="248">
      <c r="A248" s="60" t="n">
        <v>43442</v>
      </c>
      <c r="B248" s="38" t="inlineStr">
        <is>
          <t>Norwich</t>
        </is>
      </c>
      <c r="C248" s="38" t="inlineStr">
        <is>
          <t>Bolton</t>
        </is>
      </c>
      <c r="D248" s="33" t="n">
        <v>659</v>
      </c>
      <c r="E248" s="33" t="n">
        <v>302</v>
      </c>
      <c r="F248" s="33" t="n">
        <v>562</v>
      </c>
      <c r="G248" s="33" t="n">
        <v>205</v>
      </c>
      <c r="H248" s="47" t="n">
        <v>7</v>
      </c>
      <c r="I248" s="47" t="n">
        <v>4</v>
      </c>
      <c r="J248" s="47" t="n">
        <v>11</v>
      </c>
      <c r="K248" s="16" t="n">
        <v>3</v>
      </c>
      <c r="L248" s="33" t="n">
        <v>2</v>
      </c>
      <c r="M248" s="47" t="n">
        <v>5</v>
      </c>
      <c r="N248" s="19">
        <f>IF(K248="","",LOOKUP(K248-L248,{-9E+307,0,1},{2,"x",1}))</f>
        <v/>
      </c>
      <c r="O248" s="20">
        <f>IF(K248="","",K248&amp;"-"&amp;L248)</f>
        <v/>
      </c>
      <c r="P248" s="21" t="n"/>
      <c r="DJ248" s="38" t="n"/>
      <c r="DL248" s="35" t="n"/>
      <c r="DM248" s="38" t="n"/>
      <c r="DO248" s="35" t="n"/>
      <c r="DP248" s="38" t="n"/>
      <c r="DR248" s="35" t="n"/>
      <c r="DS248" s="38" t="n"/>
      <c r="DU248" s="35" t="n"/>
      <c r="DV248" s="38" t="n"/>
      <c r="DX248" s="35" t="n"/>
      <c r="DY248" s="38" t="n"/>
      <c r="EA248" s="35" t="n"/>
      <c r="EB248" s="38" t="n"/>
      <c r="ED248" s="35" t="n"/>
      <c r="EE248" s="38" t="n"/>
      <c r="EG248" s="35" t="n"/>
    </row>
    <row customHeight="1" ht="12" r="249">
      <c r="A249" s="60" t="n">
        <v>43442</v>
      </c>
      <c r="B249" s="38" t="inlineStr">
        <is>
          <t>Nottingham</t>
        </is>
      </c>
      <c r="C249" s="38" t="inlineStr">
        <is>
          <t>Preston</t>
        </is>
      </c>
      <c r="D249" s="33" t="n">
        <v>490</v>
      </c>
      <c r="E249" s="33" t="n">
        <v>323</v>
      </c>
      <c r="F249" s="33" t="n">
        <v>375</v>
      </c>
      <c r="G249" s="33" t="n">
        <v>202</v>
      </c>
      <c r="H249" s="47" t="n">
        <v>3</v>
      </c>
      <c r="I249" s="47" t="n">
        <v>3</v>
      </c>
      <c r="J249" s="47" t="n">
        <v>6</v>
      </c>
      <c r="K249" s="16" t="n">
        <v>0</v>
      </c>
      <c r="L249" s="33" t="n">
        <v>1</v>
      </c>
      <c r="M249" s="47" t="n">
        <v>1</v>
      </c>
      <c r="N249" s="19">
        <f>IF(K249="","",LOOKUP(K249-L249,{-9E+307,0,1},{2,"x",1}))</f>
        <v/>
      </c>
      <c r="O249" s="20">
        <f>IF(K249="","",K249&amp;"-"&amp;L249)</f>
        <v/>
      </c>
      <c r="P249" s="21" t="n"/>
      <c r="DJ249" s="38" t="n"/>
      <c r="DL249" s="35" t="n"/>
      <c r="DM249" s="38" t="n"/>
      <c r="DO249" s="35" t="n"/>
      <c r="DP249" s="38" t="n"/>
      <c r="DR249" s="35" t="n"/>
      <c r="DS249" s="38" t="n"/>
      <c r="DU249" s="35" t="n"/>
      <c r="DV249" s="38" t="n"/>
      <c r="DX249" s="35" t="n"/>
      <c r="DY249" s="38" t="n"/>
      <c r="EA249" s="35" t="n"/>
      <c r="EB249" s="38" t="n"/>
      <c r="ED249" s="35" t="n"/>
      <c r="EE249" s="38" t="n"/>
      <c r="EG249" s="35" t="n"/>
    </row>
    <row customHeight="1" ht="12" r="250">
      <c r="A250" s="60" t="n">
        <v>43442</v>
      </c>
      <c r="B250" s="38" t="inlineStr">
        <is>
          <t>Reading</t>
        </is>
      </c>
      <c r="C250" s="38" t="inlineStr">
        <is>
          <t>Sheffield Utd</t>
        </is>
      </c>
      <c r="D250" s="33" t="n">
        <v>431</v>
      </c>
      <c r="E250" s="33" t="n">
        <v>396</v>
      </c>
      <c r="F250" s="33" t="n">
        <v>330</v>
      </c>
      <c r="G250" s="33" t="n">
        <v>305</v>
      </c>
      <c r="H250" s="47" t="n">
        <v>0</v>
      </c>
      <c r="I250" s="47" t="n">
        <v>5</v>
      </c>
      <c r="J250" s="47" t="n">
        <v>5</v>
      </c>
      <c r="K250" s="16" t="n">
        <v>0</v>
      </c>
      <c r="L250" s="33" t="n">
        <v>2</v>
      </c>
      <c r="M250" s="47" t="n">
        <v>2</v>
      </c>
      <c r="N250" s="19">
        <f>IF(K250="","",LOOKUP(K250-L250,{-9E+307,0,1},{2,"x",1}))</f>
        <v/>
      </c>
      <c r="O250" s="20">
        <f>IF(K250="","",K250&amp;"-"&amp;L250)</f>
        <v/>
      </c>
      <c r="P250" s="21" t="n"/>
      <c r="DJ250" s="38" t="n"/>
      <c r="DL250" s="35" t="n"/>
      <c r="DM250" s="38" t="n"/>
      <c r="DO250" s="35" t="n"/>
      <c r="DP250" s="38" t="n"/>
      <c r="DR250" s="35" t="n"/>
      <c r="DS250" s="38" t="n"/>
      <c r="DU250" s="35" t="n"/>
      <c r="DV250" s="38" t="n"/>
      <c r="DX250" s="35" t="n"/>
      <c r="DY250" s="38" t="n"/>
      <c r="EA250" s="35" t="n"/>
      <c r="EB250" s="38" t="n"/>
      <c r="ED250" s="35" t="n"/>
      <c r="EE250" s="38" t="n"/>
      <c r="EG250" s="35" t="n"/>
    </row>
    <row customHeight="1" ht="12" r="251">
      <c r="A251" s="60" t="n">
        <v>43442</v>
      </c>
      <c r="B251" s="38" t="inlineStr">
        <is>
          <t>Sheffield Wed</t>
        </is>
      </c>
      <c r="C251" s="38" t="inlineStr">
        <is>
          <t>Rotherham</t>
        </is>
      </c>
      <c r="D251" s="33" t="n">
        <v>384</v>
      </c>
      <c r="E251" s="33" t="n">
        <v>335</v>
      </c>
      <c r="F251" s="33" t="n">
        <v>262</v>
      </c>
      <c r="G251" s="33" t="n">
        <v>204</v>
      </c>
      <c r="H251" s="47" t="n">
        <v>4</v>
      </c>
      <c r="I251" s="47" t="n">
        <v>4</v>
      </c>
      <c r="J251" s="47" t="n">
        <v>8</v>
      </c>
      <c r="K251" s="16" t="n">
        <v>2</v>
      </c>
      <c r="L251" s="33" t="n">
        <v>2</v>
      </c>
      <c r="M251" s="47" t="n">
        <v>4</v>
      </c>
      <c r="N251" s="19">
        <f>IF(K251="","",LOOKUP(K251-L251,{-9E+307,0,1},{2,"x",1}))</f>
        <v/>
      </c>
      <c r="O251" s="20">
        <f>IF(K251="","",K251&amp;"-"&amp;L251)</f>
        <v/>
      </c>
      <c r="P251" s="21" t="n"/>
      <c r="DJ251" s="38" t="n"/>
      <c r="DL251" s="35" t="n"/>
      <c r="DM251" s="38" t="n"/>
      <c r="DO251" s="35" t="n"/>
      <c r="DP251" s="38" t="n"/>
      <c r="DR251" s="35" t="n"/>
      <c r="DS251" s="38" t="n"/>
      <c r="DU251" s="35" t="n"/>
      <c r="DV251" s="38" t="n"/>
      <c r="DX251" s="35" t="n"/>
      <c r="DY251" s="38" t="n"/>
      <c r="EA251" s="35" t="n"/>
      <c r="EB251" s="38" t="n"/>
      <c r="ED251" s="35" t="n"/>
      <c r="EE251" s="38" t="n"/>
      <c r="EG251" s="35" t="n"/>
    </row>
    <row customHeight="1" ht="12" r="252">
      <c r="A252" s="60" t="n">
        <v>43442</v>
      </c>
      <c r="B252" s="38" t="inlineStr">
        <is>
          <t>Stoke</t>
        </is>
      </c>
      <c r="C252" s="38" t="inlineStr">
        <is>
          <t>Ipswich</t>
        </is>
      </c>
      <c r="D252" s="33" t="n">
        <v>456</v>
      </c>
      <c r="E252" s="33" t="n">
        <v>442</v>
      </c>
      <c r="F252" s="33" t="n">
        <v>345</v>
      </c>
      <c r="G252" s="33" t="n">
        <v>323</v>
      </c>
      <c r="H252" s="47" t="n">
        <v>2</v>
      </c>
      <c r="I252" s="47" t="n">
        <v>2</v>
      </c>
      <c r="J252" s="47" t="n">
        <v>4</v>
      </c>
      <c r="K252" s="16" t="n">
        <v>2</v>
      </c>
      <c r="L252" s="33" t="n">
        <v>0</v>
      </c>
      <c r="M252" s="47" t="n">
        <v>2</v>
      </c>
      <c r="N252" s="19">
        <f>IF(K252="","",LOOKUP(K252-L252,{-9E+307,0,1},{2,"x",1}))</f>
        <v/>
      </c>
      <c r="O252" s="20">
        <f>IF(K252="","",K252&amp;"-"&amp;L252)</f>
        <v/>
      </c>
      <c r="P252" s="21" t="n"/>
      <c r="DJ252" s="38" t="n"/>
      <c r="DL252" s="35" t="n"/>
      <c r="DM252" s="38" t="n"/>
      <c r="DO252" s="35" t="n"/>
      <c r="DP252" s="38" t="n"/>
      <c r="DR252" s="35" t="n"/>
      <c r="DS252" s="38" t="n"/>
      <c r="DU252" s="35" t="n"/>
      <c r="DV252" s="38" t="n"/>
      <c r="DX252" s="35" t="n"/>
      <c r="DY252" s="38" t="n"/>
      <c r="EA252" s="35" t="n"/>
      <c r="EB252" s="38" t="n"/>
      <c r="ED252" s="35" t="n"/>
      <c r="EE252" s="38" t="n"/>
      <c r="EG252" s="35" t="n"/>
    </row>
    <row customHeight="1" ht="12" r="253">
      <c r="A253" s="60" t="n">
        <v>43442</v>
      </c>
      <c r="B253" s="38" t="inlineStr">
        <is>
          <t>Wigan</t>
        </is>
      </c>
      <c r="C253" s="38" t="inlineStr">
        <is>
          <t>Derby</t>
        </is>
      </c>
      <c r="D253" s="33" t="n">
        <v>268</v>
      </c>
      <c r="E253" s="33" t="n">
        <v>543</v>
      </c>
      <c r="F253" s="33" t="n">
        <v>164</v>
      </c>
      <c r="G253" s="33" t="n">
        <v>459</v>
      </c>
      <c r="H253" s="47" t="n">
        <v>2</v>
      </c>
      <c r="I253" s="47" t="n">
        <v>5</v>
      </c>
      <c r="J253" s="47" t="n">
        <v>7</v>
      </c>
      <c r="K253" s="16" t="n">
        <v>0</v>
      </c>
      <c r="L253" s="33" t="n">
        <v>1</v>
      </c>
      <c r="M253" s="47" t="n">
        <v>1</v>
      </c>
      <c r="N253" s="19">
        <f>IF(K253="","",LOOKUP(K253-L253,{-9E+307,0,1},{2,"x",1}))</f>
        <v/>
      </c>
      <c r="O253" s="20">
        <f>IF(K253="","",K253&amp;"-"&amp;L253)</f>
        <v/>
      </c>
      <c r="P253" s="21" t="n"/>
      <c r="DJ253" s="38" t="n"/>
      <c r="DL253" s="35" t="n"/>
      <c r="DM253" s="38" t="n"/>
      <c r="DO253" s="35" t="n"/>
      <c r="DP253" s="38" t="n"/>
      <c r="DR253" s="35" t="n"/>
      <c r="DS253" s="38" t="n"/>
      <c r="DU253" s="35" t="n"/>
      <c r="DV253" s="38" t="n"/>
      <c r="DX253" s="35" t="n"/>
      <c r="DY253" s="38" t="n"/>
      <c r="EA253" s="35" t="n"/>
      <c r="EB253" s="38" t="n"/>
      <c r="ED253" s="35" t="n"/>
      <c r="EE253" s="38" t="n"/>
      <c r="EG253" s="35" t="n"/>
    </row>
    <row customHeight="1" ht="12" r="254">
      <c r="A254" s="60" t="n">
        <v>43448</v>
      </c>
      <c r="B254" s="38" t="inlineStr">
        <is>
          <t>Sheffield Utd</t>
        </is>
      </c>
      <c r="C254" s="38" t="inlineStr">
        <is>
          <t>West Brom</t>
        </is>
      </c>
      <c r="D254" s="33" t="n">
        <v>464</v>
      </c>
      <c r="E254" s="33" t="n">
        <v>505</v>
      </c>
      <c r="F254" s="33" t="n">
        <v>349</v>
      </c>
      <c r="G254" s="33" t="n">
        <v>398</v>
      </c>
      <c r="H254" s="47" t="n">
        <v>3</v>
      </c>
      <c r="I254" s="47" t="n">
        <v>5</v>
      </c>
      <c r="J254" s="47" t="n">
        <v>8</v>
      </c>
      <c r="K254" s="16" t="n">
        <v>1</v>
      </c>
      <c r="L254" s="33" t="n">
        <v>2</v>
      </c>
      <c r="M254" s="47" t="n">
        <v>3</v>
      </c>
      <c r="N254" s="19">
        <f>IF(K254="","",LOOKUP(K254-L254,{-9E+307,0,1},{2,"x",1}))</f>
        <v/>
      </c>
      <c r="O254" s="20">
        <f>IF(K254="","",K254&amp;"-"&amp;L254)</f>
        <v/>
      </c>
      <c r="P254" s="21" t="n"/>
      <c r="DJ254" s="38" t="n"/>
      <c r="DL254" s="35" t="n"/>
      <c r="DM254" s="38" t="n"/>
      <c r="DO254" s="35" t="n"/>
      <c r="DP254" s="38" t="n"/>
      <c r="DR254" s="35" t="n"/>
      <c r="DS254" s="38" t="n"/>
      <c r="DU254" s="35" t="n"/>
      <c r="DV254" s="38" t="n"/>
      <c r="DX254" s="35" t="n"/>
      <c r="DY254" s="38" t="n"/>
      <c r="EA254" s="35" t="n"/>
      <c r="EB254" s="38" t="n"/>
      <c r="ED254" s="35" t="n"/>
      <c r="EE254" s="38" t="n"/>
      <c r="EG254" s="35" t="n"/>
    </row>
    <row customHeight="1" ht="12" r="255">
      <c r="A255" s="60" t="n">
        <v>43449</v>
      </c>
      <c r="B255" s="38" t="inlineStr">
        <is>
          <t>Aston Villa</t>
        </is>
      </c>
      <c r="C255" s="38" t="inlineStr">
        <is>
          <t>Stoke</t>
        </is>
      </c>
      <c r="D255" s="33" t="n">
        <v>484</v>
      </c>
      <c r="E255" s="33" t="n">
        <v>383</v>
      </c>
      <c r="F255" s="33" t="n">
        <v>389</v>
      </c>
      <c r="G255" s="33" t="n">
        <v>293</v>
      </c>
      <c r="H255" s="47" t="n">
        <v>5</v>
      </c>
      <c r="I255" s="47" t="n">
        <v>8</v>
      </c>
      <c r="J255" s="47" t="n">
        <v>13</v>
      </c>
      <c r="K255" s="16" t="n">
        <v>2</v>
      </c>
      <c r="L255" s="33" t="n">
        <v>2</v>
      </c>
      <c r="M255" s="47" t="n">
        <v>4</v>
      </c>
      <c r="N255" s="19">
        <f>IF(K255="","",LOOKUP(K255-L255,{-9E+307,0,1},{2,"x",1}))</f>
        <v/>
      </c>
      <c r="O255" s="20">
        <f>IF(K255="","",K255&amp;"-"&amp;L255)</f>
        <v/>
      </c>
      <c r="P255" s="21" t="n"/>
      <c r="DJ255" s="38" t="n"/>
      <c r="DL255" s="35" t="n"/>
      <c r="DM255" s="38" t="n"/>
      <c r="DO255" s="35" t="n"/>
      <c r="DP255" s="38" t="n"/>
      <c r="DR255" s="35" t="n"/>
      <c r="DS255" s="38" t="n"/>
      <c r="DU255" s="35" t="n"/>
      <c r="DV255" s="38" t="n"/>
      <c r="DX255" s="35" t="n"/>
      <c r="DY255" s="38" t="n"/>
      <c r="EA255" s="35" t="n"/>
      <c r="EB255" s="38" t="n"/>
      <c r="ED255" s="35" t="n"/>
      <c r="EE255" s="38" t="n"/>
      <c r="EG255" s="35" t="n"/>
    </row>
    <row customHeight="1" ht="12" r="256">
      <c r="A256" s="60" t="n">
        <v>43449</v>
      </c>
      <c r="B256" s="38" t="inlineStr">
        <is>
          <t>Blackburn</t>
        </is>
      </c>
      <c r="C256" s="38" t="inlineStr">
        <is>
          <t>Birmingham</t>
        </is>
      </c>
      <c r="D256" s="33" t="n">
        <v>482</v>
      </c>
      <c r="E256" s="33" t="n">
        <v>310</v>
      </c>
      <c r="F256" s="33" t="n">
        <v>329</v>
      </c>
      <c r="G256" s="33" t="n">
        <v>191</v>
      </c>
      <c r="H256" s="47" t="n">
        <v>5</v>
      </c>
      <c r="I256" s="47" t="n">
        <v>6</v>
      </c>
      <c r="J256" s="47" t="n">
        <v>11</v>
      </c>
      <c r="K256" s="16" t="n">
        <v>2</v>
      </c>
      <c r="L256" s="33" t="n">
        <v>2</v>
      </c>
      <c r="M256" s="47" t="n">
        <v>4</v>
      </c>
      <c r="N256" s="19">
        <f>IF(K256="","",LOOKUP(K256-L256,{-9E+307,0,1},{2,"x",1}))</f>
        <v/>
      </c>
      <c r="O256" s="20">
        <f>IF(K256="","",K256&amp;"-"&amp;L256)</f>
        <v/>
      </c>
      <c r="P256" s="21" t="n"/>
      <c r="DJ256" s="38" t="n"/>
      <c r="DL256" s="35" t="n"/>
      <c r="DM256" s="38" t="n"/>
      <c r="DO256" s="35" t="n"/>
      <c r="DP256" s="38" t="n"/>
      <c r="DR256" s="35" t="n"/>
      <c r="DS256" s="38" t="n"/>
      <c r="DU256" s="35" t="n"/>
      <c r="DV256" s="38" t="n"/>
      <c r="DX256" s="35" t="n"/>
      <c r="DY256" s="38" t="n"/>
      <c r="EA256" s="35" t="n"/>
      <c r="EB256" s="38" t="n"/>
      <c r="ED256" s="35" t="n"/>
      <c r="EE256" s="38" t="n"/>
      <c r="EG256" s="35" t="n"/>
    </row>
    <row customHeight="1" ht="12" r="257">
      <c r="A257" s="60" t="n">
        <v>43449</v>
      </c>
      <c r="B257" s="38" t="inlineStr">
        <is>
          <t>Bolton</t>
        </is>
      </c>
      <c r="C257" s="38" t="inlineStr">
        <is>
          <t>Leeds</t>
        </is>
      </c>
      <c r="D257" s="33" t="n">
        <v>268</v>
      </c>
      <c r="E257" s="33" t="n">
        <v>637</v>
      </c>
      <c r="F257" s="33" t="n">
        <v>149</v>
      </c>
      <c r="G257" s="33" t="n">
        <v>504</v>
      </c>
      <c r="H257" s="47" t="n">
        <v>0</v>
      </c>
      <c r="I257" s="47" t="n">
        <v>4</v>
      </c>
      <c r="J257" s="47" t="n">
        <v>4</v>
      </c>
      <c r="K257" s="16" t="n">
        <v>0</v>
      </c>
      <c r="L257" s="33" t="n">
        <v>1</v>
      </c>
      <c r="M257" s="47" t="n">
        <v>1</v>
      </c>
      <c r="N257" s="19">
        <f>IF(K257="","",LOOKUP(K257-L257,{-9E+307,0,1},{2,"x",1}))</f>
        <v/>
      </c>
      <c r="O257" s="20">
        <f>IF(K257="","",K257&amp;"-"&amp;L257)</f>
        <v/>
      </c>
      <c r="P257" s="21" t="n"/>
      <c r="DJ257" s="38" t="n"/>
      <c r="DL257" s="35" t="n"/>
      <c r="DM257" s="38" t="n"/>
      <c r="DO257" s="35" t="n"/>
      <c r="DP257" s="38" t="n"/>
      <c r="DR257" s="35" t="n"/>
      <c r="DS257" s="38" t="n"/>
      <c r="DU257" s="35" t="n"/>
      <c r="DV257" s="38" t="n"/>
      <c r="DX257" s="35" t="n"/>
      <c r="DY257" s="38" t="n"/>
      <c r="EA257" s="35" t="n"/>
      <c r="EB257" s="38" t="n"/>
      <c r="ED257" s="35" t="n"/>
      <c r="EE257" s="38" t="n"/>
      <c r="EG257" s="35" t="n"/>
    </row>
    <row customHeight="1" ht="12" r="258">
      <c r="A258" s="60" t="n">
        <v>43449</v>
      </c>
      <c r="B258" s="38" t="inlineStr">
        <is>
          <t>Bristol City</t>
        </is>
      </c>
      <c r="C258" s="38" t="inlineStr">
        <is>
          <t>Norwich</t>
        </is>
      </c>
      <c r="D258" s="33" t="n">
        <v>296</v>
      </c>
      <c r="E258" s="33" t="n">
        <v>509</v>
      </c>
      <c r="F258" s="33" t="n">
        <v>200</v>
      </c>
      <c r="G258" s="33" t="n">
        <v>399</v>
      </c>
      <c r="H258" s="47" t="n">
        <v>6</v>
      </c>
      <c r="I258" s="47" t="n">
        <v>5</v>
      </c>
      <c r="J258" s="47" t="n">
        <v>11</v>
      </c>
      <c r="K258" s="16" t="n">
        <v>2</v>
      </c>
      <c r="L258" s="33" t="n">
        <v>2</v>
      </c>
      <c r="M258" s="47" t="n">
        <v>4</v>
      </c>
      <c r="N258" s="19">
        <f>IF(K258="","",LOOKUP(K258-L258,{-9E+307,0,1},{2,"x",1}))</f>
        <v/>
      </c>
      <c r="O258" s="20">
        <f>IF(K258="","",K258&amp;"-"&amp;L258)</f>
        <v/>
      </c>
      <c r="P258" s="21" t="n"/>
      <c r="DJ258" s="38" t="n"/>
      <c r="DL258" s="35" t="n"/>
      <c r="DM258" s="38" t="n"/>
      <c r="DO258" s="35" t="n"/>
      <c r="DP258" s="38" t="n"/>
      <c r="DR258" s="35" t="n"/>
      <c r="DS258" s="38" t="n"/>
      <c r="DU258" s="35" t="n"/>
      <c r="DV258" s="38" t="n"/>
      <c r="DX258" s="35" t="n"/>
      <c r="DY258" s="38" t="n"/>
      <c r="EA258" s="35" t="n"/>
      <c r="EB258" s="38" t="n"/>
      <c r="ED258" s="35" t="n"/>
      <c r="EE258" s="38" t="n"/>
      <c r="EG258" s="35" t="n"/>
    </row>
    <row customHeight="1" ht="12" r="259">
      <c r="A259" s="60" t="n">
        <v>43449</v>
      </c>
      <c r="B259" s="38" t="inlineStr">
        <is>
          <t>Hull</t>
        </is>
      </c>
      <c r="C259" s="38" t="inlineStr">
        <is>
          <t>Brentford</t>
        </is>
      </c>
      <c r="D259" s="33" t="n">
        <v>232</v>
      </c>
      <c r="E259" s="33" t="n">
        <v>582</v>
      </c>
      <c r="F259" s="33" t="n">
        <v>136</v>
      </c>
      <c r="G259" s="33" t="n">
        <v>487</v>
      </c>
      <c r="H259" s="47" t="n">
        <v>3</v>
      </c>
      <c r="I259" s="47" t="n">
        <v>1</v>
      </c>
      <c r="J259" s="47" t="n">
        <v>4</v>
      </c>
      <c r="K259" s="16" t="n">
        <v>2</v>
      </c>
      <c r="L259" s="33" t="n">
        <v>0</v>
      </c>
      <c r="M259" s="47" t="n">
        <v>2</v>
      </c>
      <c r="N259" s="19">
        <f>IF(K259="","",LOOKUP(K259-L259,{-9E+307,0,1},{2,"x",1}))</f>
        <v/>
      </c>
      <c r="O259" s="20">
        <f>IF(K259="","",K259&amp;"-"&amp;L259)</f>
        <v/>
      </c>
      <c r="P259" s="21" t="n"/>
      <c r="DJ259" s="38" t="n"/>
      <c r="DL259" s="35" t="n"/>
      <c r="DM259" s="38" t="n"/>
      <c r="DO259" s="35" t="n"/>
      <c r="DP259" s="38" t="n"/>
      <c r="DR259" s="35" t="n"/>
      <c r="DS259" s="38" t="n"/>
      <c r="DU259" s="35" t="n"/>
      <c r="DV259" s="38" t="n"/>
      <c r="DX259" s="35" t="n"/>
      <c r="DY259" s="38" t="n"/>
      <c r="EA259" s="35" t="n"/>
      <c r="EB259" s="38" t="n"/>
      <c r="ED259" s="35" t="n"/>
      <c r="EE259" s="38" t="n"/>
      <c r="EG259" s="35" t="n"/>
    </row>
    <row customHeight="1" ht="12" r="260">
      <c r="A260" s="60" t="n">
        <v>43449</v>
      </c>
      <c r="B260" s="38" t="inlineStr">
        <is>
          <t>Ipswich</t>
        </is>
      </c>
      <c r="C260" s="38" t="inlineStr">
        <is>
          <t>Wigan</t>
        </is>
      </c>
      <c r="D260" s="33" t="n">
        <v>393</v>
      </c>
      <c r="E260" s="33" t="n">
        <v>380</v>
      </c>
      <c r="F260" s="33" t="n">
        <v>246</v>
      </c>
      <c r="G260" s="33" t="n">
        <v>222</v>
      </c>
      <c r="H260" s="47" t="n">
        <v>1</v>
      </c>
      <c r="I260" s="47" t="n">
        <v>2</v>
      </c>
      <c r="J260" s="47" t="n">
        <v>3</v>
      </c>
      <c r="K260" s="16" t="n">
        <v>1</v>
      </c>
      <c r="L260" s="33" t="n">
        <v>0</v>
      </c>
      <c r="M260" s="47" t="n">
        <v>1</v>
      </c>
      <c r="N260" s="19">
        <f>IF(K260="","",LOOKUP(K260-L260,{-9E+307,0,1},{2,"x",1}))</f>
        <v/>
      </c>
      <c r="O260" s="20">
        <f>IF(K260="","",K260&amp;"-"&amp;L260)</f>
        <v/>
      </c>
      <c r="P260" s="21" t="n"/>
      <c r="DJ260" s="38" t="n"/>
      <c r="DL260" s="35" t="n"/>
      <c r="DM260" s="38" t="n"/>
      <c r="DO260" s="35" t="n"/>
      <c r="DP260" s="38" t="n"/>
      <c r="DR260" s="35" t="n"/>
      <c r="DS260" s="38" t="n"/>
      <c r="DU260" s="35" t="n"/>
      <c r="DV260" s="38" t="n"/>
      <c r="DX260" s="35" t="n"/>
      <c r="DY260" s="38" t="n"/>
      <c r="EA260" s="35" t="n"/>
      <c r="EB260" s="38" t="n"/>
      <c r="ED260" s="35" t="n"/>
      <c r="EE260" s="38" t="n"/>
      <c r="EG260" s="35" t="n"/>
    </row>
    <row customHeight="1" ht="12" r="261">
      <c r="A261" s="60" t="n">
        <v>43449</v>
      </c>
      <c r="B261" s="38" t="inlineStr">
        <is>
          <t>Preston</t>
        </is>
      </c>
      <c r="C261" s="38" t="inlineStr">
        <is>
          <t>Millwall</t>
        </is>
      </c>
      <c r="D261" s="33" t="n">
        <v>442</v>
      </c>
      <c r="E261" s="33" t="n">
        <v>293</v>
      </c>
      <c r="F261" s="33" t="n">
        <v>309</v>
      </c>
      <c r="G261" s="33" t="n">
        <v>168</v>
      </c>
      <c r="H261" s="47" t="n">
        <v>7</v>
      </c>
      <c r="I261" s="47" t="n">
        <v>4</v>
      </c>
      <c r="J261" s="47" t="n">
        <v>11</v>
      </c>
      <c r="K261" s="16" t="n">
        <v>3</v>
      </c>
      <c r="L261" s="33" t="n">
        <v>2</v>
      </c>
      <c r="M261" s="47" t="n">
        <v>5</v>
      </c>
      <c r="N261" s="19">
        <f>IF(K261="","",LOOKUP(K261-L261,{-9E+307,0,1},{2,"x",1}))</f>
        <v/>
      </c>
      <c r="O261" s="20">
        <f>IF(K261="","",K261&amp;"-"&amp;L261)</f>
        <v/>
      </c>
      <c r="P261" s="21" t="n"/>
      <c r="DJ261" s="38" t="n"/>
      <c r="DL261" s="35" t="n"/>
      <c r="DM261" s="38" t="n"/>
      <c r="DO261" s="35" t="n"/>
      <c r="DP261" s="38" t="n"/>
      <c r="DR261" s="35" t="n"/>
      <c r="DS261" s="38" t="n"/>
      <c r="DU261" s="35" t="n"/>
      <c r="DV261" s="38" t="n"/>
      <c r="DX261" s="35" t="n"/>
      <c r="DY261" s="38" t="n"/>
      <c r="EA261" s="35" t="n"/>
      <c r="EB261" s="38" t="n"/>
      <c r="ED261" s="35" t="n"/>
      <c r="EE261" s="38" t="n"/>
      <c r="EG261" s="35" t="n"/>
    </row>
    <row customHeight="1" ht="12" r="262">
      <c r="A262" s="60" t="n">
        <v>43449</v>
      </c>
      <c r="B262" s="38" t="inlineStr">
        <is>
          <t>QPR</t>
        </is>
      </c>
      <c r="C262" s="38" t="inlineStr">
        <is>
          <t>Middlesbrough</t>
        </is>
      </c>
      <c r="D262" s="33" t="n">
        <v>313</v>
      </c>
      <c r="E262" s="33" t="n">
        <v>334</v>
      </c>
      <c r="F262" s="33" t="n">
        <v>184</v>
      </c>
      <c r="G262" s="33" t="n">
        <v>197</v>
      </c>
      <c r="H262" s="47" t="n">
        <v>2</v>
      </c>
      <c r="I262" s="47" t="n">
        <v>1</v>
      </c>
      <c r="J262" s="47" t="n">
        <v>3</v>
      </c>
      <c r="K262" s="16" t="n">
        <v>2</v>
      </c>
      <c r="L262" s="33" t="n">
        <v>1</v>
      </c>
      <c r="M262" s="47" t="n">
        <v>3</v>
      </c>
      <c r="N262" s="19">
        <f>IF(K262="","",LOOKUP(K262-L262,{-9E+307,0,1},{2,"x",1}))</f>
        <v/>
      </c>
      <c r="O262" s="20">
        <f>IF(K262="","",K262&amp;"-"&amp;L262)</f>
        <v/>
      </c>
      <c r="P262" s="21" t="n"/>
      <c r="DJ262" s="38" t="n"/>
      <c r="DL262" s="35" t="n"/>
      <c r="DM262" s="38" t="n"/>
      <c r="DO262" s="35" t="n"/>
      <c r="DP262" s="38" t="n"/>
      <c r="DR262" s="35" t="n"/>
      <c r="DS262" s="38" t="n"/>
      <c r="DU262" s="35" t="n"/>
      <c r="DV262" s="38" t="n"/>
      <c r="DX262" s="35" t="n"/>
      <c r="DY262" s="38" t="n"/>
      <c r="EA262" s="35" t="n"/>
      <c r="EB262" s="38" t="n"/>
      <c r="ED262" s="35" t="n"/>
      <c r="EE262" s="38" t="n"/>
      <c r="EG262" s="35" t="n"/>
    </row>
    <row customHeight="1" ht="12" r="263">
      <c r="A263" s="60" t="n">
        <v>43449</v>
      </c>
      <c r="B263" s="38" t="inlineStr">
        <is>
          <t>Rotherham</t>
        </is>
      </c>
      <c r="C263" s="38" t="inlineStr">
        <is>
          <t>Reading</t>
        </is>
      </c>
      <c r="D263" s="33" t="n">
        <v>322</v>
      </c>
      <c r="E263" s="33" t="n">
        <v>369</v>
      </c>
      <c r="F263" s="33" t="n">
        <v>203</v>
      </c>
      <c r="G263" s="33" t="n">
        <v>253</v>
      </c>
      <c r="H263" s="47" t="n">
        <v>10</v>
      </c>
      <c r="I263" s="47" t="n">
        <v>5</v>
      </c>
      <c r="J263" s="47" t="n">
        <v>15</v>
      </c>
      <c r="K263" s="16" t="n">
        <v>1</v>
      </c>
      <c r="L263" s="33" t="n">
        <v>1</v>
      </c>
      <c r="M263" s="47" t="n">
        <v>2</v>
      </c>
      <c r="N263" s="19">
        <f>IF(K263="","",LOOKUP(K263-L263,{-9E+307,0,1},{2,"x",1}))</f>
        <v/>
      </c>
      <c r="O263" s="20">
        <f>IF(K263="","",K263&amp;"-"&amp;L263)</f>
        <v/>
      </c>
      <c r="P263" s="21" t="n"/>
      <c r="DJ263" s="38" t="n"/>
      <c r="DL263" s="35" t="n"/>
      <c r="DM263" s="38" t="n"/>
      <c r="DO263" s="35" t="n"/>
      <c r="DP263" s="38" t="n"/>
      <c r="DR263" s="35" t="n"/>
      <c r="DS263" s="38" t="n"/>
      <c r="DU263" s="35" t="n"/>
      <c r="DV263" s="38" t="n"/>
      <c r="DX263" s="35" t="n"/>
      <c r="DY263" s="38" t="n"/>
      <c r="EA263" s="35" t="n"/>
      <c r="EB263" s="38" t="n"/>
      <c r="ED263" s="35" t="n"/>
      <c r="EE263" s="38" t="n"/>
      <c r="EG263" s="35" t="n"/>
    </row>
    <row customHeight="1" ht="12" r="264">
      <c r="A264" s="60" t="n">
        <v>43449</v>
      </c>
      <c r="B264" s="38" t="inlineStr">
        <is>
          <t>Swansea</t>
        </is>
      </c>
      <c r="C264" s="38" t="inlineStr">
        <is>
          <t>Sheffield Wed</t>
        </is>
      </c>
      <c r="D264" s="33" t="n">
        <v>554</v>
      </c>
      <c r="E264" s="33" t="n">
        <v>323</v>
      </c>
      <c r="F264" s="33" t="n">
        <v>486</v>
      </c>
      <c r="G264" s="33" t="n">
        <v>227</v>
      </c>
      <c r="H264" s="47" t="n">
        <v>4</v>
      </c>
      <c r="I264" s="47" t="n">
        <v>2</v>
      </c>
      <c r="J264" s="47" t="n">
        <v>6</v>
      </c>
      <c r="K264" s="16" t="n">
        <v>2</v>
      </c>
      <c r="L264" s="33" t="n">
        <v>1</v>
      </c>
      <c r="M264" s="47" t="n">
        <v>3</v>
      </c>
      <c r="N264" s="19">
        <f>IF(K264="","",LOOKUP(K264-L264,{-9E+307,0,1},{2,"x",1}))</f>
        <v/>
      </c>
      <c r="O264" s="20">
        <f>IF(K264="","",K264&amp;"-"&amp;L264)</f>
        <v/>
      </c>
      <c r="P264" s="21" t="n"/>
      <c r="DJ264" s="38" t="n"/>
      <c r="DL264" s="35" t="n"/>
      <c r="DM264" s="38" t="n"/>
      <c r="DO264" s="35" t="n"/>
      <c r="DP264" s="38" t="n"/>
      <c r="DR264" s="35" t="n"/>
      <c r="DS264" s="38" t="n"/>
      <c r="DU264" s="35" t="n"/>
      <c r="DV264" s="38" t="n"/>
      <c r="DX264" s="35" t="n"/>
      <c r="DY264" s="38" t="n"/>
      <c r="EA264" s="35" t="n"/>
      <c r="EB264" s="38" t="n"/>
      <c r="ED264" s="35" t="n"/>
      <c r="EE264" s="38" t="n"/>
      <c r="EG264" s="35" t="n"/>
    </row>
    <row customHeight="1" ht="12" r="265">
      <c r="A265" s="60" t="n">
        <v>43451</v>
      </c>
      <c r="B265" s="38" t="inlineStr">
        <is>
          <t>Derby</t>
        </is>
      </c>
      <c r="C265" s="38" t="inlineStr">
        <is>
          <t>Nottingham</t>
        </is>
      </c>
      <c r="D265" s="33" t="n">
        <v>393</v>
      </c>
      <c r="E265" s="33" t="n">
        <v>374</v>
      </c>
      <c r="F265" s="33" t="n">
        <v>269</v>
      </c>
      <c r="G265" s="33" t="n">
        <v>253</v>
      </c>
      <c r="H265" s="47" t="n">
        <v>3</v>
      </c>
      <c r="I265" s="47" t="n">
        <v>3</v>
      </c>
      <c r="J265" s="47" t="n">
        <v>6</v>
      </c>
      <c r="K265" s="16" t="n">
        <v>0</v>
      </c>
      <c r="L265" s="33" t="n">
        <v>0</v>
      </c>
      <c r="M265" s="47" t="n">
        <v>0</v>
      </c>
      <c r="N265" s="19">
        <f>IF(K265="","",LOOKUP(K265-L265,{-9E+307,0,1},{2,"x",1}))</f>
        <v/>
      </c>
      <c r="O265" s="20">
        <f>IF(K265="","",K265&amp;"-"&amp;L265)</f>
        <v/>
      </c>
      <c r="P265" s="21" t="n"/>
      <c r="DJ265" s="38" t="n"/>
      <c r="DL265" s="35" t="n"/>
      <c r="DM265" s="38" t="n"/>
      <c r="DO265" s="35" t="n"/>
      <c r="DP265" s="38" t="n"/>
      <c r="DR265" s="35" t="n"/>
      <c r="DS265" s="38" t="n"/>
      <c r="DU265" s="35" t="n"/>
      <c r="DV265" s="38" t="n"/>
      <c r="DX265" s="35" t="n"/>
      <c r="DY265" s="38" t="n"/>
      <c r="EA265" s="35" t="n"/>
      <c r="EB265" s="38" t="n"/>
      <c r="ED265" s="35" t="n"/>
      <c r="EE265" s="38" t="n"/>
      <c r="EG265" s="35" t="n"/>
    </row>
    <row r="266">
      <c r="A266" s="60" t="n">
        <v>43456</v>
      </c>
      <c r="B266" s="38" t="inlineStr">
        <is>
          <t>Blackburn</t>
        </is>
      </c>
      <c r="C266" s="38" t="inlineStr">
        <is>
          <t>Norwich</t>
        </is>
      </c>
      <c r="D266" s="33" t="n">
        <v>328</v>
      </c>
      <c r="E266" s="33" t="n">
        <v>507</v>
      </c>
      <c r="F266" s="33" t="n">
        <v>204</v>
      </c>
      <c r="G266" s="33" t="n">
        <v>391</v>
      </c>
      <c r="H266" s="47" t="n">
        <v>1</v>
      </c>
      <c r="I266" s="47" t="n">
        <v>4</v>
      </c>
      <c r="J266" s="47" t="n">
        <v>5</v>
      </c>
      <c r="K266" s="16" t="n">
        <v>0</v>
      </c>
      <c r="L266" s="33" t="n">
        <v>1</v>
      </c>
      <c r="M266" s="47" t="n">
        <v>1</v>
      </c>
      <c r="N266" s="19">
        <f>IF(K266="","",LOOKUP(K266-L266,{-9E+307,0,1},{2,"x",1}))</f>
        <v/>
      </c>
      <c r="O266" s="20">
        <f>IF(K266="","",K266&amp;"-"&amp;L266)</f>
        <v/>
      </c>
      <c r="P266" s="21" t="n"/>
      <c r="DJ266" s="38" t="n"/>
      <c r="DL266" s="35" t="n"/>
      <c r="DM266" s="38" t="n"/>
      <c r="DO266" s="35" t="n"/>
      <c r="DP266" s="38" t="n"/>
      <c r="DR266" s="35" t="n"/>
      <c r="DS266" s="38" t="n"/>
      <c r="DU266" s="35" t="n"/>
      <c r="DV266" s="38" t="n"/>
      <c r="DX266" s="35" t="n"/>
      <c r="DY266" s="38" t="n"/>
      <c r="EA266" s="35" t="n"/>
      <c r="EB266" s="38" t="n"/>
      <c r="ED266" s="35" t="n"/>
      <c r="EE266" s="38" t="n"/>
      <c r="EG266" s="35" t="n"/>
    </row>
    <row customHeight="1" ht="12" r="267">
      <c r="A267" s="60" t="n">
        <v>43456</v>
      </c>
      <c r="B267" s="38" t="inlineStr">
        <is>
          <t>Brentford</t>
        </is>
      </c>
      <c r="C267" s="38" t="inlineStr">
        <is>
          <t>Bolton</t>
        </is>
      </c>
      <c r="D267" s="33" t="n">
        <v>435</v>
      </c>
      <c r="E267" s="33" t="n">
        <v>296</v>
      </c>
      <c r="F267" s="33" t="n">
        <v>342</v>
      </c>
      <c r="G267" s="33" t="n">
        <v>202</v>
      </c>
      <c r="H267" s="47" t="n">
        <v>4</v>
      </c>
      <c r="I267" s="47" t="n">
        <v>1</v>
      </c>
      <c r="J267" s="47" t="n">
        <v>5</v>
      </c>
      <c r="K267" s="16" t="n">
        <v>1</v>
      </c>
      <c r="L267" s="33" t="n">
        <v>0</v>
      </c>
      <c r="M267" s="47" t="n">
        <v>1</v>
      </c>
      <c r="N267" s="19">
        <f>IF(K267="","",LOOKUP(K267-L267,{-9E+307,0,1},{2,"x",1}))</f>
        <v/>
      </c>
      <c r="O267" s="20">
        <f>IF(K267="","",K267&amp;"-"&amp;L267)</f>
        <v/>
      </c>
      <c r="P267" s="21" t="n"/>
      <c r="DJ267" s="38" t="n"/>
      <c r="DL267" s="35" t="n"/>
      <c r="DM267" s="38" t="n"/>
      <c r="DO267" s="35" t="n"/>
      <c r="DP267" s="38" t="n"/>
      <c r="DR267" s="35" t="n"/>
      <c r="DS267" s="38" t="n"/>
      <c r="DU267" s="35" t="n"/>
      <c r="DV267" s="38" t="n"/>
      <c r="DX267" s="35" t="n"/>
      <c r="DY267" s="38" t="n"/>
      <c r="EA267" s="35" t="n"/>
      <c r="EB267" s="38" t="n"/>
      <c r="ED267" s="35" t="n"/>
      <c r="EE267" s="38" t="n"/>
      <c r="EG267" s="35" t="n"/>
    </row>
    <row customHeight="1" ht="12" r="268">
      <c r="A268" s="60" t="n">
        <v>43456</v>
      </c>
      <c r="B268" s="38" t="inlineStr">
        <is>
          <t>Derby</t>
        </is>
      </c>
      <c r="C268" s="38" t="inlineStr">
        <is>
          <t>Bristol City</t>
        </is>
      </c>
      <c r="D268" s="33" t="n">
        <v>623</v>
      </c>
      <c r="E268" s="33" t="n">
        <v>320</v>
      </c>
      <c r="F268" s="33" t="n">
        <v>531</v>
      </c>
      <c r="G268" s="33" t="n">
        <v>215</v>
      </c>
      <c r="H268" s="47" t="n">
        <v>7</v>
      </c>
      <c r="I268" s="47" t="n">
        <v>3</v>
      </c>
      <c r="J268" s="47" t="n">
        <v>10</v>
      </c>
      <c r="K268" s="16" t="n">
        <v>1</v>
      </c>
      <c r="L268" s="33" t="n">
        <v>1</v>
      </c>
      <c r="M268" s="47" t="n">
        <v>2</v>
      </c>
      <c r="N268" s="19">
        <f>IF(K268="","",LOOKUP(K268-L268,{-9E+307,0,1},{2,"x",1}))</f>
        <v/>
      </c>
      <c r="O268" s="20">
        <f>IF(K268="","",K268&amp;"-"&amp;L268)</f>
        <v/>
      </c>
      <c r="P268" s="21" t="n"/>
      <c r="DJ268" s="38" t="n"/>
      <c r="DL268" s="35" t="n"/>
      <c r="DM268" s="38" t="n"/>
      <c r="DO268" s="35" t="n"/>
      <c r="DP268" s="38" t="n"/>
      <c r="DR268" s="35" t="n"/>
      <c r="DS268" s="38" t="n"/>
      <c r="DU268" s="35" t="n"/>
      <c r="DV268" s="38" t="n"/>
      <c r="DX268" s="35" t="n"/>
      <c r="DY268" s="38" t="n"/>
      <c r="EA268" s="35" t="n"/>
      <c r="EB268" s="38" t="n"/>
      <c r="ED268" s="35" t="n"/>
      <c r="EE268" s="38" t="n"/>
      <c r="EG268" s="35" t="n"/>
    </row>
    <row customHeight="1" ht="12" r="269">
      <c r="A269" s="60" t="n">
        <v>43456</v>
      </c>
      <c r="B269" s="38" t="inlineStr">
        <is>
          <t>Hull</t>
        </is>
      </c>
      <c r="C269" s="38" t="inlineStr">
        <is>
          <t>Swansea</t>
        </is>
      </c>
      <c r="D269" s="33" t="n">
        <v>415</v>
      </c>
      <c r="E269" s="33" t="n">
        <v>512</v>
      </c>
      <c r="F269" s="33" t="n">
        <v>325</v>
      </c>
      <c r="G269" s="33" t="n">
        <v>414</v>
      </c>
      <c r="H269" s="47" t="n">
        <v>8</v>
      </c>
      <c r="I269" s="47" t="n">
        <v>4</v>
      </c>
      <c r="J269" s="47" t="n">
        <v>12</v>
      </c>
      <c r="K269" s="16" t="n">
        <v>3</v>
      </c>
      <c r="L269" s="33" t="n">
        <v>2</v>
      </c>
      <c r="M269" s="47" t="n">
        <v>5</v>
      </c>
      <c r="N269" s="19">
        <f>IF(K269="","",LOOKUP(K269-L269,{-9E+307,0,1},{2,"x",1}))</f>
        <v/>
      </c>
      <c r="O269" s="20">
        <f>IF(K269="","",K269&amp;"-"&amp;L269)</f>
        <v/>
      </c>
      <c r="P269" s="21" t="n"/>
      <c r="DJ269" s="38" t="n"/>
      <c r="DL269" s="35" t="n"/>
      <c r="DM269" s="38" t="n"/>
      <c r="DO269" s="35" t="n"/>
      <c r="DP269" s="38" t="n"/>
      <c r="DR269" s="35" t="n"/>
      <c r="DS269" s="38" t="n"/>
      <c r="DU269" s="35" t="n"/>
      <c r="DV269" s="38" t="n"/>
      <c r="DX269" s="35" t="n"/>
      <c r="DY269" s="38" t="n"/>
      <c r="EA269" s="35" t="n"/>
      <c r="EB269" s="38" t="n"/>
      <c r="ED269" s="35" t="n"/>
      <c r="EE269" s="38" t="n"/>
      <c r="EG269" s="35" t="n"/>
    </row>
    <row customHeight="1" ht="12" r="270">
      <c r="A270" s="60" t="n">
        <v>43456</v>
      </c>
      <c r="B270" s="38" t="inlineStr">
        <is>
          <t>Ipswich</t>
        </is>
      </c>
      <c r="C270" s="38" t="inlineStr">
        <is>
          <t>Sheffield Utd</t>
        </is>
      </c>
      <c r="D270" s="33" t="n">
        <v>305</v>
      </c>
      <c r="E270" s="33" t="n">
        <v>507</v>
      </c>
      <c r="F270" s="33" t="n">
        <v>162</v>
      </c>
      <c r="G270" s="33" t="n">
        <v>361</v>
      </c>
      <c r="H270" s="47" t="n">
        <v>3</v>
      </c>
      <c r="I270" s="47" t="n">
        <v>3</v>
      </c>
      <c r="J270" s="47" t="n">
        <v>6</v>
      </c>
      <c r="K270" s="16" t="n">
        <v>1</v>
      </c>
      <c r="L270" s="33" t="n">
        <v>1</v>
      </c>
      <c r="M270" s="47" t="n">
        <v>2</v>
      </c>
      <c r="N270" s="19">
        <f>IF(K270="","",LOOKUP(K270-L270,{-9E+307,0,1},{2,"x",1}))</f>
        <v/>
      </c>
      <c r="O270" s="20">
        <f>IF(K270="","",K270&amp;"-"&amp;L270)</f>
        <v/>
      </c>
      <c r="P270" s="21" t="n"/>
      <c r="DJ270" s="38" t="n"/>
      <c r="DL270" s="35" t="n"/>
      <c r="DM270" s="38" t="n"/>
      <c r="DO270" s="35" t="n"/>
      <c r="DP270" s="38" t="n"/>
      <c r="DR270" s="35" t="n"/>
      <c r="DS270" s="38" t="n"/>
      <c r="DU270" s="35" t="n"/>
      <c r="DV270" s="38" t="n"/>
      <c r="DX270" s="35" t="n"/>
      <c r="DY270" s="38" t="n"/>
      <c r="EA270" s="35" t="n"/>
      <c r="EB270" s="38" t="n"/>
      <c r="ED270" s="35" t="n"/>
      <c r="EE270" s="38" t="n"/>
      <c r="EG270" s="35" t="n"/>
    </row>
    <row customHeight="1" ht="12" r="271">
      <c r="A271" s="60" t="n">
        <v>43456</v>
      </c>
      <c r="B271" s="38" t="inlineStr">
        <is>
          <t>Nottingham</t>
        </is>
      </c>
      <c r="C271" s="38" t="inlineStr">
        <is>
          <t>QPR</t>
        </is>
      </c>
      <c r="D271" s="33" t="n">
        <v>512</v>
      </c>
      <c r="E271" s="33" t="n">
        <v>234</v>
      </c>
      <c r="F271" s="33" t="n">
        <v>406</v>
      </c>
      <c r="G271" s="33" t="n">
        <v>128</v>
      </c>
      <c r="H271" s="47" t="n">
        <v>2</v>
      </c>
      <c r="I271" s="47" t="n">
        <v>2</v>
      </c>
      <c r="J271" s="47" t="n">
        <v>4</v>
      </c>
      <c r="K271" s="16" t="n">
        <v>0</v>
      </c>
      <c r="L271" s="33" t="n">
        <v>1</v>
      </c>
      <c r="M271" s="47" t="n">
        <v>1</v>
      </c>
      <c r="N271" s="19">
        <f>IF(K271="","",LOOKUP(K271-L271,{-9E+307,0,1},{2,"x",1}))</f>
        <v/>
      </c>
      <c r="O271" s="20">
        <f>IF(K271="","",K271&amp;"-"&amp;L271)</f>
        <v/>
      </c>
      <c r="P271" s="21" t="n"/>
      <c r="DJ271" s="38" t="n"/>
      <c r="DL271" s="35" t="n"/>
      <c r="DM271" s="38" t="n"/>
      <c r="DO271" s="35" t="n"/>
      <c r="DP271" s="38" t="n"/>
      <c r="DR271" s="35" t="n"/>
      <c r="DS271" s="38" t="n"/>
      <c r="DU271" s="35" t="n"/>
      <c r="DV271" s="38" t="n"/>
      <c r="DX271" s="35" t="n"/>
      <c r="DY271" s="38" t="n"/>
      <c r="EA271" s="35" t="n"/>
      <c r="EB271" s="38" t="n"/>
      <c r="ED271" s="35" t="n"/>
      <c r="EE271" s="38" t="n"/>
      <c r="EG271" s="35" t="n"/>
    </row>
    <row customHeight="1" ht="12" r="272">
      <c r="A272" s="60" t="n">
        <v>43456</v>
      </c>
      <c r="B272" s="38" t="inlineStr">
        <is>
          <t>Reading</t>
        </is>
      </c>
      <c r="C272" s="38" t="inlineStr">
        <is>
          <t>Middlesbrough</t>
        </is>
      </c>
      <c r="D272" s="33" t="n">
        <v>447</v>
      </c>
      <c r="E272" s="33" t="n">
        <v>319</v>
      </c>
      <c r="F272" s="33" t="n">
        <v>333</v>
      </c>
      <c r="G272" s="33" t="n">
        <v>229</v>
      </c>
      <c r="H272" s="47" t="n">
        <v>4</v>
      </c>
      <c r="I272" s="47" t="n">
        <v>6</v>
      </c>
      <c r="J272" s="47" t="n">
        <v>10</v>
      </c>
      <c r="K272" s="16" t="n">
        <v>0</v>
      </c>
      <c r="L272" s="33" t="n">
        <v>1</v>
      </c>
      <c r="M272" s="47" t="n">
        <v>1</v>
      </c>
      <c r="N272" s="19">
        <f>IF(K272="","",LOOKUP(K272-L272,{-9E+307,0,1},{2,"x",1}))</f>
        <v/>
      </c>
      <c r="O272" s="20">
        <f>IF(K272="","",K272&amp;"-"&amp;L272)</f>
        <v/>
      </c>
      <c r="P272" s="21" t="n"/>
      <c r="DJ272" s="38" t="n"/>
      <c r="DL272" s="35" t="n"/>
      <c r="DM272" s="38" t="n"/>
      <c r="DO272" s="35" t="n"/>
      <c r="DP272" s="38" t="n"/>
      <c r="DR272" s="35" t="n"/>
      <c r="DS272" s="38" t="n"/>
      <c r="DU272" s="35" t="n"/>
      <c r="DV272" s="38" t="n"/>
      <c r="DX272" s="35" t="n"/>
      <c r="DY272" s="38" t="n"/>
      <c r="EA272" s="35" t="n"/>
      <c r="EB272" s="38" t="n"/>
      <c r="ED272" s="35" t="n"/>
      <c r="EE272" s="38" t="n"/>
      <c r="EG272" s="35" t="n"/>
    </row>
    <row customHeight="1" ht="12" r="273">
      <c r="A273" s="60" t="n">
        <v>43456</v>
      </c>
      <c r="B273" s="38" t="inlineStr">
        <is>
          <t>Rotherham</t>
        </is>
      </c>
      <c r="C273" s="38" t="inlineStr">
        <is>
          <t>West Brom</t>
        </is>
      </c>
      <c r="D273" s="33" t="n">
        <v>321</v>
      </c>
      <c r="E273" s="33" t="n">
        <v>467</v>
      </c>
      <c r="F273" s="33" t="n">
        <v>218</v>
      </c>
      <c r="G273" s="33" t="n">
        <v>364</v>
      </c>
      <c r="H273" s="47" t="n">
        <v>4</v>
      </c>
      <c r="I273" s="47" t="n">
        <v>5</v>
      </c>
      <c r="J273" s="47" t="n">
        <v>9</v>
      </c>
      <c r="K273" s="16" t="n">
        <v>0</v>
      </c>
      <c r="L273" s="33" t="n">
        <v>4</v>
      </c>
      <c r="M273" s="47" t="n">
        <v>4</v>
      </c>
      <c r="N273" s="19">
        <f>IF(K273="","",LOOKUP(K273-L273,{-9E+307,0,1},{2,"x",1}))</f>
        <v/>
      </c>
      <c r="O273" s="20">
        <f>IF(K273="","",K273&amp;"-"&amp;L273)</f>
        <v/>
      </c>
      <c r="P273" s="21" t="n"/>
      <c r="DJ273" s="38" t="n"/>
      <c r="DL273" s="35" t="n"/>
      <c r="DM273" s="38" t="n"/>
      <c r="DO273" s="35" t="n"/>
      <c r="DP273" s="38" t="n"/>
      <c r="DR273" s="35" t="n"/>
      <c r="DS273" s="38" t="n"/>
      <c r="DU273" s="35" t="n"/>
      <c r="DV273" s="38" t="n"/>
      <c r="DX273" s="35" t="n"/>
      <c r="DY273" s="38" t="n"/>
      <c r="EA273" s="35" t="n"/>
      <c r="EB273" s="38" t="n"/>
      <c r="ED273" s="35" t="n"/>
      <c r="EE273" s="38" t="n"/>
      <c r="EG273" s="35" t="n"/>
    </row>
    <row customHeight="1" ht="12" r="274">
      <c r="A274" s="60" t="n">
        <v>43456</v>
      </c>
      <c r="B274" s="38" t="inlineStr">
        <is>
          <t>Sheffield Wed</t>
        </is>
      </c>
      <c r="C274" s="38" t="inlineStr">
        <is>
          <t>Preston</t>
        </is>
      </c>
      <c r="D274" s="33" t="n">
        <v>423</v>
      </c>
      <c r="E274" s="33" t="n">
        <v>323</v>
      </c>
      <c r="F274" s="33" t="n">
        <v>307</v>
      </c>
      <c r="G274" s="33" t="n">
        <v>185</v>
      </c>
      <c r="H274" s="47" t="n">
        <v>4</v>
      </c>
      <c r="I274" s="47" t="n">
        <v>1</v>
      </c>
      <c r="J274" s="47" t="n">
        <v>5</v>
      </c>
      <c r="K274" s="16" t="n">
        <v>1</v>
      </c>
      <c r="L274" s="33" t="n">
        <v>0</v>
      </c>
      <c r="M274" s="47" t="n">
        <v>1</v>
      </c>
      <c r="N274" s="19">
        <f>IF(K274="","",LOOKUP(K274-L274,{-9E+307,0,1},{2,"x",1}))</f>
        <v/>
      </c>
      <c r="O274" s="20">
        <f>IF(K274="","",K274&amp;"-"&amp;L274)</f>
        <v/>
      </c>
      <c r="P274" s="21" t="n"/>
      <c r="DJ274" s="38" t="n"/>
      <c r="DL274" s="35" t="n"/>
      <c r="DM274" s="38" t="n"/>
      <c r="DO274" s="35" t="n"/>
      <c r="DP274" s="38" t="n"/>
      <c r="DR274" s="35" t="n"/>
      <c r="DS274" s="38" t="n"/>
      <c r="DU274" s="35" t="n"/>
      <c r="DV274" s="38" t="n"/>
      <c r="DX274" s="35" t="n"/>
      <c r="DY274" s="38" t="n"/>
      <c r="EA274" s="35" t="n"/>
      <c r="EB274" s="38" t="n"/>
      <c r="ED274" s="35" t="n"/>
      <c r="EE274" s="38" t="n"/>
      <c r="EG274" s="35" t="n"/>
    </row>
    <row customHeight="1" ht="12" r="275">
      <c r="A275" s="60" t="n">
        <v>43456</v>
      </c>
      <c r="B275" s="38" t="inlineStr">
        <is>
          <t>Stoke</t>
        </is>
      </c>
      <c r="C275" s="38" t="inlineStr">
        <is>
          <t>Millwall</t>
        </is>
      </c>
      <c r="D275" s="33" t="n">
        <v>544</v>
      </c>
      <c r="E275" s="33" t="n">
        <v>272</v>
      </c>
      <c r="F275" s="33" t="n">
        <v>451</v>
      </c>
      <c r="G275" s="33" t="n">
        <v>163</v>
      </c>
      <c r="H275" s="47" t="n">
        <v>2</v>
      </c>
      <c r="I275" s="47" t="n">
        <v>1</v>
      </c>
      <c r="J275" s="47" t="n">
        <v>3</v>
      </c>
      <c r="K275" s="16" t="n">
        <v>1</v>
      </c>
      <c r="L275" s="33" t="n">
        <v>0</v>
      </c>
      <c r="M275" s="47" t="n">
        <v>1</v>
      </c>
      <c r="N275" s="19">
        <f>IF(K275="","",LOOKUP(K275-L275,{-9E+307,0,1},{2,"x",1}))</f>
        <v/>
      </c>
      <c r="O275" s="20">
        <f>IF(K275="","",K275&amp;"-"&amp;L275)</f>
        <v/>
      </c>
      <c r="P275" s="21" t="n"/>
      <c r="DJ275" s="38" t="n"/>
      <c r="DL275" s="35" t="n"/>
      <c r="DM275" s="38" t="n"/>
      <c r="DO275" s="35" t="n"/>
      <c r="DP275" s="38" t="n"/>
      <c r="DR275" s="35" t="n"/>
      <c r="DS275" s="38" t="n"/>
      <c r="DU275" s="35" t="n"/>
      <c r="DV275" s="38" t="n"/>
      <c r="DX275" s="35" t="n"/>
      <c r="DY275" s="38" t="n"/>
      <c r="EA275" s="35" t="n"/>
      <c r="EB275" s="38" t="n"/>
      <c r="ED275" s="35" t="n"/>
      <c r="EE275" s="38" t="n"/>
      <c r="EG275" s="35" t="n"/>
    </row>
    <row customHeight="1" ht="12" r="276">
      <c r="A276" s="60" t="n">
        <v>43456</v>
      </c>
      <c r="B276" s="38" t="inlineStr">
        <is>
          <t>Wigan</t>
        </is>
      </c>
      <c r="C276" s="38" t="inlineStr">
        <is>
          <t>Birmingham</t>
        </is>
      </c>
      <c r="D276" s="33" t="n">
        <v>469</v>
      </c>
      <c r="E276" s="33" t="n">
        <v>283</v>
      </c>
      <c r="F276" s="33" t="n">
        <v>354</v>
      </c>
      <c r="G276" s="33" t="n">
        <v>189</v>
      </c>
      <c r="H276" s="47" t="n">
        <v>1</v>
      </c>
      <c r="I276" s="47" t="n">
        <v>3</v>
      </c>
      <c r="J276" s="47" t="n">
        <v>4</v>
      </c>
      <c r="K276" s="16" t="n">
        <v>0</v>
      </c>
      <c r="L276" s="33" t="n">
        <v>3</v>
      </c>
      <c r="M276" s="47" t="n">
        <v>3</v>
      </c>
      <c r="N276" s="19">
        <f>IF(K276="","",LOOKUP(K276-L276,{-9E+307,0,1},{2,"x",1}))</f>
        <v/>
      </c>
      <c r="O276" s="20">
        <f>IF(K276="","",K276&amp;"-"&amp;L276)</f>
        <v/>
      </c>
      <c r="P276" s="21" t="n"/>
      <c r="DJ276" s="38" t="n"/>
      <c r="DL276" s="35" t="n"/>
      <c r="DM276" s="38" t="n"/>
      <c r="DO276" s="35" t="n"/>
      <c r="DP276" s="38" t="n"/>
      <c r="DR276" s="35" t="n"/>
      <c r="DS276" s="38" t="n"/>
      <c r="DU276" s="35" t="n"/>
      <c r="DV276" s="38" t="n"/>
      <c r="DX276" s="35" t="n"/>
      <c r="DY276" s="38" t="n"/>
      <c r="EA276" s="35" t="n"/>
      <c r="EB276" s="38" t="n"/>
      <c r="ED276" s="35" t="n"/>
      <c r="EE276" s="38" t="n"/>
      <c r="EG276" s="35" t="n"/>
    </row>
    <row customHeight="1" ht="12" r="277">
      <c r="A277" s="60" t="n">
        <v>43457</v>
      </c>
      <c r="B277" s="38" t="inlineStr">
        <is>
          <t>Aston Villa</t>
        </is>
      </c>
      <c r="C277" s="38" t="inlineStr">
        <is>
          <t>Leeds</t>
        </is>
      </c>
      <c r="D277" s="33" t="n">
        <v>243</v>
      </c>
      <c r="E277" s="33" t="n">
        <v>473</v>
      </c>
      <c r="F277" s="33" t="n">
        <v>149</v>
      </c>
      <c r="G277" s="33" t="n">
        <v>374</v>
      </c>
      <c r="H277" s="47" t="n">
        <v>2</v>
      </c>
      <c r="I277" s="47" t="n">
        <v>7</v>
      </c>
      <c r="J277" s="47" t="n">
        <v>9</v>
      </c>
      <c r="K277" s="16" t="n">
        <v>2</v>
      </c>
      <c r="L277" s="33" t="n">
        <v>3</v>
      </c>
      <c r="M277" s="47" t="n">
        <v>5</v>
      </c>
      <c r="N277" s="19">
        <f>IF(K277="","",LOOKUP(K277-L277,{-9E+307,0,1},{2,"x",1}))</f>
        <v/>
      </c>
      <c r="O277" s="20">
        <f>IF(K277="","",K277&amp;"-"&amp;L277)</f>
        <v/>
      </c>
      <c r="P277" s="21" t="n"/>
      <c r="DJ277" s="38" t="n"/>
      <c r="DL277" s="35" t="n"/>
      <c r="DM277" s="38" t="n"/>
      <c r="DO277" s="35" t="n"/>
      <c r="DP277" s="38" t="n"/>
      <c r="DR277" s="35" t="n"/>
      <c r="DS277" s="38" t="n"/>
      <c r="DU277" s="35" t="n"/>
      <c r="DV277" s="38" t="n"/>
      <c r="DX277" s="35" t="n"/>
      <c r="DY277" s="38" t="n"/>
      <c r="EA277" s="35" t="n"/>
      <c r="EB277" s="38" t="n"/>
      <c r="ED277" s="35" t="n"/>
      <c r="EE277" s="38" t="n"/>
      <c r="EG277" s="35" t="n"/>
    </row>
    <row customHeight="1" ht="12" r="278">
      <c r="A278" s="60" t="n">
        <v>43460</v>
      </c>
      <c r="B278" s="38" t="inlineStr">
        <is>
          <t>Birmingham</t>
        </is>
      </c>
      <c r="C278" s="38" t="inlineStr">
        <is>
          <t>Stoke</t>
        </is>
      </c>
      <c r="D278" s="33" t="n">
        <v>222</v>
      </c>
      <c r="E278" s="33" t="n">
        <v>484</v>
      </c>
      <c r="F278" s="33" t="n">
        <v>133</v>
      </c>
      <c r="G278" s="33" t="n">
        <v>378</v>
      </c>
      <c r="H278" s="47" t="n">
        <v>6</v>
      </c>
      <c r="I278" s="47" t="n">
        <v>4</v>
      </c>
      <c r="J278" s="47" t="n">
        <v>10</v>
      </c>
      <c r="K278" s="16" t="n">
        <v>2</v>
      </c>
      <c r="L278" s="33" t="n">
        <v>0</v>
      </c>
      <c r="M278" s="47" t="n">
        <v>2</v>
      </c>
      <c r="N278" s="19">
        <f>IF(K278="","",LOOKUP(K278-L278,{-9E+307,0,1},{2,"x",1}))</f>
        <v/>
      </c>
      <c r="O278" s="20">
        <f>IF(K278="","",K278&amp;"-"&amp;L278)</f>
        <v/>
      </c>
      <c r="P278" s="21" t="n"/>
      <c r="DJ278" s="38" t="n"/>
      <c r="DL278" s="35" t="n"/>
      <c r="DM278" s="38" t="n"/>
      <c r="DO278" s="35" t="n"/>
      <c r="DP278" s="38" t="n"/>
      <c r="DR278" s="35" t="n"/>
      <c r="DS278" s="38" t="n"/>
      <c r="DU278" s="35" t="n"/>
      <c r="DV278" s="38" t="n"/>
      <c r="DX278" s="35" t="n"/>
      <c r="DY278" s="38" t="n"/>
      <c r="EA278" s="35" t="n"/>
      <c r="EB278" s="38" t="n"/>
      <c r="ED278" s="35" t="n"/>
      <c r="EE278" s="38" t="n"/>
      <c r="EG278" s="35" t="n"/>
    </row>
    <row customHeight="1" ht="12" r="279">
      <c r="A279" s="60" t="n">
        <v>43460</v>
      </c>
      <c r="B279" s="38" t="inlineStr">
        <is>
          <t>Bolton</t>
        </is>
      </c>
      <c r="C279" s="38" t="inlineStr">
        <is>
          <t>Rotherham</t>
        </is>
      </c>
      <c r="D279" s="33" t="n">
        <v>307</v>
      </c>
      <c r="E279" s="33" t="n">
        <v>346</v>
      </c>
      <c r="F279" s="33" t="n">
        <v>168</v>
      </c>
      <c r="G279" s="33" t="n">
        <v>190</v>
      </c>
      <c r="H279" s="47" t="n">
        <v>4</v>
      </c>
      <c r="I279" s="47" t="n">
        <v>2</v>
      </c>
      <c r="J279" s="47" t="n">
        <v>6</v>
      </c>
      <c r="K279" s="16" t="n">
        <v>2</v>
      </c>
      <c r="L279" s="33" t="n">
        <v>1</v>
      </c>
      <c r="M279" s="47" t="n">
        <v>3</v>
      </c>
      <c r="N279" s="19">
        <f>IF(K279="","",LOOKUP(K279-L279,{-9E+307,0,1},{2,"x",1}))</f>
        <v/>
      </c>
      <c r="O279" s="20">
        <f>IF(K279="","",K279&amp;"-"&amp;L279)</f>
        <v/>
      </c>
      <c r="P279" s="21" t="n"/>
      <c r="DJ279" s="38" t="n"/>
      <c r="DL279" s="35" t="n"/>
      <c r="DM279" s="38" t="n"/>
      <c r="DO279" s="35" t="n"/>
      <c r="DP279" s="38" t="n"/>
      <c r="DR279" s="35" t="n"/>
      <c r="DS279" s="38" t="n"/>
      <c r="DU279" s="35" t="n"/>
      <c r="DV279" s="38" t="n"/>
      <c r="DX279" s="35" t="n"/>
      <c r="DY279" s="38" t="n"/>
      <c r="EA279" s="35" t="n"/>
      <c r="EB279" s="38" t="n"/>
      <c r="ED279" s="35" t="n"/>
      <c r="EE279" s="38" t="n"/>
      <c r="EG279" s="35" t="n"/>
    </row>
    <row customHeight="1" ht="12" r="280">
      <c r="A280" s="60" t="n">
        <v>43460</v>
      </c>
      <c r="B280" s="38" t="inlineStr">
        <is>
          <t>Bristol City</t>
        </is>
      </c>
      <c r="C280" s="38" t="inlineStr">
        <is>
          <t>Brentford</t>
        </is>
      </c>
      <c r="D280" s="33" t="n">
        <v>440</v>
      </c>
      <c r="E280" s="33" t="n">
        <v>429</v>
      </c>
      <c r="F280" s="33" t="n">
        <v>309</v>
      </c>
      <c r="G280" s="33" t="n">
        <v>319</v>
      </c>
      <c r="H280" s="47" t="n">
        <v>2</v>
      </c>
      <c r="I280" s="47" t="n">
        <v>3</v>
      </c>
      <c r="J280" s="47" t="n">
        <v>5</v>
      </c>
      <c r="K280" s="16" t="n">
        <v>1</v>
      </c>
      <c r="L280" s="33" t="n">
        <v>1</v>
      </c>
      <c r="M280" s="47" t="n">
        <v>2</v>
      </c>
      <c r="N280" s="19">
        <f>IF(K280="","",LOOKUP(K280-L280,{-9E+307,0,1},{2,"x",1}))</f>
        <v/>
      </c>
      <c r="O280" s="20">
        <f>IF(K280="","",K280&amp;"-"&amp;L280)</f>
        <v/>
      </c>
      <c r="P280" s="21" t="n"/>
      <c r="DJ280" s="38" t="n"/>
      <c r="DL280" s="35" t="n"/>
      <c r="DM280" s="38" t="n"/>
      <c r="DO280" s="35" t="n"/>
      <c r="DP280" s="38" t="n"/>
      <c r="DR280" s="35" t="n"/>
      <c r="DS280" s="38" t="n"/>
      <c r="DU280" s="35" t="n"/>
      <c r="DV280" s="38" t="n"/>
      <c r="DX280" s="35" t="n"/>
      <c r="DY280" s="38" t="n"/>
      <c r="EA280" s="35" t="n"/>
      <c r="EB280" s="38" t="n"/>
      <c r="ED280" s="35" t="n"/>
      <c r="EE280" s="38" t="n"/>
      <c r="EG280" s="35" t="n"/>
    </row>
    <row customHeight="1" ht="12" r="281">
      <c r="A281" s="60" t="n">
        <v>43460</v>
      </c>
      <c r="B281" s="38" t="inlineStr">
        <is>
          <t>Leeds</t>
        </is>
      </c>
      <c r="C281" s="38" t="inlineStr">
        <is>
          <t>Blackburn</t>
        </is>
      </c>
      <c r="D281" s="33" t="n">
        <v>579</v>
      </c>
      <c r="E281" s="33" t="n">
        <v>244</v>
      </c>
      <c r="F281" s="33" t="n">
        <v>468</v>
      </c>
      <c r="G281" s="33" t="n">
        <v>139</v>
      </c>
      <c r="H281" s="47" t="n">
        <v>10</v>
      </c>
      <c r="I281" s="47" t="n">
        <v>2</v>
      </c>
      <c r="J281" s="47" t="n">
        <v>12</v>
      </c>
      <c r="K281" s="16" t="n">
        <v>3</v>
      </c>
      <c r="L281" s="33" t="n">
        <v>2</v>
      </c>
      <c r="M281" s="47" t="n">
        <v>5</v>
      </c>
      <c r="N281" s="19">
        <f>IF(K281="","",LOOKUP(K281-L281,{-9E+307,0,1},{2,"x",1}))</f>
        <v/>
      </c>
      <c r="O281" s="20">
        <f>IF(K281="","",K281&amp;"-"&amp;L281)</f>
        <v/>
      </c>
      <c r="P281" s="21" t="n"/>
      <c r="DJ281" s="38" t="n"/>
      <c r="DL281" s="35" t="n"/>
      <c r="DM281" s="38" t="n"/>
      <c r="DO281" s="35" t="n"/>
      <c r="DP281" s="38" t="n"/>
      <c r="DR281" s="35" t="n"/>
      <c r="DS281" s="38" t="n"/>
      <c r="DU281" s="35" t="n"/>
      <c r="DV281" s="38" t="n"/>
      <c r="DX281" s="35" t="n"/>
      <c r="DY281" s="38" t="n"/>
      <c r="EA281" s="35" t="n"/>
      <c r="EB281" s="38" t="n"/>
      <c r="ED281" s="35" t="n"/>
      <c r="EE281" s="38" t="n"/>
      <c r="EG281" s="35" t="n"/>
    </row>
    <row customHeight="1" ht="12" r="282">
      <c r="A282" s="60" t="n">
        <v>43460</v>
      </c>
      <c r="B282" s="38" t="inlineStr">
        <is>
          <t>Middlesbrough</t>
        </is>
      </c>
      <c r="C282" s="38" t="inlineStr">
        <is>
          <t>Sheffield Wed</t>
        </is>
      </c>
      <c r="D282" s="33" t="n">
        <v>485</v>
      </c>
      <c r="E282" s="33" t="n">
        <v>405</v>
      </c>
      <c r="F282" s="33" t="n">
        <v>402</v>
      </c>
      <c r="G282" s="33" t="n">
        <v>310</v>
      </c>
      <c r="H282" s="47" t="n">
        <v>3</v>
      </c>
      <c r="I282" s="47" t="n">
        <v>2</v>
      </c>
      <c r="J282" s="47" t="n">
        <v>5</v>
      </c>
      <c r="K282" s="16" t="n">
        <v>0</v>
      </c>
      <c r="L282" s="33" t="n">
        <v>1</v>
      </c>
      <c r="M282" s="47" t="n">
        <v>1</v>
      </c>
      <c r="N282" s="19">
        <f>IF(K282="","",LOOKUP(K282-L282,{-9E+307,0,1},{2,"x",1}))</f>
        <v/>
      </c>
      <c r="O282" s="20">
        <f>IF(K282="","",K282&amp;"-"&amp;L282)</f>
        <v/>
      </c>
      <c r="P282" s="21" t="n"/>
      <c r="DJ282" s="38" t="n"/>
      <c r="DL282" s="35" t="n"/>
      <c r="DM282" s="38" t="n"/>
      <c r="DO282" s="35" t="n"/>
      <c r="DP282" s="38" t="n"/>
      <c r="DR282" s="35" t="n"/>
      <c r="DS282" s="38" t="n"/>
      <c r="DU282" s="35" t="n"/>
      <c r="DV282" s="38" t="n"/>
      <c r="DX282" s="35" t="n"/>
      <c r="DY282" s="38" t="n"/>
      <c r="EA282" s="35" t="n"/>
      <c r="EB282" s="38" t="n"/>
      <c r="ED282" s="35" t="n"/>
      <c r="EE282" s="38" t="n"/>
      <c r="EG282" s="35" t="n"/>
    </row>
    <row customHeight="1" ht="12" r="283">
      <c r="A283" s="60" t="n">
        <v>43460</v>
      </c>
      <c r="B283" s="38" t="inlineStr">
        <is>
          <t>Millwall</t>
        </is>
      </c>
      <c r="C283" s="38" t="inlineStr">
        <is>
          <t>Reading</t>
        </is>
      </c>
      <c r="D283" s="33" t="n">
        <v>303</v>
      </c>
      <c r="E283" s="33" t="n">
        <v>428</v>
      </c>
      <c r="F283" s="33" t="n">
        <v>225</v>
      </c>
      <c r="G283" s="33" t="n">
        <v>351</v>
      </c>
      <c r="H283" s="47" t="n">
        <v>3</v>
      </c>
      <c r="I283" s="47" t="n">
        <v>2</v>
      </c>
      <c r="J283" s="47" t="n">
        <v>5</v>
      </c>
      <c r="K283" s="16" t="n">
        <v>1</v>
      </c>
      <c r="L283" s="33" t="n">
        <v>0</v>
      </c>
      <c r="M283" s="47" t="n">
        <v>1</v>
      </c>
      <c r="N283" s="19">
        <f>IF(K283="","",LOOKUP(K283-L283,{-9E+307,0,1},{2,"x",1}))</f>
        <v/>
      </c>
      <c r="O283" s="20">
        <f>IF(K283="","",K283&amp;"-"&amp;L283)</f>
        <v/>
      </c>
      <c r="P283" s="21" t="n"/>
      <c r="DJ283" s="38" t="n"/>
      <c r="DL283" s="35" t="n"/>
      <c r="DM283" s="38" t="n"/>
      <c r="DO283" s="35" t="n"/>
      <c r="DP283" s="38" t="n"/>
      <c r="DR283" s="35" t="n"/>
      <c r="DS283" s="38" t="n"/>
      <c r="DU283" s="35" t="n"/>
      <c r="DV283" s="38" t="n"/>
      <c r="DX283" s="35" t="n"/>
      <c r="DY283" s="38" t="n"/>
      <c r="EA283" s="35" t="n"/>
      <c r="EB283" s="38" t="n"/>
      <c r="ED283" s="35" t="n"/>
      <c r="EE283" s="38" t="n"/>
      <c r="EG283" s="35" t="n"/>
    </row>
    <row customHeight="1" ht="12" r="284">
      <c r="A284" s="60" t="n">
        <v>43460</v>
      </c>
      <c r="B284" s="38" t="inlineStr">
        <is>
          <t>Norwich</t>
        </is>
      </c>
      <c r="C284" s="38" t="inlineStr">
        <is>
          <t>Nottingham</t>
        </is>
      </c>
      <c r="D284" s="33" t="n">
        <v>524</v>
      </c>
      <c r="E284" s="33" t="n">
        <v>347</v>
      </c>
      <c r="F284" s="33" t="n">
        <v>426</v>
      </c>
      <c r="G284" s="33" t="n">
        <v>252</v>
      </c>
      <c r="H284" s="47" t="n">
        <v>11</v>
      </c>
      <c r="I284" s="47" t="n">
        <v>7</v>
      </c>
      <c r="J284" s="47" t="n">
        <v>18</v>
      </c>
      <c r="K284" s="16" t="n">
        <v>3</v>
      </c>
      <c r="L284" s="33" t="n">
        <v>3</v>
      </c>
      <c r="M284" s="47" t="n">
        <v>6</v>
      </c>
      <c r="N284" s="19">
        <f>IF(K284="","",LOOKUP(K284-L284,{-9E+307,0,1},{2,"x",1}))</f>
        <v/>
      </c>
      <c r="O284" s="20">
        <f>IF(K284="","",K284&amp;"-"&amp;L284)</f>
        <v/>
      </c>
      <c r="P284" s="21" t="n"/>
      <c r="DJ284" s="38" t="n"/>
      <c r="DL284" s="35" t="n"/>
      <c r="DM284" s="38" t="n"/>
      <c r="DO284" s="35" t="n"/>
      <c r="DP284" s="38" t="n"/>
      <c r="DR284" s="35" t="n"/>
      <c r="DS284" s="38" t="n"/>
      <c r="DU284" s="35" t="n"/>
      <c r="DV284" s="38" t="n"/>
      <c r="DX284" s="35" t="n"/>
      <c r="DY284" s="38" t="n"/>
      <c r="EA284" s="35" t="n"/>
      <c r="EB284" s="38" t="n"/>
      <c r="ED284" s="35" t="n"/>
      <c r="EE284" s="38" t="n"/>
      <c r="EG284" s="35" t="n"/>
    </row>
    <row customHeight="1" ht="12" r="285">
      <c r="A285" s="60" t="n">
        <v>43460</v>
      </c>
      <c r="B285" s="38" t="inlineStr">
        <is>
          <t>Preston</t>
        </is>
      </c>
      <c r="C285" s="38" t="inlineStr">
        <is>
          <t>Hull</t>
        </is>
      </c>
      <c r="D285" s="33" t="n">
        <v>458</v>
      </c>
      <c r="E285" s="33" t="n">
        <v>374</v>
      </c>
      <c r="F285" s="33" t="n">
        <v>327</v>
      </c>
      <c r="G285" s="33" t="n">
        <v>232</v>
      </c>
      <c r="H285" s="47" t="n">
        <v>6</v>
      </c>
      <c r="I285" s="47" t="n">
        <v>4</v>
      </c>
      <c r="J285" s="47" t="n">
        <v>10</v>
      </c>
      <c r="K285" s="16" t="n">
        <v>1</v>
      </c>
      <c r="L285" s="33" t="n">
        <v>2</v>
      </c>
      <c r="M285" s="47" t="n">
        <v>3</v>
      </c>
      <c r="N285" s="19">
        <f>IF(K285="","",LOOKUP(K285-L285,{-9E+307,0,1},{2,"x",1}))</f>
        <v/>
      </c>
      <c r="O285" s="20">
        <f>IF(K285="","",K285&amp;"-"&amp;L285)</f>
        <v/>
      </c>
      <c r="P285" s="21" t="n"/>
      <c r="DJ285" s="38" t="n"/>
      <c r="DL285" s="35" t="n"/>
      <c r="DM285" s="38" t="n"/>
      <c r="DO285" s="35" t="n"/>
      <c r="DP285" s="38" t="n"/>
      <c r="DR285" s="35" t="n"/>
      <c r="DS285" s="38" t="n"/>
      <c r="DU285" s="35" t="n"/>
      <c r="DV285" s="38" t="n"/>
      <c r="DX285" s="35" t="n"/>
      <c r="DY285" s="38" t="n"/>
      <c r="EA285" s="35" t="n"/>
      <c r="EB285" s="38" t="n"/>
      <c r="ED285" s="35" t="n"/>
      <c r="EE285" s="38" t="n"/>
      <c r="EG285" s="35" t="n"/>
    </row>
    <row customHeight="1" ht="12" r="286">
      <c r="A286" s="60" t="n">
        <v>43460</v>
      </c>
      <c r="B286" s="38" t="inlineStr">
        <is>
          <t>QPR</t>
        </is>
      </c>
      <c r="C286" s="38" t="inlineStr">
        <is>
          <t>Ipswich</t>
        </is>
      </c>
      <c r="D286" s="33" t="n">
        <v>302</v>
      </c>
      <c r="E286" s="33" t="n">
        <v>461</v>
      </c>
      <c r="F286" s="33" t="n">
        <v>204</v>
      </c>
      <c r="G286" s="33" t="n">
        <v>352</v>
      </c>
      <c r="H286" s="47" t="n">
        <v>8</v>
      </c>
      <c r="I286" s="47" t="n">
        <v>2</v>
      </c>
      <c r="J286" s="47" t="n">
        <v>10</v>
      </c>
      <c r="K286" s="16" t="n">
        <v>3</v>
      </c>
      <c r="L286" s="33" t="n">
        <v>0</v>
      </c>
      <c r="M286" s="47" t="n">
        <v>3</v>
      </c>
      <c r="N286" s="19">
        <f>IF(K286="","",LOOKUP(K286-L286,{-9E+307,0,1},{2,"x",1}))</f>
        <v/>
      </c>
      <c r="O286" s="20">
        <f>IF(K286="","",K286&amp;"-"&amp;L286)</f>
        <v/>
      </c>
      <c r="P286" s="21" t="n"/>
      <c r="DJ286" s="38" t="n"/>
      <c r="DL286" s="35" t="n"/>
      <c r="DM286" s="38" t="n"/>
      <c r="DO286" s="35" t="n"/>
      <c r="DP286" s="38" t="n"/>
      <c r="DR286" s="35" t="n"/>
      <c r="DS286" s="38" t="n"/>
      <c r="DU286" s="35" t="n"/>
      <c r="DV286" s="38" t="n"/>
      <c r="DX286" s="35" t="n"/>
      <c r="DY286" s="38" t="n"/>
      <c r="EA286" s="35" t="n"/>
      <c r="EB286" s="38" t="n"/>
      <c r="ED286" s="35" t="n"/>
      <c r="EE286" s="38" t="n"/>
      <c r="EG286" s="35" t="n"/>
    </row>
    <row customHeight="1" ht="12" r="287">
      <c r="A287" s="60" t="n">
        <v>43460</v>
      </c>
      <c r="B287" s="38" t="inlineStr">
        <is>
          <t>Sheffield Utd</t>
        </is>
      </c>
      <c r="C287" s="38" t="inlineStr">
        <is>
          <t>Derby</t>
        </is>
      </c>
      <c r="D287" s="33" t="n">
        <v>402</v>
      </c>
      <c r="E287" s="33" t="n">
        <v>404</v>
      </c>
      <c r="F287" s="33" t="n">
        <v>293</v>
      </c>
      <c r="G287" s="33" t="n">
        <v>291</v>
      </c>
      <c r="H287" s="47" t="n">
        <v>6</v>
      </c>
      <c r="I287" s="47" t="n">
        <v>3</v>
      </c>
      <c r="J287" s="47" t="n">
        <v>9</v>
      </c>
      <c r="K287" s="16" t="n">
        <v>3</v>
      </c>
      <c r="L287" s="33" t="n">
        <v>1</v>
      </c>
      <c r="M287" s="47" t="n">
        <v>4</v>
      </c>
      <c r="N287" s="19">
        <f>IF(K287="","",LOOKUP(K287-L287,{-9E+307,0,1},{2,"x",1}))</f>
        <v/>
      </c>
      <c r="O287" s="20">
        <f>IF(K287="","",K287&amp;"-"&amp;L287)</f>
        <v/>
      </c>
      <c r="P287" s="21" t="n"/>
      <c r="DJ287" s="38" t="n"/>
      <c r="DL287" s="35" t="n"/>
      <c r="DM287" s="38" t="n"/>
      <c r="DO287" s="35" t="n"/>
      <c r="DP287" s="38" t="n"/>
      <c r="DR287" s="35" t="n"/>
      <c r="DS287" s="38" t="n"/>
      <c r="DU287" s="35" t="n"/>
      <c r="DV287" s="38" t="n"/>
      <c r="DX287" s="35" t="n"/>
      <c r="DY287" s="38" t="n"/>
      <c r="EA287" s="35" t="n"/>
      <c r="EB287" s="38" t="n"/>
      <c r="ED287" s="35" t="n"/>
      <c r="EE287" s="38" t="n"/>
      <c r="EG287" s="35" t="n"/>
    </row>
    <row customHeight="1" ht="12" r="288">
      <c r="A288" s="60" t="n">
        <v>43460</v>
      </c>
      <c r="B288" s="38" t="inlineStr">
        <is>
          <t>Swansea</t>
        </is>
      </c>
      <c r="C288" s="38" t="inlineStr">
        <is>
          <t>Aston Villa</t>
        </is>
      </c>
      <c r="D288" s="33" t="n">
        <v>527</v>
      </c>
      <c r="E288" s="33" t="n">
        <v>360</v>
      </c>
      <c r="F288" s="33" t="n">
        <v>448</v>
      </c>
      <c r="G288" s="33" t="n">
        <v>284</v>
      </c>
      <c r="H288" s="47" t="n">
        <v>5</v>
      </c>
      <c r="I288" s="47" t="n">
        <v>5</v>
      </c>
      <c r="J288" s="47" t="n">
        <v>10</v>
      </c>
      <c r="K288" s="16" t="n">
        <v>0</v>
      </c>
      <c r="L288" s="33" t="n">
        <v>1</v>
      </c>
      <c r="M288" s="47" t="n">
        <v>1</v>
      </c>
      <c r="N288" s="19">
        <f>IF(K288="","",LOOKUP(K288-L288,{-9E+307,0,1},{2,"x",1}))</f>
        <v/>
      </c>
      <c r="O288" s="20">
        <f>IF(K288="","",K288&amp;"-"&amp;L288)</f>
        <v/>
      </c>
      <c r="P288" s="21" t="n"/>
      <c r="DJ288" s="38" t="n"/>
      <c r="DL288" s="35" t="n"/>
      <c r="DM288" s="38" t="n"/>
      <c r="DO288" s="35" t="n"/>
      <c r="DP288" s="38" t="n"/>
      <c r="DR288" s="35" t="n"/>
      <c r="DS288" s="38" t="n"/>
      <c r="DU288" s="35" t="n"/>
      <c r="DV288" s="38" t="n"/>
      <c r="DX288" s="35" t="n"/>
      <c r="DY288" s="38" t="n"/>
      <c r="EA288" s="35" t="n"/>
      <c r="EB288" s="38" t="n"/>
      <c r="ED288" s="35" t="n"/>
      <c r="EE288" s="38" t="n"/>
      <c r="EG288" s="35" t="n"/>
    </row>
    <row r="289">
      <c r="A289" s="60" t="n">
        <v>43460</v>
      </c>
      <c r="B289" s="38" t="inlineStr">
        <is>
          <t>West Brom</t>
        </is>
      </c>
      <c r="C289" s="38" t="inlineStr">
        <is>
          <t>Wigan</t>
        </is>
      </c>
      <c r="D289" s="33" t="n">
        <v>446</v>
      </c>
      <c r="E289" s="33" t="n">
        <v>307</v>
      </c>
      <c r="F289" s="33" t="n">
        <v>355</v>
      </c>
      <c r="G289" s="33" t="n">
        <v>221</v>
      </c>
      <c r="H289" s="47" t="n">
        <v>5</v>
      </c>
      <c r="I289" s="47" t="n">
        <v>3</v>
      </c>
      <c r="J289" s="47" t="n">
        <v>8</v>
      </c>
      <c r="K289" s="16" t="n">
        <v>2</v>
      </c>
      <c r="L289" s="33" t="n">
        <v>0</v>
      </c>
      <c r="M289" s="47" t="n">
        <v>2</v>
      </c>
      <c r="N289" s="19">
        <f>IF(K289="","",LOOKUP(K289-L289,{-9E+307,0,1},{2,"x",1}))</f>
        <v/>
      </c>
      <c r="O289" s="20">
        <f>IF(K289="","",K289&amp;"-"&amp;L289)</f>
        <v/>
      </c>
      <c r="P289" s="21" t="n"/>
      <c r="DJ289" s="38" t="n"/>
      <c r="DL289" s="35" t="n"/>
      <c r="DM289" s="38" t="n"/>
      <c r="DO289" s="35" t="n"/>
      <c r="DP289" s="38" t="n"/>
      <c r="DR289" s="35" t="n"/>
      <c r="DS289" s="38" t="n"/>
      <c r="DU289" s="35" t="n"/>
      <c r="DV289" s="38" t="n"/>
      <c r="DX289" s="35" t="n"/>
      <c r="DY289" s="38" t="n"/>
      <c r="EA289" s="35" t="n"/>
      <c r="EB289" s="38" t="n"/>
      <c r="ED289" s="35" t="n"/>
      <c r="EE289" s="38" t="n"/>
      <c r="EG289" s="35" t="n"/>
    </row>
    <row customHeight="1" ht="12" r="290">
      <c r="A290" s="60" t="n">
        <v>43463</v>
      </c>
      <c r="B290" s="38" t="inlineStr">
        <is>
          <t>Birmingham</t>
        </is>
      </c>
      <c r="C290" s="38" t="inlineStr">
        <is>
          <t>Brentford</t>
        </is>
      </c>
      <c r="D290" s="33" t="n">
        <v>303</v>
      </c>
      <c r="E290" s="33" t="n">
        <v>482</v>
      </c>
      <c r="F290" s="33" t="n">
        <v>173</v>
      </c>
      <c r="G290" s="33" t="n">
        <v>358</v>
      </c>
      <c r="H290" s="47" t="n">
        <v>1</v>
      </c>
      <c r="I290" s="47" t="n">
        <v>2</v>
      </c>
      <c r="J290" s="47" t="n">
        <v>3</v>
      </c>
      <c r="K290" s="16" t="n">
        <v>0</v>
      </c>
      <c r="L290" s="33" t="n">
        <v>0</v>
      </c>
      <c r="M290" s="47" t="n">
        <v>0</v>
      </c>
      <c r="N290" s="19">
        <f>IF(K290="","",LOOKUP(K290-L290,{-9E+307,0,1},{2,"x",1}))</f>
        <v/>
      </c>
      <c r="O290" s="20">
        <f>IF(K290="","",K290&amp;"-"&amp;L290)</f>
        <v/>
      </c>
      <c r="P290" s="21" t="n"/>
      <c r="DJ290" s="38" t="n"/>
      <c r="DL290" s="35" t="n"/>
      <c r="DM290" s="38" t="n"/>
      <c r="DO290" s="35" t="n"/>
      <c r="DP290" s="38" t="n"/>
      <c r="DR290" s="35" t="n"/>
      <c r="DS290" s="38" t="n"/>
      <c r="DU290" s="35" t="n"/>
      <c r="DV290" s="38" t="n"/>
      <c r="DX290" s="35" t="n"/>
      <c r="DY290" s="38" t="n"/>
      <c r="EA290" s="35" t="n"/>
      <c r="EB290" s="38" t="n"/>
      <c r="ED290" s="35" t="n"/>
      <c r="EE290" s="38" t="n"/>
      <c r="EG290" s="35" t="n"/>
    </row>
    <row customHeight="1" ht="12" r="291">
      <c r="A291" s="60" t="n">
        <v>43463</v>
      </c>
      <c r="B291" s="38" t="inlineStr">
        <is>
          <t>Bolton</t>
        </is>
      </c>
      <c r="C291" s="38" t="inlineStr">
        <is>
          <t>Stoke</t>
        </is>
      </c>
      <c r="D291" s="33" t="n">
        <v>329</v>
      </c>
      <c r="E291" s="33" t="n">
        <v>503</v>
      </c>
      <c r="F291" s="33" t="n">
        <v>211</v>
      </c>
      <c r="G291" s="33" t="n">
        <v>372</v>
      </c>
      <c r="H291" s="47" t="n">
        <v>5</v>
      </c>
      <c r="I291" s="47" t="n">
        <v>3</v>
      </c>
      <c r="J291" s="47" t="n">
        <v>8</v>
      </c>
      <c r="K291" s="16" t="n">
        <v>0</v>
      </c>
      <c r="L291" s="33" t="n">
        <v>0</v>
      </c>
      <c r="M291" s="47" t="n">
        <v>0</v>
      </c>
      <c r="N291" s="19">
        <f>IF(K291="","",LOOKUP(K291-L291,{-9E+307,0,1},{2,"x",1}))</f>
        <v/>
      </c>
      <c r="O291" s="20">
        <f>IF(K291="","",K291&amp;"-"&amp;L291)</f>
        <v/>
      </c>
      <c r="P291" s="21" t="n"/>
      <c r="DJ291" s="38" t="n"/>
      <c r="DL291" s="35" t="n"/>
      <c r="DM291" s="38" t="n"/>
      <c r="DO291" s="35" t="n"/>
      <c r="DP291" s="38" t="n"/>
      <c r="DR291" s="35" t="n"/>
      <c r="DS291" s="38" t="n"/>
      <c r="DU291" s="35" t="n"/>
      <c r="DV291" s="38" t="n"/>
      <c r="DX291" s="35" t="n"/>
      <c r="DY291" s="38" t="n"/>
      <c r="EA291" s="35" t="n"/>
      <c r="EB291" s="38" t="n"/>
      <c r="ED291" s="35" t="n"/>
      <c r="EE291" s="38" t="n"/>
      <c r="EG291" s="35" t="n"/>
    </row>
    <row customHeight="1" ht="12" r="292">
      <c r="A292" s="60" t="n">
        <v>43463</v>
      </c>
      <c r="B292" s="38" t="inlineStr">
        <is>
          <t>Bristol City</t>
        </is>
      </c>
      <c r="C292" s="38" t="inlineStr">
        <is>
          <t>Rotherham</t>
        </is>
      </c>
      <c r="D292" s="33" t="n">
        <v>430</v>
      </c>
      <c r="E292" s="33" t="n">
        <v>262</v>
      </c>
      <c r="F292" s="33" t="n">
        <v>330</v>
      </c>
      <c r="G292" s="33" t="n">
        <v>170</v>
      </c>
      <c r="H292" s="47" t="n">
        <v>8</v>
      </c>
      <c r="I292" s="47" t="n">
        <v>3</v>
      </c>
      <c r="J292" s="47" t="n">
        <v>11</v>
      </c>
      <c r="K292" s="16" t="n">
        <v>1</v>
      </c>
      <c r="L292" s="33" t="n">
        <v>0</v>
      </c>
      <c r="M292" s="47" t="n">
        <v>1</v>
      </c>
      <c r="N292" s="19">
        <f>IF(K292="","",LOOKUP(K292-L292,{-9E+307,0,1},{2,"x",1}))</f>
        <v/>
      </c>
      <c r="O292" s="20">
        <f>IF(K292="","",K292&amp;"-"&amp;L292)</f>
        <v/>
      </c>
      <c r="P292" s="21" t="n"/>
      <c r="DJ292" s="38" t="n"/>
      <c r="DL292" s="35" t="n"/>
      <c r="DM292" s="38" t="n"/>
      <c r="DO292" s="35" t="n"/>
      <c r="DP292" s="38" t="n"/>
      <c r="DR292" s="35" t="n"/>
      <c r="DS292" s="38" t="n"/>
      <c r="DU292" s="35" t="n"/>
      <c r="DV292" s="38" t="n"/>
      <c r="DX292" s="35" t="n"/>
      <c r="DY292" s="38" t="n"/>
      <c r="EA292" s="35" t="n"/>
      <c r="EB292" s="38" t="n"/>
      <c r="ED292" s="35" t="n"/>
      <c r="EE292" s="38" t="n"/>
      <c r="EG292" s="35" t="n"/>
    </row>
    <row customHeight="1" ht="12" r="293">
      <c r="A293" s="60" t="n">
        <v>43463</v>
      </c>
      <c r="B293" s="38" t="inlineStr">
        <is>
          <t>Leeds</t>
        </is>
      </c>
      <c r="C293" s="38" t="inlineStr">
        <is>
          <t>Hull</t>
        </is>
      </c>
      <c r="D293" s="33" t="n">
        <v>566</v>
      </c>
      <c r="E293" s="33" t="n">
        <v>234</v>
      </c>
      <c r="F293" s="33" t="n">
        <v>476</v>
      </c>
      <c r="G293" s="33" t="n">
        <v>134</v>
      </c>
      <c r="H293" s="47" t="n">
        <v>7</v>
      </c>
      <c r="I293" s="47" t="n">
        <v>3</v>
      </c>
      <c r="J293" s="47" t="n">
        <v>10</v>
      </c>
      <c r="K293" s="16" t="n">
        <v>0</v>
      </c>
      <c r="L293" s="33" t="n">
        <v>2</v>
      </c>
      <c r="M293" s="47" t="n">
        <v>2</v>
      </c>
      <c r="N293" s="19">
        <f>IF(K293="","",LOOKUP(K293-L293,{-9E+307,0,1},{2,"x",1}))</f>
        <v/>
      </c>
      <c r="O293" s="20">
        <f>IF(K293="","",K293&amp;"-"&amp;L293)</f>
        <v/>
      </c>
      <c r="P293" s="21" t="n"/>
      <c r="DJ293" s="38" t="n"/>
      <c r="DL293" s="35" t="n"/>
      <c r="DM293" s="38" t="n"/>
      <c r="DO293" s="35" t="n"/>
      <c r="DP293" s="38" t="n"/>
      <c r="DR293" s="35" t="n"/>
      <c r="DS293" s="38" t="n"/>
      <c r="DU293" s="35" t="n"/>
      <c r="DV293" s="38" t="n"/>
      <c r="DX293" s="35" t="n"/>
      <c r="DY293" s="38" t="n"/>
      <c r="EA293" s="35" t="n"/>
      <c r="EB293" s="38" t="n"/>
      <c r="ED293" s="35" t="n"/>
      <c r="EE293" s="38" t="n"/>
      <c r="EG293" s="35" t="n"/>
    </row>
    <row customHeight="1" ht="12" r="294">
      <c r="A294" s="60" t="n">
        <v>43463</v>
      </c>
      <c r="B294" s="38" t="inlineStr">
        <is>
          <t>Middlesbrough</t>
        </is>
      </c>
      <c r="C294" s="38" t="inlineStr">
        <is>
          <t>Ipswich</t>
        </is>
      </c>
      <c r="D294" s="33" t="n">
        <v>363</v>
      </c>
      <c r="E294" s="33" t="n">
        <v>503</v>
      </c>
      <c r="F294" s="33" t="n">
        <v>257</v>
      </c>
      <c r="G294" s="33" t="n">
        <v>383</v>
      </c>
      <c r="H294" s="47" t="n">
        <v>9</v>
      </c>
      <c r="I294" s="47" t="n">
        <v>4</v>
      </c>
      <c r="J294" s="47" t="n">
        <v>13</v>
      </c>
      <c r="K294" s="16" t="n">
        <v>2</v>
      </c>
      <c r="L294" s="33" t="n">
        <v>0</v>
      </c>
      <c r="M294" s="47" t="n">
        <v>2</v>
      </c>
      <c r="N294" s="19">
        <f>IF(K294="","",LOOKUP(K294-L294,{-9E+307,0,1},{2,"x",1}))</f>
        <v/>
      </c>
      <c r="O294" s="20">
        <f>IF(K294="","",K294&amp;"-"&amp;L294)</f>
        <v/>
      </c>
      <c r="P294" s="21" t="n"/>
      <c r="DJ294" s="38" t="n"/>
      <c r="DL294" s="35" t="n"/>
      <c r="DM294" s="38" t="n"/>
      <c r="DO294" s="35" t="n"/>
      <c r="DP294" s="38" t="n"/>
      <c r="DR294" s="35" t="n"/>
      <c r="DS294" s="38" t="n"/>
      <c r="DU294" s="35" t="n"/>
      <c r="DV294" s="38" t="n"/>
      <c r="DX294" s="35" t="n"/>
      <c r="DY294" s="38" t="n"/>
      <c r="EA294" s="35" t="n"/>
      <c r="EB294" s="38" t="n"/>
      <c r="ED294" s="35" t="n"/>
      <c r="EE294" s="38" t="n"/>
      <c r="EG294" s="35" t="n"/>
    </row>
    <row customHeight="1" ht="12" r="295">
      <c r="A295" s="60" t="n">
        <v>43463</v>
      </c>
      <c r="B295" s="38" t="inlineStr">
        <is>
          <t>Millwall</t>
        </is>
      </c>
      <c r="C295" s="38" t="inlineStr">
        <is>
          <t>Nottingham</t>
        </is>
      </c>
      <c r="D295" s="33" t="n">
        <v>271</v>
      </c>
      <c r="E295" s="33" t="n">
        <v>535</v>
      </c>
      <c r="F295" s="33" t="n">
        <v>153</v>
      </c>
      <c r="G295" s="33" t="n">
        <v>429</v>
      </c>
      <c r="H295" s="47" t="n">
        <v>2</v>
      </c>
      <c r="I295" s="47" t="n">
        <v>4</v>
      </c>
      <c r="J295" s="47" t="n">
        <v>6</v>
      </c>
      <c r="K295" s="16" t="n">
        <v>1</v>
      </c>
      <c r="L295" s="33" t="n">
        <v>0</v>
      </c>
      <c r="M295" s="47" t="n">
        <v>1</v>
      </c>
      <c r="N295" s="19">
        <f>IF(K295="","",LOOKUP(K295-L295,{-9E+307,0,1},{2,"x",1}))</f>
        <v/>
      </c>
      <c r="O295" s="20">
        <f>IF(K295="","",K295&amp;"-"&amp;L295)</f>
        <v/>
      </c>
      <c r="P295" s="21" t="n"/>
      <c r="DJ295" s="38" t="n"/>
      <c r="DL295" s="35" t="n"/>
      <c r="DM295" s="38" t="n"/>
      <c r="DO295" s="35" t="n"/>
      <c r="DP295" s="38" t="n"/>
      <c r="DR295" s="35" t="n"/>
      <c r="DS295" s="38" t="n"/>
      <c r="DU295" s="35" t="n"/>
      <c r="DV295" s="38" t="n"/>
      <c r="DX295" s="35" t="n"/>
      <c r="DY295" s="38" t="n"/>
      <c r="EA295" s="35" t="n"/>
      <c r="EB295" s="38" t="n"/>
      <c r="ED295" s="35" t="n"/>
      <c r="EE295" s="38" t="n"/>
      <c r="EG295" s="35" t="n"/>
    </row>
    <row customHeight="1" ht="12" r="296">
      <c r="A296" s="60" t="n">
        <v>43463</v>
      </c>
      <c r="B296" s="38" t="inlineStr">
        <is>
          <t>Norwich</t>
        </is>
      </c>
      <c r="C296" s="38" t="inlineStr">
        <is>
          <t>Derby</t>
        </is>
      </c>
      <c r="D296" s="33" t="n">
        <v>509</v>
      </c>
      <c r="E296" s="33" t="n">
        <v>310</v>
      </c>
      <c r="F296" s="33" t="n">
        <v>386</v>
      </c>
      <c r="G296" s="33" t="n">
        <v>190</v>
      </c>
      <c r="H296" s="47" t="n">
        <v>7</v>
      </c>
      <c r="I296" s="47" t="n">
        <v>5</v>
      </c>
      <c r="J296" s="47" t="n">
        <v>12</v>
      </c>
      <c r="K296" s="16" t="n">
        <v>3</v>
      </c>
      <c r="L296" s="33" t="n">
        <v>4</v>
      </c>
      <c r="M296" s="47" t="n">
        <v>7</v>
      </c>
      <c r="N296" s="19">
        <f>IF(K296="","",LOOKUP(K296-L296,{-9E+307,0,1},{2,"x",1}))</f>
        <v/>
      </c>
      <c r="O296" s="20">
        <f>IF(K296="","",K296&amp;"-"&amp;L296)</f>
        <v/>
      </c>
      <c r="P296" s="21" t="n"/>
      <c r="DJ296" s="38" t="n"/>
      <c r="DL296" s="35" t="n"/>
      <c r="DM296" s="38" t="n"/>
      <c r="DO296" s="35" t="n"/>
      <c r="DP296" s="38" t="n"/>
      <c r="DR296" s="35" t="n"/>
      <c r="DS296" s="38" t="n"/>
      <c r="DU296" s="35" t="n"/>
      <c r="DV296" s="38" t="n"/>
      <c r="DX296" s="35" t="n"/>
      <c r="DY296" s="38" t="n"/>
      <c r="EA296" s="35" t="n"/>
      <c r="EB296" s="38" t="n"/>
      <c r="ED296" s="35" t="n"/>
      <c r="EE296" s="38" t="n"/>
      <c r="EG296" s="35" t="n"/>
    </row>
    <row customHeight="1" ht="12" r="297">
      <c r="A297" s="60" t="n">
        <v>43463</v>
      </c>
      <c r="B297" s="38" t="inlineStr">
        <is>
          <t>Preston</t>
        </is>
      </c>
      <c r="C297" s="38" t="inlineStr">
        <is>
          <t>Aston Villa</t>
        </is>
      </c>
      <c r="D297" s="33" t="n">
        <v>314</v>
      </c>
      <c r="E297" s="33" t="n">
        <v>467</v>
      </c>
      <c r="F297" s="33" t="n">
        <v>199</v>
      </c>
      <c r="G297" s="33" t="n">
        <v>373</v>
      </c>
      <c r="H297" s="47" t="n">
        <v>5</v>
      </c>
      <c r="I297" s="47" t="n">
        <v>5</v>
      </c>
      <c r="J297" s="47" t="n">
        <v>10</v>
      </c>
      <c r="K297" s="16" t="n">
        <v>1</v>
      </c>
      <c r="L297" s="33" t="n">
        <v>1</v>
      </c>
      <c r="M297" s="47" t="n">
        <v>2</v>
      </c>
      <c r="N297" s="19">
        <f>IF(K297="","",LOOKUP(K297-L297,{-9E+307,0,1},{2,"x",1}))</f>
        <v/>
      </c>
      <c r="O297" s="20">
        <f>IF(K297="","",K297&amp;"-"&amp;L297)</f>
        <v/>
      </c>
      <c r="P297" s="21" t="n"/>
      <c r="DJ297" s="38" t="n"/>
      <c r="DL297" s="35" t="n"/>
      <c r="DM297" s="38" t="n"/>
      <c r="DO297" s="35" t="n"/>
      <c r="DP297" s="38" t="n"/>
      <c r="DR297" s="35" t="n"/>
      <c r="DS297" s="38" t="n"/>
      <c r="DU297" s="35" t="n"/>
      <c r="DV297" s="38" t="n"/>
      <c r="DX297" s="35" t="n"/>
      <c r="DY297" s="38" t="n"/>
      <c r="EA297" s="35" t="n"/>
      <c r="EB297" s="38" t="n"/>
      <c r="ED297" s="35" t="n"/>
      <c r="EE297" s="38" t="n"/>
      <c r="EG297" s="35" t="n"/>
    </row>
    <row customHeight="1" ht="12" r="298">
      <c r="A298" s="60" t="n">
        <v>43463</v>
      </c>
      <c r="B298" s="38" t="inlineStr">
        <is>
          <t>QPR</t>
        </is>
      </c>
      <c r="C298" s="38" t="inlineStr">
        <is>
          <t>Reading</t>
        </is>
      </c>
      <c r="D298" s="33" t="n">
        <v>289</v>
      </c>
      <c r="E298" s="33" t="n">
        <v>609</v>
      </c>
      <c r="F298" s="33" t="n">
        <v>206</v>
      </c>
      <c r="G298" s="33" t="n">
        <v>514</v>
      </c>
      <c r="H298" s="47" t="n">
        <v>9</v>
      </c>
      <c r="I298" s="47" t="n">
        <v>4</v>
      </c>
      <c r="J298" s="47" t="n">
        <v>13</v>
      </c>
      <c r="K298" s="16" t="n">
        <v>0</v>
      </c>
      <c r="L298" s="33" t="n">
        <v>0</v>
      </c>
      <c r="M298" s="47" t="n">
        <v>0</v>
      </c>
      <c r="N298" s="19">
        <f>IF(K298="","",LOOKUP(K298-L298,{-9E+307,0,1},{2,"x",1}))</f>
        <v/>
      </c>
      <c r="O298" s="20">
        <f>IF(K298="","",K298&amp;"-"&amp;L298)</f>
        <v/>
      </c>
      <c r="P298" s="21" t="n"/>
      <c r="DJ298" s="38" t="n"/>
      <c r="DL298" s="35" t="n"/>
      <c r="DM298" s="38" t="n"/>
      <c r="DO298" s="35" t="n"/>
      <c r="DP298" s="38" t="n"/>
      <c r="DR298" s="35" t="n"/>
      <c r="DS298" s="38" t="n"/>
      <c r="DU298" s="35" t="n"/>
      <c r="DV298" s="38" t="n"/>
      <c r="DX298" s="35" t="n"/>
      <c r="DY298" s="38" t="n"/>
      <c r="EA298" s="35" t="n"/>
      <c r="EB298" s="38" t="n"/>
      <c r="ED298" s="35" t="n"/>
      <c r="EE298" s="38" t="n"/>
      <c r="EG298" s="35" t="n"/>
    </row>
    <row customHeight="1" ht="12" r="299">
      <c r="A299" s="60" t="n">
        <v>43463</v>
      </c>
      <c r="B299" s="38" t="inlineStr">
        <is>
          <t>Sheffield Utd</t>
        </is>
      </c>
      <c r="C299" s="38" t="inlineStr">
        <is>
          <t>Blackburn</t>
        </is>
      </c>
      <c r="D299" s="33" t="n">
        <v>358</v>
      </c>
      <c r="E299" s="33" t="n">
        <v>463</v>
      </c>
      <c r="F299" s="33" t="n">
        <v>246</v>
      </c>
      <c r="G299" s="33" t="n">
        <v>344</v>
      </c>
      <c r="H299" s="47" t="n">
        <v>5</v>
      </c>
      <c r="I299" s="47" t="n">
        <v>1</v>
      </c>
      <c r="J299" s="47" t="n">
        <v>6</v>
      </c>
      <c r="K299" s="16" t="n">
        <v>3</v>
      </c>
      <c r="L299" s="33" t="n">
        <v>0</v>
      </c>
      <c r="M299" s="47" t="n">
        <v>3</v>
      </c>
      <c r="N299" s="19">
        <f>IF(K299="","",LOOKUP(K299-L299,{-9E+307,0,1},{2,"x",1}))</f>
        <v/>
      </c>
      <c r="O299" s="20">
        <f>IF(K299="","",K299&amp;"-"&amp;L299)</f>
        <v/>
      </c>
      <c r="P299" s="21" t="n"/>
      <c r="DJ299" s="38" t="n"/>
      <c r="DL299" s="35" t="n"/>
      <c r="DM299" s="38" t="n"/>
      <c r="DO299" s="35" t="n"/>
      <c r="DP299" s="38" t="n"/>
      <c r="DR299" s="35" t="n"/>
      <c r="DS299" s="38" t="n"/>
      <c r="DU299" s="35" t="n"/>
      <c r="DV299" s="38" t="n"/>
      <c r="DX299" s="35" t="n"/>
      <c r="DY299" s="38" t="n"/>
      <c r="EA299" s="35" t="n"/>
      <c r="EB299" s="38" t="n"/>
      <c r="ED299" s="35" t="n"/>
      <c r="EE299" s="38" t="n"/>
      <c r="EG299" s="35" t="n"/>
    </row>
    <row customHeight="1" ht="12" r="300">
      <c r="A300" s="60" t="n">
        <v>43463</v>
      </c>
      <c r="B300" s="38" t="inlineStr">
        <is>
          <t>Swansea</t>
        </is>
      </c>
      <c r="C300" s="38" t="inlineStr">
        <is>
          <t>Wigan</t>
        </is>
      </c>
      <c r="D300" s="33" t="n">
        <v>477</v>
      </c>
      <c r="E300" s="33" t="n">
        <v>282</v>
      </c>
      <c r="F300" s="33" t="n">
        <v>396</v>
      </c>
      <c r="G300" s="33" t="n">
        <v>184</v>
      </c>
      <c r="H300" s="47" t="n">
        <v>6</v>
      </c>
      <c r="I300" s="47" t="n">
        <v>5</v>
      </c>
      <c r="J300" s="47" t="n">
        <v>11</v>
      </c>
      <c r="K300" s="16" t="n">
        <v>2</v>
      </c>
      <c r="L300" s="33" t="n">
        <v>2</v>
      </c>
      <c r="M300" s="47" t="n">
        <v>4</v>
      </c>
      <c r="N300" s="19">
        <f>IF(K300="","",LOOKUP(K300-L300,{-9E+307,0,1},{2,"x",1}))</f>
        <v/>
      </c>
      <c r="O300" s="20">
        <f>IF(K300="","",K300&amp;"-"&amp;L300)</f>
        <v/>
      </c>
      <c r="P300" s="21" t="n"/>
      <c r="DJ300" s="38" t="n"/>
      <c r="DL300" s="35" t="n"/>
      <c r="DM300" s="38" t="n"/>
      <c r="DO300" s="35" t="n"/>
      <c r="DP300" s="38" t="n"/>
      <c r="DR300" s="35" t="n"/>
      <c r="DS300" s="38" t="n"/>
      <c r="DU300" s="35" t="n"/>
      <c r="DV300" s="38" t="n"/>
      <c r="DX300" s="35" t="n"/>
      <c r="DY300" s="38" t="n"/>
      <c r="EA300" s="35" t="n"/>
      <c r="EB300" s="38" t="n"/>
      <c r="ED300" s="35" t="n"/>
      <c r="EE300" s="38" t="n"/>
      <c r="EG300" s="35" t="n"/>
    </row>
    <row customHeight="1" ht="12" r="301">
      <c r="A301" s="60" t="n">
        <v>43463</v>
      </c>
      <c r="B301" s="38" t="inlineStr">
        <is>
          <t>West Brom</t>
        </is>
      </c>
      <c r="C301" s="38" t="inlineStr">
        <is>
          <t>Sheffield Wed</t>
        </is>
      </c>
      <c r="D301" s="33" t="n">
        <v>508</v>
      </c>
      <c r="E301" s="33" t="n">
        <v>362</v>
      </c>
      <c r="F301" s="33" t="n">
        <v>388</v>
      </c>
      <c r="G301" s="33" t="n">
        <v>260</v>
      </c>
      <c r="H301" s="47" t="n">
        <v>3</v>
      </c>
      <c r="I301" s="47" t="n">
        <v>5</v>
      </c>
      <c r="J301" s="47" t="n">
        <v>8</v>
      </c>
      <c r="K301" s="16" t="n">
        <v>1</v>
      </c>
      <c r="L301" s="33" t="n">
        <v>1</v>
      </c>
      <c r="M301" s="47" t="n">
        <v>2</v>
      </c>
      <c r="N301" s="19">
        <f>IF(K301="","",LOOKUP(K301-L301,{-9E+307,0,1},{2,"x",1}))</f>
        <v/>
      </c>
      <c r="O301" s="20">
        <f>IF(K301="","",K301&amp;"-"&amp;L301)</f>
        <v/>
      </c>
      <c r="P301" s="21" t="n"/>
      <c r="DJ301" s="38" t="n"/>
      <c r="DL301" s="35" t="n"/>
      <c r="DM301" s="38" t="n"/>
      <c r="DO301" s="35" t="n"/>
      <c r="DP301" s="38" t="n"/>
      <c r="DR301" s="35" t="n"/>
      <c r="DS301" s="38" t="n"/>
      <c r="DU301" s="35" t="n"/>
      <c r="DV301" s="38" t="n"/>
      <c r="DX301" s="35" t="n"/>
      <c r="DY301" s="38" t="n"/>
      <c r="EA301" s="35" t="n"/>
      <c r="EB301" s="38" t="n"/>
      <c r="ED301" s="35" t="n"/>
      <c r="EE301" s="38" t="n"/>
      <c r="EG301" s="35" t="n"/>
    </row>
    <row customHeight="1" ht="12" r="302">
      <c r="A302" s="60" t="n">
        <v>43466</v>
      </c>
      <c r="B302" s="38" t="inlineStr">
        <is>
          <t>Aston Villa</t>
        </is>
      </c>
      <c r="C302" s="38" t="inlineStr">
        <is>
          <t>QPR</t>
        </is>
      </c>
      <c r="D302" s="33" t="n">
        <v>485</v>
      </c>
      <c r="E302" s="33" t="n">
        <v>329</v>
      </c>
      <c r="F302" s="33" t="n">
        <v>376</v>
      </c>
      <c r="G302" s="33" t="n">
        <v>226</v>
      </c>
      <c r="H302" s="47" t="n">
        <v>5</v>
      </c>
      <c r="I302" s="47" t="n">
        <v>4</v>
      </c>
      <c r="J302" s="47" t="n">
        <v>9</v>
      </c>
      <c r="K302" s="16" t="n">
        <v>2</v>
      </c>
      <c r="L302" s="33" t="n">
        <v>2</v>
      </c>
      <c r="M302" s="47" t="n">
        <v>4</v>
      </c>
      <c r="N302" s="19">
        <f>IF(K302="","",LOOKUP(K302-L302,{-9E+307,0,1},{2,"x",1}))</f>
        <v/>
      </c>
      <c r="O302" s="20">
        <f>IF(K302="","",K302&amp;"-"&amp;L302)</f>
        <v/>
      </c>
      <c r="P302" s="21" t="n"/>
      <c r="DJ302" s="38" t="n"/>
      <c r="DL302" s="35" t="n"/>
      <c r="DM302" s="38" t="n"/>
      <c r="DO302" s="35" t="n"/>
      <c r="DP302" s="38" t="n"/>
      <c r="DR302" s="35" t="n"/>
      <c r="DS302" s="38" t="n"/>
      <c r="DU302" s="35" t="n"/>
      <c r="DV302" s="38" t="n"/>
      <c r="DX302" s="35" t="n"/>
      <c r="DY302" s="38" t="n"/>
      <c r="EA302" s="35" t="n"/>
      <c r="EB302" s="38" t="n"/>
      <c r="ED302" s="35" t="n"/>
      <c r="EE302" s="38" t="n"/>
      <c r="EG302" s="35" t="n"/>
    </row>
    <row customHeight="1" ht="12" r="303">
      <c r="A303" s="60" t="n">
        <v>43466</v>
      </c>
      <c r="B303" s="38" t="inlineStr">
        <is>
          <t>Blackburn</t>
        </is>
      </c>
      <c r="C303" s="38" t="inlineStr">
        <is>
          <t>West Brom</t>
        </is>
      </c>
      <c r="D303" s="33" t="n">
        <v>385</v>
      </c>
      <c r="E303" s="33" t="n">
        <v>423</v>
      </c>
      <c r="F303" s="33" t="n">
        <v>280</v>
      </c>
      <c r="G303" s="33" t="n">
        <v>329</v>
      </c>
      <c r="H303" s="47" t="n">
        <v>4</v>
      </c>
      <c r="I303" s="47" t="n">
        <v>6</v>
      </c>
      <c r="J303" s="47" t="n">
        <v>10</v>
      </c>
      <c r="K303" s="16" t="n">
        <v>2</v>
      </c>
      <c r="L303" s="33" t="n">
        <v>1</v>
      </c>
      <c r="M303" s="47" t="n">
        <v>3</v>
      </c>
      <c r="N303" s="19">
        <f>IF(K303="","",LOOKUP(K303-L303,{-9E+307,0,1},{2,"x",1}))</f>
        <v/>
      </c>
      <c r="O303" s="20">
        <f>IF(K303="","",K303&amp;"-"&amp;L303)</f>
        <v/>
      </c>
      <c r="P303" s="21" t="n"/>
      <c r="DJ303" s="38" t="n"/>
      <c r="DM303" s="38" t="n"/>
      <c r="DN303" s="35" t="n"/>
      <c r="DP303" s="38" t="n"/>
      <c r="DQ303" s="35" t="n"/>
      <c r="DS303" s="38" t="n"/>
      <c r="DT303" s="35" t="n"/>
      <c r="DV303" s="38" t="n"/>
      <c r="DW303" s="35" t="n"/>
      <c r="DY303" s="38" t="n"/>
      <c r="DZ303" s="35" t="n"/>
      <c r="EB303" s="38" t="n"/>
      <c r="EC303" s="35" t="n"/>
      <c r="EE303" s="38" t="n"/>
      <c r="EF303" s="35" t="n"/>
      <c r="EI303" s="35" t="n"/>
    </row>
    <row customHeight="1" ht="12" r="304">
      <c r="A304" s="60" t="n">
        <v>43466</v>
      </c>
      <c r="B304" s="38" t="inlineStr">
        <is>
          <t>Brentford</t>
        </is>
      </c>
      <c r="C304" s="38" t="inlineStr">
        <is>
          <t>Norwich</t>
        </is>
      </c>
      <c r="D304" s="33" t="n">
        <v>393</v>
      </c>
      <c r="E304" s="33" t="n">
        <v>462</v>
      </c>
      <c r="F304" s="33" t="n">
        <v>277</v>
      </c>
      <c r="G304" s="33" t="n">
        <v>342</v>
      </c>
      <c r="H304" s="47" t="n">
        <v>4</v>
      </c>
      <c r="I304" s="47" t="n">
        <v>3</v>
      </c>
      <c r="J304" s="47" t="n">
        <v>7</v>
      </c>
      <c r="K304" s="16" t="n">
        <v>1</v>
      </c>
      <c r="L304" s="33" t="n">
        <v>1</v>
      </c>
      <c r="M304" s="47" t="n">
        <v>2</v>
      </c>
      <c r="N304" s="19">
        <f>IF(K304="","",LOOKUP(K304-L304,{-9E+307,0,1},{2,"x",1}))</f>
        <v/>
      </c>
      <c r="O304" s="20">
        <f>IF(K304="","",K304&amp;"-"&amp;L304)</f>
        <v/>
      </c>
      <c r="P304" s="21" t="n"/>
      <c r="DJ304" s="38" t="n"/>
      <c r="DM304" s="38" t="n"/>
      <c r="DN304" s="35" t="n"/>
      <c r="DP304" s="38" t="n"/>
      <c r="DQ304" s="35" t="n"/>
      <c r="DS304" s="38" t="n"/>
      <c r="DT304" s="35" t="n"/>
      <c r="DV304" s="38" t="n"/>
      <c r="DW304" s="35" t="n"/>
      <c r="DY304" s="38" t="n"/>
      <c r="DZ304" s="35" t="n"/>
      <c r="EB304" s="38" t="n"/>
      <c r="EC304" s="35" t="n"/>
      <c r="EE304" s="38" t="n"/>
      <c r="EF304" s="35" t="n"/>
      <c r="EI304" s="35" t="n"/>
    </row>
    <row customHeight="1" ht="12" r="305">
      <c r="A305" s="60" t="n">
        <v>43466</v>
      </c>
      <c r="B305" s="38" t="inlineStr">
        <is>
          <t>Derby</t>
        </is>
      </c>
      <c r="C305" s="38" t="inlineStr">
        <is>
          <t>Middlesbrough</t>
        </is>
      </c>
      <c r="D305" s="33" t="n">
        <v>495</v>
      </c>
      <c r="E305" s="33" t="n">
        <v>294</v>
      </c>
      <c r="F305" s="33" t="n">
        <v>370</v>
      </c>
      <c r="G305" s="33" t="n">
        <v>181</v>
      </c>
      <c r="H305" s="47" t="n">
        <v>2</v>
      </c>
      <c r="I305" s="47" t="n">
        <v>2</v>
      </c>
      <c r="J305" s="47" t="n">
        <v>4</v>
      </c>
      <c r="K305" s="16" t="n">
        <v>1</v>
      </c>
      <c r="L305" s="33" t="n">
        <v>1</v>
      </c>
      <c r="M305" s="47" t="n">
        <v>2</v>
      </c>
      <c r="N305" s="19">
        <f>IF(K305="","",LOOKUP(K305-L305,{-9E+307,0,1},{2,"x",1}))</f>
        <v/>
      </c>
      <c r="O305" s="20">
        <f>IF(K305="","",K305&amp;"-"&amp;L305)</f>
        <v/>
      </c>
      <c r="P305" s="21" t="n"/>
      <c r="DJ305" s="38" t="n"/>
      <c r="DM305" s="38" t="n"/>
      <c r="DN305" s="35" t="n"/>
      <c r="DP305" s="38" t="n"/>
      <c r="DQ305" s="35" t="n"/>
      <c r="DS305" s="38" t="n"/>
      <c r="DT305" s="35" t="n"/>
      <c r="DV305" s="38" t="n"/>
      <c r="DW305" s="35" t="n"/>
      <c r="DY305" s="38" t="n"/>
      <c r="DZ305" s="35" t="n"/>
      <c r="EB305" s="38" t="n"/>
      <c r="EC305" s="35" t="n"/>
      <c r="EE305" s="38" t="n"/>
      <c r="EF305" s="35" t="n"/>
      <c r="EI305" s="35" t="n"/>
    </row>
    <row customHeight="1" ht="12" r="306">
      <c r="A306" s="60" t="n">
        <v>43466</v>
      </c>
      <c r="B306" s="38" t="inlineStr">
        <is>
          <t>Hull</t>
        </is>
      </c>
      <c r="C306" s="38" t="inlineStr">
        <is>
          <t>Bolton</t>
        </is>
      </c>
      <c r="D306" s="33" t="n">
        <v>493</v>
      </c>
      <c r="E306" s="33" t="n">
        <v>352</v>
      </c>
      <c r="F306" s="33" t="n">
        <v>378</v>
      </c>
      <c r="G306" s="33" t="n">
        <v>245</v>
      </c>
      <c r="H306" s="47" t="n">
        <v>10</v>
      </c>
      <c r="I306" s="47" t="n">
        <v>0</v>
      </c>
      <c r="J306" s="47" t="n">
        <v>10</v>
      </c>
      <c r="K306" s="16" t="n">
        <v>6</v>
      </c>
      <c r="L306" s="33" t="n">
        <v>0</v>
      </c>
      <c r="M306" s="47" t="n">
        <v>6</v>
      </c>
      <c r="N306" s="19">
        <f>IF(K306="","",LOOKUP(K306-L306,{-9E+307,0,1},{2,"x",1}))</f>
        <v/>
      </c>
      <c r="O306" s="20">
        <f>IF(K306="","",K306&amp;"-"&amp;L306)</f>
        <v/>
      </c>
      <c r="P306" s="21" t="n"/>
      <c r="DJ306" s="38" t="n"/>
      <c r="DM306" s="38" t="n"/>
      <c r="DN306" s="35" t="n"/>
      <c r="DP306" s="38" t="n"/>
      <c r="DQ306" s="35" t="n"/>
      <c r="DS306" s="38" t="n"/>
      <c r="DT306" s="35" t="n"/>
      <c r="DV306" s="38" t="n"/>
      <c r="DW306" s="35" t="n"/>
      <c r="DY306" s="38" t="n"/>
      <c r="DZ306" s="35" t="n"/>
      <c r="EB306" s="38" t="n"/>
      <c r="EC306" s="35" t="n"/>
      <c r="EE306" s="38" t="n"/>
      <c r="EF306" s="35" t="n"/>
      <c r="EI306" s="35" t="n"/>
    </row>
    <row customHeight="1" ht="12" r="307">
      <c r="A307" s="60" t="n">
        <v>43466</v>
      </c>
      <c r="B307" s="38" t="inlineStr">
        <is>
          <t>Ipswich</t>
        </is>
      </c>
      <c r="C307" s="38" t="inlineStr">
        <is>
          <t>Millwall</t>
        </is>
      </c>
      <c r="D307" s="33" t="n">
        <v>423</v>
      </c>
      <c r="E307" s="33" t="n">
        <v>374</v>
      </c>
      <c r="F307" s="33" t="n">
        <v>258</v>
      </c>
      <c r="G307" s="33" t="n">
        <v>210</v>
      </c>
      <c r="H307" s="47" t="n">
        <v>5</v>
      </c>
      <c r="I307" s="47" t="n">
        <v>4</v>
      </c>
      <c r="J307" s="47" t="n">
        <v>9</v>
      </c>
      <c r="K307" s="16" t="n">
        <v>2</v>
      </c>
      <c r="L307" s="33" t="n">
        <v>3</v>
      </c>
      <c r="M307" s="47" t="n">
        <v>5</v>
      </c>
      <c r="N307" s="19">
        <f>IF(K307="","",LOOKUP(K307-L307,{-9E+307,0,1},{2,"x",1}))</f>
        <v/>
      </c>
      <c r="O307" s="20">
        <f>IF(K307="","",K307&amp;"-"&amp;L307)</f>
        <v/>
      </c>
      <c r="P307" s="21" t="n"/>
      <c r="DJ307" s="38" t="n"/>
      <c r="DM307" s="38" t="n"/>
      <c r="DN307" s="35" t="n"/>
      <c r="DP307" s="38" t="n"/>
      <c r="DQ307" s="35" t="n"/>
      <c r="DS307" s="38" t="n"/>
      <c r="DT307" s="35" t="n"/>
      <c r="DV307" s="38" t="n"/>
      <c r="DW307" s="35" t="n"/>
      <c r="DY307" s="38" t="n"/>
      <c r="DZ307" s="35" t="n"/>
      <c r="EB307" s="38" t="n"/>
      <c r="EC307" s="35" t="n"/>
      <c r="EE307" s="38" t="n"/>
      <c r="EF307" s="35" t="n"/>
      <c r="EI307" s="35" t="n"/>
    </row>
    <row customHeight="1" ht="12" r="308">
      <c r="A308" s="60" t="n">
        <v>43466</v>
      </c>
      <c r="B308" s="38" t="inlineStr">
        <is>
          <t>Nottingham</t>
        </is>
      </c>
      <c r="C308" s="38" t="inlineStr">
        <is>
          <t>Leeds</t>
        </is>
      </c>
      <c r="D308" s="33" t="n">
        <v>286</v>
      </c>
      <c r="E308" s="33" t="n">
        <v>477</v>
      </c>
      <c r="F308" s="33" t="n">
        <v>182</v>
      </c>
      <c r="G308" s="33" t="n">
        <v>364</v>
      </c>
      <c r="H308" s="47" t="n">
        <v>6</v>
      </c>
      <c r="I308" s="47" t="n">
        <v>7</v>
      </c>
      <c r="J308" s="47" t="n">
        <v>13</v>
      </c>
      <c r="K308" s="16" t="n">
        <v>4</v>
      </c>
      <c r="L308" s="33" t="n">
        <v>2</v>
      </c>
      <c r="M308" s="47" t="n">
        <v>6</v>
      </c>
      <c r="N308" s="19">
        <f>IF(K308="","",LOOKUP(K308-L308,{-9E+307,0,1},{2,"x",1}))</f>
        <v/>
      </c>
      <c r="O308" s="20">
        <f>IF(K308="","",K308&amp;"-"&amp;L308)</f>
        <v/>
      </c>
      <c r="P308" s="21" t="n"/>
      <c r="DJ308" s="38" t="n"/>
      <c r="DM308" s="38" t="n"/>
      <c r="DN308" s="35" t="n"/>
      <c r="DP308" s="38" t="n"/>
      <c r="DQ308" s="35" t="n"/>
      <c r="DS308" s="38" t="n"/>
      <c r="DT308" s="35" t="n"/>
      <c r="DV308" s="38" t="n"/>
      <c r="DW308" s="35" t="n"/>
      <c r="DY308" s="38" t="n"/>
      <c r="DZ308" s="35" t="n"/>
      <c r="EB308" s="38" t="n"/>
      <c r="EC308" s="35" t="n"/>
      <c r="EE308" s="38" t="n"/>
      <c r="EF308" s="35" t="n"/>
      <c r="EI308" s="35" t="n"/>
    </row>
    <row customHeight="1" ht="12" r="309">
      <c r="A309" s="60" t="n">
        <v>43466</v>
      </c>
      <c r="B309" s="38" t="inlineStr">
        <is>
          <t>Reading</t>
        </is>
      </c>
      <c r="C309" s="38" t="inlineStr">
        <is>
          <t>Swansea</t>
        </is>
      </c>
      <c r="D309" s="33" t="n">
        <v>538</v>
      </c>
      <c r="E309" s="33" t="n">
        <v>386</v>
      </c>
      <c r="F309" s="33" t="n">
        <v>469</v>
      </c>
      <c r="G309" s="33" t="n">
        <v>319</v>
      </c>
      <c r="H309" s="47" t="n">
        <v>5</v>
      </c>
      <c r="I309" s="47" t="n">
        <v>5</v>
      </c>
      <c r="J309" s="47" t="n">
        <v>10</v>
      </c>
      <c r="K309" s="16" t="n">
        <v>1</v>
      </c>
      <c r="L309" s="33" t="n">
        <v>4</v>
      </c>
      <c r="M309" s="47" t="n">
        <v>5</v>
      </c>
      <c r="N309" s="19">
        <f>IF(K309="","",LOOKUP(K309-L309,{-9E+307,0,1},{2,"x",1}))</f>
        <v/>
      </c>
      <c r="O309" s="20">
        <f>IF(K309="","",K309&amp;"-"&amp;L309)</f>
        <v/>
      </c>
      <c r="P309" s="21" t="n"/>
      <c r="DJ309" s="38" t="n"/>
      <c r="DM309" s="38" t="n"/>
      <c r="DN309" s="35" t="n"/>
      <c r="DP309" s="38" t="n"/>
      <c r="DQ309" s="35" t="n"/>
      <c r="DS309" s="38" t="n"/>
      <c r="DT309" s="35" t="n"/>
      <c r="DV309" s="38" t="n"/>
      <c r="DW309" s="35" t="n"/>
      <c r="DY309" s="38" t="n"/>
      <c r="DZ309" s="35" t="n"/>
      <c r="EB309" s="38" t="n"/>
      <c r="EC309" s="35" t="n"/>
      <c r="EE309" s="38" t="n"/>
      <c r="EF309" s="35" t="n"/>
      <c r="EI309" s="35" t="n"/>
    </row>
    <row customHeight="1" ht="12" r="310">
      <c r="A310" s="60" t="n">
        <v>43466</v>
      </c>
      <c r="B310" s="38" t="inlineStr">
        <is>
          <t>Rotherham</t>
        </is>
      </c>
      <c r="C310" s="38" t="inlineStr">
        <is>
          <t>Preston</t>
        </is>
      </c>
      <c r="D310" s="33" t="n">
        <v>342</v>
      </c>
      <c r="E310" s="33" t="n">
        <v>350</v>
      </c>
      <c r="F310" s="33" t="n">
        <v>212</v>
      </c>
      <c r="G310" s="33" t="n">
        <v>217</v>
      </c>
      <c r="H310" s="47" t="n">
        <v>3</v>
      </c>
      <c r="I310" s="47" t="n">
        <v>4</v>
      </c>
      <c r="J310" s="47" t="n">
        <v>7</v>
      </c>
      <c r="K310" s="16" t="n">
        <v>2</v>
      </c>
      <c r="L310" s="33" t="n">
        <v>1</v>
      </c>
      <c r="M310" s="47" t="n">
        <v>3</v>
      </c>
      <c r="N310" s="19">
        <f>IF(K310="","",LOOKUP(K310-L310,{-9E+307,0,1},{2,"x",1}))</f>
        <v/>
      </c>
      <c r="O310" s="20">
        <f>IF(K310="","",K310&amp;"-"&amp;L310)</f>
        <v/>
      </c>
      <c r="P310" s="21" t="n"/>
      <c r="DJ310" s="38" t="n"/>
      <c r="DM310" s="38" t="n"/>
      <c r="DN310" s="35" t="n"/>
      <c r="DP310" s="38" t="n"/>
      <c r="DQ310" s="35" t="n"/>
      <c r="DS310" s="38" t="n"/>
      <c r="DT310" s="35" t="n"/>
      <c r="DV310" s="38" t="n"/>
      <c r="DW310" s="35" t="n"/>
      <c r="DY310" s="38" t="n"/>
      <c r="DZ310" s="35" t="n"/>
      <c r="EB310" s="38" t="n"/>
      <c r="EC310" s="35" t="n"/>
      <c r="EE310" s="38" t="n"/>
      <c r="EF310" s="35" t="n"/>
      <c r="EI310" s="35" t="n"/>
    </row>
    <row customHeight="1" ht="12" r="311">
      <c r="A311" s="60" t="n">
        <v>43466</v>
      </c>
      <c r="B311" s="38" t="inlineStr">
        <is>
          <t>Sheffield Wed</t>
        </is>
      </c>
      <c r="C311" s="38" t="inlineStr">
        <is>
          <t>Birmingham</t>
        </is>
      </c>
      <c r="D311" s="33" t="n">
        <v>402</v>
      </c>
      <c r="E311" s="33" t="n">
        <v>343</v>
      </c>
      <c r="F311" s="33" t="n">
        <v>260</v>
      </c>
      <c r="G311" s="33" t="n">
        <v>212</v>
      </c>
      <c r="H311" s="47" t="n">
        <v>7</v>
      </c>
      <c r="I311" s="47" t="n">
        <v>1</v>
      </c>
      <c r="J311" s="47" t="n">
        <v>8</v>
      </c>
      <c r="K311" s="16" t="n">
        <v>1</v>
      </c>
      <c r="L311" s="33" t="n">
        <v>1</v>
      </c>
      <c r="M311" s="47" t="n">
        <v>2</v>
      </c>
      <c r="N311" s="19">
        <f>IF(K311="","",LOOKUP(K311-L311,{-9E+307,0,1},{2,"x",1}))</f>
        <v/>
      </c>
      <c r="O311" s="20">
        <f>IF(K311="","",K311&amp;"-"&amp;L311)</f>
        <v/>
      </c>
      <c r="P311" s="21" t="n"/>
      <c r="DJ311" s="38" t="n"/>
      <c r="DM311" s="38" t="n"/>
      <c r="DN311" s="35" t="n"/>
      <c r="DP311" s="38" t="n"/>
      <c r="DQ311" s="35" t="n"/>
      <c r="DS311" s="38" t="n"/>
      <c r="DT311" s="35" t="n"/>
      <c r="DV311" s="38" t="n"/>
      <c r="DW311" s="35" t="n"/>
      <c r="DY311" s="38" t="n"/>
      <c r="DZ311" s="35" t="n"/>
      <c r="EB311" s="38" t="n"/>
      <c r="EC311" s="35" t="n"/>
      <c r="EE311" s="38" t="n"/>
      <c r="EF311" s="35" t="n"/>
      <c r="EI311" s="35" t="n"/>
    </row>
    <row customHeight="1" ht="12" r="312">
      <c r="A312" s="60" t="n">
        <v>43466</v>
      </c>
      <c r="B312" s="38" t="inlineStr">
        <is>
          <t>Stoke</t>
        </is>
      </c>
      <c r="C312" s="38" t="inlineStr">
        <is>
          <t>Bristol City</t>
        </is>
      </c>
      <c r="D312" s="33" t="n">
        <v>500</v>
      </c>
      <c r="E312" s="33" t="n">
        <v>273</v>
      </c>
      <c r="F312" s="33" t="n">
        <v>393</v>
      </c>
      <c r="G312" s="33" t="n">
        <v>171</v>
      </c>
      <c r="H312" s="47" t="n">
        <v>8</v>
      </c>
      <c r="I312" s="47" t="n">
        <v>2</v>
      </c>
      <c r="J312" s="47" t="n">
        <v>10</v>
      </c>
      <c r="K312" s="16" t="n">
        <v>0</v>
      </c>
      <c r="L312" s="33" t="n">
        <v>2</v>
      </c>
      <c r="M312" s="47" t="n">
        <v>2</v>
      </c>
      <c r="N312" s="19">
        <f>IF(K312="","",LOOKUP(K312-L312,{-9E+307,0,1},{2,"x",1}))</f>
        <v/>
      </c>
      <c r="O312" s="20">
        <f>IF(K312="","",K312&amp;"-"&amp;L312)</f>
        <v/>
      </c>
      <c r="P312" s="21" t="n"/>
      <c r="DJ312" s="38" t="n"/>
      <c r="DM312" s="38" t="n"/>
      <c r="DN312" s="35" t="n"/>
      <c r="DP312" s="38" t="n"/>
      <c r="DQ312" s="35" t="n"/>
      <c r="DS312" s="38" t="n"/>
      <c r="DT312" s="35" t="n"/>
      <c r="DV312" s="38" t="n"/>
      <c r="DW312" s="35" t="n"/>
      <c r="DY312" s="38" t="n"/>
      <c r="DZ312" s="35" t="n"/>
      <c r="EB312" s="38" t="n"/>
      <c r="EC312" s="35" t="n"/>
      <c r="EE312" s="38" t="n"/>
      <c r="EF312" s="35" t="n"/>
      <c r="EI312" s="35" t="n"/>
    </row>
    <row customHeight="1" ht="12" r="313">
      <c r="A313" s="60" t="n">
        <v>43466</v>
      </c>
      <c r="B313" s="38" t="inlineStr">
        <is>
          <t>Wigan</t>
        </is>
      </c>
      <c r="C313" s="38" t="inlineStr">
        <is>
          <t>Sheffield Utd</t>
        </is>
      </c>
      <c r="D313" s="33" t="n">
        <v>485</v>
      </c>
      <c r="E313" s="33" t="n">
        <v>339</v>
      </c>
      <c r="F313" s="33" t="n">
        <v>375</v>
      </c>
      <c r="G313" s="33" t="n">
        <v>223</v>
      </c>
      <c r="H313" s="47" t="n">
        <v>2</v>
      </c>
      <c r="I313" s="47" t="n">
        <v>4</v>
      </c>
      <c r="J313" s="47" t="n">
        <v>6</v>
      </c>
      <c r="K313" s="16" t="n">
        <v>0</v>
      </c>
      <c r="L313" s="33" t="n">
        <v>3</v>
      </c>
      <c r="M313" s="47" t="n">
        <v>3</v>
      </c>
      <c r="N313" s="19">
        <f>IF(K313="","",LOOKUP(K313-L313,{-9E+307,0,1},{2,"x",1}))</f>
        <v/>
      </c>
      <c r="O313" s="20">
        <f>IF(K313="","",K313&amp;"-"&amp;L313)</f>
        <v/>
      </c>
      <c r="P313" s="21" t="n"/>
      <c r="DJ313" s="38" t="n"/>
      <c r="DM313" s="38" t="n"/>
      <c r="DN313" s="35" t="n"/>
      <c r="DP313" s="38" t="n"/>
      <c r="DQ313" s="35" t="n"/>
      <c r="DS313" s="38" t="n"/>
      <c r="DT313" s="35" t="n"/>
      <c r="DV313" s="38" t="n"/>
      <c r="DW313" s="35" t="n"/>
      <c r="DY313" s="38" t="n"/>
      <c r="DZ313" s="35" t="n"/>
      <c r="EB313" s="38" t="n"/>
      <c r="EC313" s="35" t="n"/>
      <c r="EE313" s="38" t="n"/>
      <c r="EF313" s="35" t="n"/>
      <c r="EI313" s="35" t="n"/>
    </row>
    <row customHeight="1" ht="12" r="314">
      <c r="A314" s="60" t="n">
        <v>43476</v>
      </c>
      <c r="B314" s="38" t="inlineStr">
        <is>
          <t>Leeds</t>
        </is>
      </c>
      <c r="C314" s="38" t="inlineStr">
        <is>
          <t>Derby</t>
        </is>
      </c>
      <c r="D314" s="33" t="n">
        <v>488</v>
      </c>
      <c r="E314" s="33" t="n">
        <v>299</v>
      </c>
      <c r="F314" s="33" t="n">
        <v>373</v>
      </c>
      <c r="G314" s="33" t="n">
        <v>188</v>
      </c>
      <c r="H314" s="47" t="n">
        <v>5</v>
      </c>
      <c r="I314" s="47" t="n">
        <v>2</v>
      </c>
      <c r="J314" s="47" t="n">
        <v>7</v>
      </c>
      <c r="K314" s="16" t="n">
        <v>2</v>
      </c>
      <c r="L314" s="33" t="n">
        <v>0</v>
      </c>
      <c r="M314" s="47" t="n">
        <v>2</v>
      </c>
      <c r="N314" s="19">
        <f>IF(K314="","",LOOKUP(K314-L314,{-9E+307,0,1},{2,"x",1}))</f>
        <v/>
      </c>
      <c r="O314" s="20">
        <f>IF(K314="","",K314&amp;"-"&amp;L314)</f>
        <v/>
      </c>
      <c r="P314" s="21" t="n"/>
      <c r="DJ314" s="38" t="n"/>
      <c r="DM314" s="38" t="n"/>
      <c r="DN314" s="35" t="n"/>
      <c r="DP314" s="38" t="n"/>
      <c r="DQ314" s="35" t="n"/>
      <c r="DS314" s="38" t="n"/>
      <c r="DT314" s="35" t="n"/>
      <c r="DV314" s="38" t="n"/>
      <c r="DW314" s="35" t="n"/>
      <c r="DY314" s="38" t="n"/>
      <c r="DZ314" s="35" t="n"/>
      <c r="EB314" s="38" t="n"/>
      <c r="EC314" s="35" t="n"/>
      <c r="EE314" s="38" t="n"/>
      <c r="EF314" s="35" t="n"/>
      <c r="EI314" s="35" t="n"/>
    </row>
    <row customHeight="1" ht="12" r="315">
      <c r="A315" s="60" t="n">
        <v>43477</v>
      </c>
      <c r="B315" s="38" t="inlineStr">
        <is>
          <t>Birmingham</t>
        </is>
      </c>
      <c r="C315" s="38" t="inlineStr">
        <is>
          <t>Middlesbrough</t>
        </is>
      </c>
      <c r="D315" s="33" t="n">
        <v>455</v>
      </c>
      <c r="E315" s="33" t="n">
        <v>311</v>
      </c>
      <c r="F315" s="33" t="n">
        <v>314</v>
      </c>
      <c r="G315" s="33" t="n">
        <v>174</v>
      </c>
      <c r="H315" s="47" t="n">
        <v>4</v>
      </c>
      <c r="I315" s="47" t="n">
        <v>5</v>
      </c>
      <c r="J315" s="47" t="n">
        <v>9</v>
      </c>
      <c r="K315" s="16" t="n">
        <v>1</v>
      </c>
      <c r="L315" s="33" t="n">
        <v>2</v>
      </c>
      <c r="M315" s="47" t="n">
        <v>3</v>
      </c>
      <c r="N315" s="19">
        <f>IF(K315="","",LOOKUP(K315-L315,{-9E+307,0,1},{2,"x",1}))</f>
        <v/>
      </c>
      <c r="O315" s="20">
        <f>IF(K315="","",K315&amp;"-"&amp;L315)</f>
        <v/>
      </c>
      <c r="P315" s="21" t="n"/>
      <c r="DJ315" s="38" t="n"/>
      <c r="DM315" s="38" t="n"/>
      <c r="DN315" s="35" t="n"/>
      <c r="DP315" s="38" t="n"/>
      <c r="DQ315" s="35" t="n"/>
      <c r="DS315" s="38" t="n"/>
      <c r="DT315" s="35" t="n"/>
      <c r="DV315" s="38" t="n"/>
      <c r="DW315" s="35" t="n"/>
      <c r="DY315" s="38" t="n"/>
      <c r="DZ315" s="35" t="n"/>
      <c r="EB315" s="38" t="n"/>
      <c r="EC315" s="35" t="n"/>
      <c r="EE315" s="38" t="n"/>
      <c r="EF315" s="35" t="n"/>
      <c r="EI315" s="35" t="n"/>
    </row>
    <row customHeight="1" ht="12" r="316">
      <c r="A316" s="60" t="n">
        <v>43477</v>
      </c>
      <c r="B316" s="38" t="inlineStr">
        <is>
          <t>Brentford</t>
        </is>
      </c>
      <c r="C316" s="38" t="inlineStr">
        <is>
          <t>Stoke</t>
        </is>
      </c>
      <c r="D316" s="33" t="n">
        <v>498</v>
      </c>
      <c r="E316" s="33" t="n">
        <v>428</v>
      </c>
      <c r="F316" s="33" t="n">
        <v>407</v>
      </c>
      <c r="G316" s="33" t="n">
        <v>322</v>
      </c>
      <c r="H316" s="47" t="n">
        <v>5</v>
      </c>
      <c r="I316" s="47" t="n">
        <v>1</v>
      </c>
      <c r="J316" s="47" t="n">
        <v>6</v>
      </c>
      <c r="K316" s="16" t="n">
        <v>3</v>
      </c>
      <c r="L316" s="33" t="n">
        <v>1</v>
      </c>
      <c r="M316" s="47" t="n">
        <v>4</v>
      </c>
      <c r="N316" s="19">
        <f>IF(K316="","",LOOKUP(K316-L316,{-9E+307,0,1},{2,"x",1}))</f>
        <v/>
      </c>
      <c r="O316" s="20">
        <f>IF(K316="","",K316&amp;"-"&amp;L316)</f>
        <v/>
      </c>
      <c r="P316" s="21" t="n"/>
      <c r="DJ316" s="38" t="n"/>
      <c r="DM316" s="38" t="n"/>
      <c r="DN316" s="35" t="n"/>
      <c r="DP316" s="38" t="n"/>
      <c r="DQ316" s="35" t="n"/>
      <c r="DS316" s="38" t="n"/>
      <c r="DT316" s="35" t="n"/>
      <c r="DV316" s="38" t="n"/>
      <c r="DW316" s="35" t="n"/>
      <c r="DY316" s="38" t="n"/>
      <c r="DZ316" s="35" t="n"/>
      <c r="EB316" s="38" t="n"/>
      <c r="EC316" s="35" t="n"/>
      <c r="EE316" s="38" t="n"/>
      <c r="EF316" s="35" t="n"/>
      <c r="EI316" s="35" t="n"/>
    </row>
    <row customHeight="1" ht="12" r="317">
      <c r="A317" s="60" t="n">
        <v>43477</v>
      </c>
      <c r="B317" s="38" t="inlineStr">
        <is>
          <t>Bristol City</t>
        </is>
      </c>
      <c r="C317" s="38" t="inlineStr">
        <is>
          <t>Bolton</t>
        </is>
      </c>
      <c r="D317" s="33" t="n">
        <v>541</v>
      </c>
      <c r="E317" s="33" t="n">
        <v>243</v>
      </c>
      <c r="F317" s="33" t="n">
        <v>426</v>
      </c>
      <c r="G317" s="33" t="n">
        <v>132</v>
      </c>
      <c r="H317" s="47" t="n">
        <v>5</v>
      </c>
      <c r="I317" s="47" t="n">
        <v>4</v>
      </c>
      <c r="J317" s="47" t="n">
        <v>9</v>
      </c>
      <c r="K317" s="16" t="n">
        <v>2</v>
      </c>
      <c r="L317" s="33" t="n">
        <v>1</v>
      </c>
      <c r="M317" s="47" t="n">
        <v>3</v>
      </c>
      <c r="N317" s="19">
        <f>IF(K317="","",LOOKUP(K317-L317,{-9E+307,0,1},{2,"x",1}))</f>
        <v/>
      </c>
      <c r="O317" s="20">
        <f>IF(K317="","",K317&amp;"-"&amp;L317)</f>
        <v/>
      </c>
      <c r="P317" s="21" t="n"/>
      <c r="DJ317" s="38" t="n"/>
      <c r="DM317" s="38" t="n"/>
      <c r="DN317" s="35" t="n"/>
      <c r="DP317" s="38" t="n"/>
      <c r="DQ317" s="35" t="n"/>
      <c r="DS317" s="38" t="n"/>
      <c r="DT317" s="35" t="n"/>
      <c r="DV317" s="38" t="n"/>
      <c r="DW317" s="35" t="n"/>
      <c r="DY317" s="38" t="n"/>
      <c r="DZ317" s="35" t="n"/>
      <c r="EB317" s="38" t="n"/>
      <c r="EC317" s="35" t="n"/>
      <c r="EE317" s="38" t="n"/>
      <c r="EF317" s="35" t="n"/>
      <c r="EI317" s="35" t="n"/>
    </row>
    <row customHeight="1" ht="12" r="318">
      <c r="A318" s="60" t="n">
        <v>43477</v>
      </c>
      <c r="B318" s="38" t="inlineStr">
        <is>
          <t>Hull</t>
        </is>
      </c>
      <c r="C318" s="38" t="inlineStr">
        <is>
          <t>Sheffield Wed</t>
        </is>
      </c>
      <c r="D318" s="33" t="n">
        <v>428</v>
      </c>
      <c r="E318" s="33" t="n">
        <v>403</v>
      </c>
      <c r="F318" s="33" t="n">
        <v>307</v>
      </c>
      <c r="G318" s="33" t="n">
        <v>281</v>
      </c>
      <c r="H318" s="47" t="n">
        <v>7</v>
      </c>
      <c r="I318" s="47" t="n">
        <v>0</v>
      </c>
      <c r="J318" s="47" t="n">
        <v>7</v>
      </c>
      <c r="K318" s="16" t="n">
        <v>3</v>
      </c>
      <c r="L318" s="33" t="n">
        <v>0</v>
      </c>
      <c r="M318" s="47" t="n">
        <v>3</v>
      </c>
      <c r="N318" s="19">
        <f>IF(K318="","",LOOKUP(K318-L318,{-9E+307,0,1},{2,"x",1}))</f>
        <v/>
      </c>
      <c r="O318" s="20">
        <f>IF(K318="","",K318&amp;"-"&amp;L318)</f>
        <v/>
      </c>
      <c r="P318" s="21" t="n"/>
      <c r="DJ318" s="38" t="n"/>
      <c r="DM318" s="38" t="n"/>
      <c r="DN318" s="35" t="n"/>
      <c r="DP318" s="38" t="n"/>
      <c r="DQ318" s="35" t="n"/>
      <c r="DS318" s="38" t="n"/>
      <c r="DT318" s="35" t="n"/>
      <c r="DV318" s="38" t="n"/>
      <c r="DW318" s="35" t="n"/>
      <c r="DY318" s="38" t="n"/>
      <c r="DZ318" s="35" t="n"/>
      <c r="EB318" s="38" t="n"/>
      <c r="EC318" s="35" t="n"/>
      <c r="EE318" s="38" t="n"/>
      <c r="EF318" s="35" t="n"/>
      <c r="EI318" s="35" t="n"/>
    </row>
    <row customHeight="1" ht="12" r="319">
      <c r="A319" s="60" t="n">
        <v>43477</v>
      </c>
      <c r="B319" s="38" t="inlineStr">
        <is>
          <t>Ipswich</t>
        </is>
      </c>
      <c r="C319" s="38" t="inlineStr">
        <is>
          <t>Rotherham</t>
        </is>
      </c>
      <c r="D319" s="33" t="n">
        <v>371</v>
      </c>
      <c r="E319" s="33" t="n">
        <v>309</v>
      </c>
      <c r="F319" s="33" t="n">
        <v>241</v>
      </c>
      <c r="G319" s="33" t="n">
        <v>178</v>
      </c>
      <c r="H319" s="47" t="n">
        <v>1</v>
      </c>
      <c r="I319" s="47" t="n">
        <v>2</v>
      </c>
      <c r="J319" s="47" t="n">
        <v>3</v>
      </c>
      <c r="K319" s="16" t="n">
        <v>1</v>
      </c>
      <c r="L319" s="33" t="n">
        <v>0</v>
      </c>
      <c r="M319" s="47" t="n">
        <v>1</v>
      </c>
      <c r="N319" s="19">
        <f>IF(K319="","",LOOKUP(K319-L319,{-9E+307,0,1},{2,"x",1}))</f>
        <v/>
      </c>
      <c r="O319" s="20">
        <f>IF(K319="","",K319&amp;"-"&amp;L319)</f>
        <v/>
      </c>
      <c r="P319" s="21" t="n"/>
      <c r="DJ319" s="38" t="n"/>
      <c r="DM319" s="38" t="n"/>
      <c r="DN319" s="35" t="n"/>
      <c r="DP319" s="38" t="n"/>
      <c r="DQ319" s="35" t="n"/>
      <c r="DS319" s="38" t="n"/>
      <c r="DT319" s="35" t="n"/>
      <c r="DV319" s="38" t="n"/>
      <c r="DW319" s="35" t="n"/>
      <c r="DY319" s="38" t="n"/>
      <c r="DZ319" s="35" t="n"/>
      <c r="EB319" s="38" t="n"/>
      <c r="EC319" s="35" t="n"/>
      <c r="EE319" s="38" t="n"/>
      <c r="EF319" s="35" t="n"/>
      <c r="EI319" s="35" t="n"/>
    </row>
    <row customHeight="1" ht="12" r="320">
      <c r="A320" s="60" t="n">
        <v>43477</v>
      </c>
      <c r="B320" s="38" t="inlineStr">
        <is>
          <t>Millwall</t>
        </is>
      </c>
      <c r="C320" s="38" t="inlineStr">
        <is>
          <t>Blackburn</t>
        </is>
      </c>
      <c r="D320" s="33" t="n">
        <v>358</v>
      </c>
      <c r="E320" s="33" t="n">
        <v>376</v>
      </c>
      <c r="F320" s="33" t="n">
        <v>237</v>
      </c>
      <c r="G320" s="33" t="n">
        <v>236</v>
      </c>
      <c r="H320" s="47" t="n">
        <v>2</v>
      </c>
      <c r="I320" s="47" t="n">
        <v>2</v>
      </c>
      <c r="J320" s="47" t="n">
        <v>4</v>
      </c>
      <c r="K320" s="16" t="n">
        <v>0</v>
      </c>
      <c r="L320" s="33" t="n">
        <v>2</v>
      </c>
      <c r="M320" s="47" t="n">
        <v>2</v>
      </c>
      <c r="N320" s="19">
        <f>IF(K320="","",LOOKUP(K320-L320,{-9E+307,0,1},{2,"x",1}))</f>
        <v/>
      </c>
      <c r="O320" s="20">
        <f>IF(K320="","",K320&amp;"-"&amp;L320)</f>
        <v/>
      </c>
      <c r="P320" s="21" t="n"/>
      <c r="DJ320" s="38" t="n"/>
      <c r="DM320" s="38" t="n"/>
      <c r="DN320" s="35" t="n"/>
      <c r="DP320" s="38" t="n"/>
      <c r="DQ320" s="35" t="n"/>
      <c r="DS320" s="38" t="n"/>
      <c r="DT320" s="35" t="n"/>
      <c r="DV320" s="38" t="n"/>
      <c r="DW320" s="35" t="n"/>
      <c r="DY320" s="38" t="n"/>
      <c r="DZ320" s="35" t="n"/>
      <c r="EB320" s="38" t="n"/>
      <c r="EC320" s="35" t="n"/>
      <c r="EE320" s="38" t="n"/>
      <c r="EF320" s="35" t="n"/>
      <c r="EI320" s="35" t="n"/>
    </row>
    <row customHeight="1" ht="12" r="321">
      <c r="A321" s="60" t="n">
        <v>43477</v>
      </c>
      <c r="B321" s="38" t="inlineStr">
        <is>
          <t>Preston</t>
        </is>
      </c>
      <c r="C321" s="38" t="inlineStr">
        <is>
          <t>Swansea</t>
        </is>
      </c>
      <c r="D321" s="33" t="n">
        <v>329</v>
      </c>
      <c r="E321" s="33" t="n">
        <v>488</v>
      </c>
      <c r="F321" s="33" t="n">
        <v>227</v>
      </c>
      <c r="G321" s="33" t="n">
        <v>396</v>
      </c>
      <c r="H321" s="47" t="n">
        <v>5</v>
      </c>
      <c r="I321" s="47" t="n">
        <v>4</v>
      </c>
      <c r="J321" s="47" t="n">
        <v>9</v>
      </c>
      <c r="K321" s="16" t="n">
        <v>1</v>
      </c>
      <c r="L321" s="33" t="n">
        <v>1</v>
      </c>
      <c r="M321" s="47" t="n">
        <v>2</v>
      </c>
      <c r="N321" s="19">
        <f>IF(K321="","",LOOKUP(K321-L321,{-9E+307,0,1},{2,"x",1}))</f>
        <v/>
      </c>
      <c r="O321" s="20">
        <f>IF(K321="","",K321&amp;"-"&amp;L321)</f>
        <v/>
      </c>
      <c r="P321" s="21" t="n"/>
      <c r="DJ321" s="38" t="n"/>
      <c r="DM321" s="38" t="n"/>
      <c r="DN321" s="35" t="n"/>
      <c r="DP321" s="38" t="n"/>
      <c r="DQ321" s="35" t="n"/>
      <c r="DS321" s="38" t="n"/>
      <c r="DT321" s="35" t="n"/>
      <c r="DV321" s="38" t="n"/>
      <c r="DW321" s="35" t="n"/>
      <c r="DY321" s="38" t="n"/>
      <c r="DZ321" s="35" t="n"/>
      <c r="EB321" s="38" t="n"/>
      <c r="EC321" s="35" t="n"/>
      <c r="EE321" s="38" t="n"/>
      <c r="EF321" s="35" t="n"/>
      <c r="EI321" s="35" t="n"/>
    </row>
    <row customHeight="1" ht="12" r="322">
      <c r="A322" s="60" t="n">
        <v>43477</v>
      </c>
      <c r="B322" s="38" t="inlineStr">
        <is>
          <t>Reading</t>
        </is>
      </c>
      <c r="C322" s="38" t="inlineStr">
        <is>
          <t>Nottingham</t>
        </is>
      </c>
      <c r="D322" s="33" t="n">
        <v>515</v>
      </c>
      <c r="E322" s="33" t="n">
        <v>404</v>
      </c>
      <c r="F322" s="33" t="n">
        <v>435</v>
      </c>
      <c r="G322" s="33" t="n">
        <v>324</v>
      </c>
      <c r="H322" s="47" t="n">
        <v>5</v>
      </c>
      <c r="I322" s="47" t="n">
        <v>3</v>
      </c>
      <c r="J322" s="47" t="n">
        <v>8</v>
      </c>
      <c r="K322" s="16" t="n">
        <v>2</v>
      </c>
      <c r="L322" s="33" t="n">
        <v>0</v>
      </c>
      <c r="M322" s="47" t="n">
        <v>2</v>
      </c>
      <c r="N322" s="19">
        <f>IF(K322="","",LOOKUP(K322-L322,{-9E+307,0,1},{2,"x",1}))</f>
        <v/>
      </c>
      <c r="O322" s="20">
        <f>IF(K322="","",K322&amp;"-"&amp;L322)</f>
        <v/>
      </c>
      <c r="P322" s="21" t="n"/>
      <c r="DJ322" s="38" t="n"/>
      <c r="DM322" s="38" t="n"/>
      <c r="DN322" s="35" t="n"/>
      <c r="DP322" s="38" t="n"/>
      <c r="DQ322" s="35" t="n"/>
      <c r="DS322" s="38" t="n"/>
      <c r="DT322" s="35" t="n"/>
      <c r="DV322" s="38" t="n"/>
      <c r="DW322" s="35" t="n"/>
      <c r="DY322" s="38" t="n"/>
      <c r="DZ322" s="35" t="n"/>
      <c r="EB322" s="38" t="n"/>
      <c r="EC322" s="35" t="n"/>
      <c r="EE322" s="38" t="n"/>
      <c r="EF322" s="35" t="n"/>
      <c r="EI322" s="35" t="n"/>
    </row>
    <row customHeight="1" ht="12" r="323">
      <c r="A323" s="60" t="n">
        <v>43477</v>
      </c>
      <c r="B323" s="38" t="inlineStr">
        <is>
          <t>Sheffield Utd</t>
        </is>
      </c>
      <c r="C323" s="38" t="inlineStr">
        <is>
          <t>QPR</t>
        </is>
      </c>
      <c r="D323" s="33" t="n">
        <v>465</v>
      </c>
      <c r="E323" s="33" t="n">
        <v>372</v>
      </c>
      <c r="F323" s="33" t="n">
        <v>359</v>
      </c>
      <c r="G323" s="33" t="n">
        <v>262</v>
      </c>
      <c r="H323" s="47" t="n">
        <v>2</v>
      </c>
      <c r="I323" s="47" t="n">
        <v>2</v>
      </c>
      <c r="J323" s="47" t="n">
        <v>4</v>
      </c>
      <c r="K323" s="16" t="n">
        <v>1</v>
      </c>
      <c r="L323" s="33" t="n">
        <v>0</v>
      </c>
      <c r="M323" s="47" t="n">
        <v>1</v>
      </c>
      <c r="N323" s="19">
        <f>IF(K323="","",LOOKUP(K323-L323,{-9E+307,0,1},{2,"x",1}))</f>
        <v/>
      </c>
      <c r="O323" s="20">
        <f>IF(K323="","",K323&amp;"-"&amp;L323)</f>
        <v/>
      </c>
      <c r="P323" s="21" t="n"/>
      <c r="DJ323" s="38" t="n"/>
      <c r="DM323" s="38" t="n"/>
      <c r="DN323" s="35" t="n"/>
      <c r="DP323" s="38" t="n"/>
      <c r="DQ323" s="35" t="n"/>
      <c r="DS323" s="38" t="n"/>
      <c r="DT323" s="35" t="n"/>
      <c r="DV323" s="38" t="n"/>
      <c r="DW323" s="35" t="n"/>
      <c r="DY323" s="38" t="n"/>
      <c r="DZ323" s="35" t="n"/>
      <c r="EB323" s="38" t="n"/>
      <c r="EC323" s="35" t="n"/>
      <c r="EE323" s="38" t="n"/>
      <c r="EF323" s="35" t="n"/>
      <c r="EI323" s="35" t="n"/>
    </row>
    <row customHeight="1" ht="12" r="324">
      <c r="A324" s="60" t="n">
        <v>43477</v>
      </c>
      <c r="B324" s="38" t="inlineStr">
        <is>
          <t>West Brom</t>
        </is>
      </c>
      <c r="C324" s="38" t="inlineStr">
        <is>
          <t>Norwich</t>
        </is>
      </c>
      <c r="D324" s="33" t="n">
        <v>373</v>
      </c>
      <c r="E324" s="33" t="n">
        <v>405</v>
      </c>
      <c r="F324" s="33" t="n">
        <v>292</v>
      </c>
      <c r="G324" s="33" t="n">
        <v>307</v>
      </c>
      <c r="H324" s="47" t="n">
        <v>5</v>
      </c>
      <c r="I324" s="47" t="n">
        <v>4</v>
      </c>
      <c r="J324" s="47" t="n">
        <v>9</v>
      </c>
      <c r="K324" s="16" t="n">
        <v>1</v>
      </c>
      <c r="L324" s="33" t="n">
        <v>1</v>
      </c>
      <c r="M324" s="47" t="n">
        <v>2</v>
      </c>
      <c r="N324" s="19">
        <f>IF(K324="","",LOOKUP(K324-L324,{-9E+307,0,1},{2,"x",1}))</f>
        <v/>
      </c>
      <c r="O324" s="20">
        <f>IF(K324="","",K324&amp;"-"&amp;L324)</f>
        <v/>
      </c>
      <c r="P324" s="21" t="n"/>
      <c r="DJ324" s="38" t="n"/>
      <c r="DL324" s="35" t="n"/>
      <c r="DM324" s="38" t="n"/>
      <c r="DO324" s="35" t="n"/>
      <c r="DP324" s="38" t="n"/>
      <c r="DR324" s="35" t="n"/>
      <c r="DS324" s="38" t="n"/>
      <c r="DU324" s="35" t="n"/>
      <c r="DV324" s="38" t="n"/>
      <c r="DX324" s="35" t="n"/>
      <c r="DY324" s="38" t="n"/>
      <c r="EA324" s="35" t="n"/>
      <c r="EB324" s="38" t="n"/>
      <c r="ED324" s="35" t="n"/>
      <c r="EE324" s="38" t="n"/>
      <c r="EG324" s="35" t="n"/>
    </row>
    <row customHeight="1" ht="12" r="325">
      <c r="A325" s="60" t="n">
        <v>43477</v>
      </c>
      <c r="B325" s="38" t="inlineStr">
        <is>
          <t>Wigan</t>
        </is>
      </c>
      <c r="C325" s="38" t="inlineStr">
        <is>
          <t>Aston Villa</t>
        </is>
      </c>
      <c r="D325" s="33" t="n">
        <v>352</v>
      </c>
      <c r="E325" s="33" t="n">
        <v>363</v>
      </c>
      <c r="F325" s="33" t="n">
        <v>271</v>
      </c>
      <c r="G325" s="33" t="n">
        <v>290</v>
      </c>
      <c r="H325" s="47" t="n">
        <v>6</v>
      </c>
      <c r="I325" s="47" t="n">
        <v>0</v>
      </c>
      <c r="J325" s="47" t="n">
        <v>6</v>
      </c>
      <c r="K325" s="16" t="n">
        <v>3</v>
      </c>
      <c r="L325" s="33" t="n">
        <v>0</v>
      </c>
      <c r="M325" s="47" t="n">
        <v>3</v>
      </c>
      <c r="N325" s="19">
        <f>IF(K325="","",LOOKUP(K325-L325,{-9E+307,0,1},{2,"x",1}))</f>
        <v/>
      </c>
      <c r="O325" s="20">
        <f>IF(K325="","",K325&amp;"-"&amp;L325)</f>
        <v/>
      </c>
      <c r="P325" s="21" t="n"/>
      <c r="DJ325" s="38" t="n"/>
      <c r="DL325" s="35" t="n"/>
      <c r="DM325" s="38" t="n"/>
      <c r="DO325" s="35" t="n"/>
      <c r="DP325" s="38" t="n"/>
      <c r="DR325" s="35" t="n"/>
      <c r="DS325" s="38" t="n"/>
      <c r="DU325" s="35" t="n"/>
      <c r="DV325" s="38" t="n"/>
      <c r="DX325" s="35" t="n"/>
      <c r="DY325" s="38" t="n"/>
      <c r="EA325" s="35" t="n"/>
      <c r="EB325" s="38" t="n"/>
      <c r="ED325" s="35" t="n"/>
      <c r="EE325" s="38" t="n"/>
      <c r="EG325" s="35" t="n"/>
    </row>
    <row customHeight="1" ht="12" r="326">
      <c r="A326" s="60" t="n">
        <v>43483</v>
      </c>
      <c r="B326" s="38" t="inlineStr">
        <is>
          <t>Norwich</t>
        </is>
      </c>
      <c r="C326" s="38" t="inlineStr">
        <is>
          <t>Birmingham</t>
        </is>
      </c>
      <c r="D326" s="33" t="n">
        <v>655</v>
      </c>
      <c r="E326" s="33" t="n">
        <v>335</v>
      </c>
      <c r="F326" s="33" t="n">
        <v>557</v>
      </c>
      <c r="G326" s="33" t="n">
        <v>237</v>
      </c>
      <c r="H326" s="47" t="n">
        <v>4</v>
      </c>
      <c r="I326" s="47" t="n">
        <v>4</v>
      </c>
      <c r="J326" s="47" t="n">
        <v>8</v>
      </c>
      <c r="K326" s="16" t="n">
        <v>3</v>
      </c>
      <c r="L326" s="33" t="n">
        <v>1</v>
      </c>
      <c r="M326" s="47" t="n">
        <v>4</v>
      </c>
      <c r="N326" s="19">
        <f>IF(K326="","",LOOKUP(K326-L326,{-9E+307,0,1},{2,"x",1}))</f>
        <v/>
      </c>
      <c r="O326" s="20">
        <f>IF(K326="","",K326&amp;"-"&amp;L326)</f>
        <v/>
      </c>
      <c r="P326" s="21" t="n"/>
      <c r="DJ326" s="38" t="n"/>
      <c r="DL326" s="35" t="n"/>
      <c r="DM326" s="38" t="n"/>
      <c r="DO326" s="35" t="n"/>
      <c r="DP326" s="38" t="n"/>
      <c r="DR326" s="35" t="n"/>
      <c r="DS326" s="38" t="n"/>
      <c r="DU326" s="35" t="n"/>
      <c r="DV326" s="38" t="n"/>
      <c r="DX326" s="35" t="n"/>
      <c r="DY326" s="38" t="n"/>
      <c r="EA326" s="35" t="n"/>
      <c r="EB326" s="38" t="n"/>
      <c r="ED326" s="35" t="n"/>
      <c r="EE326" s="38" t="n"/>
      <c r="EG326" s="35" t="n"/>
    </row>
    <row customHeight="1" ht="12" r="327">
      <c r="A327" s="60" t="n">
        <v>43484</v>
      </c>
      <c r="B327" s="38" t="inlineStr">
        <is>
          <t>Aston Villa</t>
        </is>
      </c>
      <c r="C327" s="38" t="inlineStr">
        <is>
          <t>Hull</t>
        </is>
      </c>
      <c r="D327" s="33" t="n">
        <v>463</v>
      </c>
      <c r="E327" s="33" t="n">
        <v>313</v>
      </c>
      <c r="F327" s="33" t="n">
        <v>360</v>
      </c>
      <c r="G327" s="33" t="n">
        <v>210</v>
      </c>
      <c r="H327" s="47" t="n">
        <v>2</v>
      </c>
      <c r="I327" s="47" t="n">
        <v>4</v>
      </c>
      <c r="J327" s="47" t="n">
        <v>6</v>
      </c>
      <c r="K327" s="16" t="n">
        <v>2</v>
      </c>
      <c r="L327" s="33" t="n">
        <v>2</v>
      </c>
      <c r="M327" s="47" t="n">
        <v>4</v>
      </c>
      <c r="N327" s="19">
        <f>IF(K327="","",LOOKUP(K327-L327,{-9E+307,0,1},{2,"x",1}))</f>
        <v/>
      </c>
      <c r="O327" s="20">
        <f>IF(K327="","",K327&amp;"-"&amp;L327)</f>
        <v/>
      </c>
      <c r="P327" s="21" t="n"/>
      <c r="DJ327" s="38" t="n"/>
      <c r="DL327" s="35" t="n"/>
      <c r="DM327" s="38" t="n"/>
      <c r="DO327" s="35" t="n"/>
      <c r="DP327" s="38" t="n"/>
      <c r="DR327" s="35" t="n"/>
      <c r="DS327" s="38" t="n"/>
      <c r="DU327" s="35" t="n"/>
      <c r="DV327" s="38" t="n"/>
      <c r="DX327" s="35" t="n"/>
      <c r="DY327" s="38" t="n"/>
      <c r="EA327" s="35" t="n"/>
      <c r="EB327" s="38" t="n"/>
      <c r="ED327" s="35" t="n"/>
      <c r="EE327" s="38" t="n"/>
      <c r="EG327" s="35" t="n"/>
    </row>
    <row customHeight="1" ht="12" r="328">
      <c r="A328" s="60" t="n">
        <v>43484</v>
      </c>
      <c r="B328" s="38" t="inlineStr">
        <is>
          <t>Blackburn</t>
        </is>
      </c>
      <c r="C328" s="38" t="inlineStr">
        <is>
          <t>Ipswich</t>
        </is>
      </c>
      <c r="D328" s="33" t="n">
        <v>398</v>
      </c>
      <c r="E328" s="33" t="n">
        <v>409</v>
      </c>
      <c r="F328" s="33" t="n">
        <v>276</v>
      </c>
      <c r="G328" s="33" t="n">
        <v>279</v>
      </c>
      <c r="H328" s="47" t="n">
        <v>4</v>
      </c>
      <c r="I328" s="47" t="n">
        <v>3</v>
      </c>
      <c r="J328" s="47" t="n">
        <v>7</v>
      </c>
      <c r="K328" s="16" t="n">
        <v>2</v>
      </c>
      <c r="L328" s="33" t="n">
        <v>0</v>
      </c>
      <c r="M328" s="47" t="n">
        <v>2</v>
      </c>
      <c r="N328" s="19">
        <f>IF(K328="","",LOOKUP(K328-L328,{-9E+307,0,1},{2,"x",1}))</f>
        <v/>
      </c>
      <c r="O328" s="20">
        <f>IF(K328="","",K328&amp;"-"&amp;L328)</f>
        <v/>
      </c>
      <c r="P328" s="21" t="n"/>
      <c r="DJ328" s="38" t="n"/>
      <c r="DL328" s="35" t="n"/>
      <c r="DM328" s="38" t="n"/>
      <c r="DO328" s="35" t="n"/>
      <c r="DP328" s="38" t="n"/>
      <c r="DR328" s="35" t="n"/>
      <c r="DS328" s="38" t="n"/>
      <c r="DU328" s="35" t="n"/>
      <c r="DV328" s="38" t="n"/>
      <c r="DX328" s="35" t="n"/>
      <c r="DY328" s="38" t="n"/>
      <c r="EA328" s="35" t="n"/>
      <c r="EB328" s="38" t="n"/>
      <c r="ED328" s="35" t="n"/>
      <c r="EE328" s="38" t="n"/>
      <c r="EG328" s="35" t="n"/>
    </row>
    <row customHeight="1" ht="12" r="329">
      <c r="A329" s="60" t="n">
        <v>43484</v>
      </c>
      <c r="B329" s="38" t="inlineStr">
        <is>
          <t>Derby</t>
        </is>
      </c>
      <c r="C329" s="38" t="inlineStr">
        <is>
          <t>Reading</t>
        </is>
      </c>
      <c r="D329" s="33" t="n">
        <v>321</v>
      </c>
      <c r="E329" s="33" t="n">
        <v>605</v>
      </c>
      <c r="F329" s="33" t="n">
        <v>211</v>
      </c>
      <c r="G329" s="33" t="n">
        <v>497</v>
      </c>
      <c r="H329" s="47" t="n">
        <v>4</v>
      </c>
      <c r="I329" s="47" t="n">
        <v>2</v>
      </c>
      <c r="J329" s="47" t="n">
        <v>6</v>
      </c>
      <c r="K329" s="16" t="n">
        <v>2</v>
      </c>
      <c r="L329" s="33" t="n">
        <v>1</v>
      </c>
      <c r="M329" s="47" t="n">
        <v>3</v>
      </c>
      <c r="N329" s="19">
        <f>IF(K329="","",LOOKUP(K329-L329,{-9E+307,0,1},{2,"x",1}))</f>
        <v/>
      </c>
      <c r="O329" s="20">
        <f>IF(K329="","",K329&amp;"-"&amp;L329)</f>
        <v/>
      </c>
      <c r="P329" s="21" t="n"/>
      <c r="DJ329" s="38" t="n"/>
      <c r="DL329" s="35" t="n"/>
      <c r="DM329" s="38" t="n"/>
      <c r="DO329" s="35" t="n"/>
      <c r="DP329" s="38" t="n"/>
      <c r="DR329" s="35" t="n"/>
      <c r="DS329" s="38" t="n"/>
      <c r="DU329" s="35" t="n"/>
      <c r="DV329" s="38" t="n"/>
      <c r="DX329" s="35" t="n"/>
      <c r="DY329" s="38" t="n"/>
      <c r="EA329" s="35" t="n"/>
      <c r="EB329" s="38" t="n"/>
      <c r="ED329" s="35" t="n"/>
      <c r="EE329" s="38" t="n"/>
      <c r="EG329" s="35" t="n"/>
    </row>
    <row customHeight="1" ht="12" r="330">
      <c r="A330" s="60" t="n">
        <v>43484</v>
      </c>
      <c r="B330" s="38" t="inlineStr">
        <is>
          <t>Middlesbrough</t>
        </is>
      </c>
      <c r="C330" s="38" t="inlineStr">
        <is>
          <t>Millwall</t>
        </is>
      </c>
      <c r="D330" s="33" t="n">
        <v>423</v>
      </c>
      <c r="E330" s="33" t="n">
        <v>296</v>
      </c>
      <c r="F330" s="33" t="n">
        <v>318</v>
      </c>
      <c r="G330" s="33" t="n">
        <v>177</v>
      </c>
      <c r="H330" s="47" t="n">
        <v>2</v>
      </c>
      <c r="I330" s="47" t="n">
        <v>3</v>
      </c>
      <c r="J330" s="47" t="n">
        <v>5</v>
      </c>
      <c r="K330" s="16" t="n">
        <v>1</v>
      </c>
      <c r="L330" s="33" t="n">
        <v>1</v>
      </c>
      <c r="M330" s="47" t="n">
        <v>2</v>
      </c>
      <c r="N330" s="19">
        <f>IF(K330="","",LOOKUP(K330-L330,{-9E+307,0,1},{2,"x",1}))</f>
        <v/>
      </c>
      <c r="O330" s="20">
        <f>IF(K330="","",K330&amp;"-"&amp;L330)</f>
        <v/>
      </c>
      <c r="P330" s="21" t="n"/>
      <c r="DJ330" s="38" t="n"/>
      <c r="DL330" s="35" t="n"/>
      <c r="DM330" s="38" t="n"/>
      <c r="DO330" s="35" t="n"/>
      <c r="DP330" s="38" t="n"/>
      <c r="DR330" s="35" t="n"/>
      <c r="DS330" s="38" t="n"/>
      <c r="DU330" s="35" t="n"/>
      <c r="DV330" s="38" t="n"/>
      <c r="DX330" s="35" t="n"/>
      <c r="DY330" s="38" t="n"/>
      <c r="EA330" s="35" t="n"/>
      <c r="EB330" s="38" t="n"/>
      <c r="ED330" s="35" t="n"/>
      <c r="EE330" s="38" t="n"/>
      <c r="EG330" s="35" t="n"/>
    </row>
    <row customHeight="1" ht="12" r="331">
      <c r="A331" s="60" t="n">
        <v>43484</v>
      </c>
      <c r="B331" s="38" t="inlineStr">
        <is>
          <t>Nottingham</t>
        </is>
      </c>
      <c r="C331" s="38" t="inlineStr">
        <is>
          <t>Bristol City</t>
        </is>
      </c>
      <c r="D331" s="33" t="n">
        <v>379</v>
      </c>
      <c r="E331" s="33" t="n">
        <v>385</v>
      </c>
      <c r="F331" s="33" t="n">
        <v>268</v>
      </c>
      <c r="G331" s="33" t="n">
        <v>264</v>
      </c>
      <c r="H331" s="47" t="n">
        <v>4</v>
      </c>
      <c r="I331" s="47" t="n">
        <v>7</v>
      </c>
      <c r="J331" s="47" t="n">
        <v>11</v>
      </c>
      <c r="K331" s="16" t="n">
        <v>0</v>
      </c>
      <c r="L331" s="33" t="n">
        <v>1</v>
      </c>
      <c r="M331" s="47" t="n">
        <v>1</v>
      </c>
      <c r="N331" s="19">
        <f>IF(K331="","",LOOKUP(K331-L331,{-9E+307,0,1},{2,"x",1}))</f>
        <v/>
      </c>
      <c r="O331" s="20">
        <f>IF(K331="","",K331&amp;"-"&amp;L331)</f>
        <v/>
      </c>
      <c r="P331" s="21" t="n"/>
      <c r="DJ331" s="38" t="n"/>
      <c r="DL331" s="35" t="n"/>
      <c r="DM331" s="38" t="n"/>
      <c r="DO331" s="35" t="n"/>
      <c r="DP331" s="38" t="n"/>
      <c r="DR331" s="35" t="n"/>
      <c r="DS331" s="38" t="n"/>
      <c r="DU331" s="35" t="n"/>
      <c r="DV331" s="38" t="n"/>
      <c r="DX331" s="35" t="n"/>
      <c r="DY331" s="38" t="n"/>
      <c r="EA331" s="35" t="n"/>
      <c r="EB331" s="38" t="n"/>
      <c r="ED331" s="35" t="n"/>
      <c r="EE331" s="38" t="n"/>
      <c r="EG331" s="35" t="n"/>
    </row>
    <row customHeight="1" ht="12" r="332">
      <c r="A332" s="60" t="n">
        <v>43484</v>
      </c>
      <c r="B332" s="38" t="inlineStr">
        <is>
          <t>QPR</t>
        </is>
      </c>
      <c r="C332" s="38" t="inlineStr">
        <is>
          <t>Preston</t>
        </is>
      </c>
      <c r="D332" s="33" t="n">
        <v>328</v>
      </c>
      <c r="E332" s="33" t="n">
        <v>452</v>
      </c>
      <c r="F332" s="33" t="n">
        <v>213</v>
      </c>
      <c r="G332" s="33" t="n">
        <v>327</v>
      </c>
      <c r="H332" s="47" t="n">
        <v>5</v>
      </c>
      <c r="I332" s="47" t="n">
        <v>6</v>
      </c>
      <c r="J332" s="47" t="n">
        <v>11</v>
      </c>
      <c r="K332" s="16" t="n">
        <v>1</v>
      </c>
      <c r="L332" s="33" t="n">
        <v>4</v>
      </c>
      <c r="M332" s="47" t="n">
        <v>5</v>
      </c>
      <c r="N332" s="19">
        <f>IF(K332="","",LOOKUP(K332-L332,{-9E+307,0,1},{2,"x",1}))</f>
        <v/>
      </c>
      <c r="O332" s="20">
        <f>IF(K332="","",K332&amp;"-"&amp;L332)</f>
        <v/>
      </c>
      <c r="P332" s="21" t="n"/>
      <c r="DJ332" s="38" t="n"/>
      <c r="DL332" s="35" t="n"/>
      <c r="DM332" s="38" t="n"/>
      <c r="DO332" s="35" t="n"/>
      <c r="DP332" s="38" t="n"/>
      <c r="DR332" s="35" t="n"/>
      <c r="DS332" s="38" t="n"/>
      <c r="DU332" s="35" t="n"/>
      <c r="DV332" s="38" t="n"/>
      <c r="DX332" s="35" t="n"/>
      <c r="DY332" s="38" t="n"/>
      <c r="EA332" s="35" t="n"/>
      <c r="EB332" s="38" t="n"/>
      <c r="ED332" s="35" t="n"/>
      <c r="EE332" s="38" t="n"/>
      <c r="EG332" s="35" t="n"/>
    </row>
    <row customHeight="1" ht="12" r="333">
      <c r="A333" s="60" t="n">
        <v>43484</v>
      </c>
      <c r="B333" s="38" t="inlineStr">
        <is>
          <t>Rotherham</t>
        </is>
      </c>
      <c r="C333" s="38" t="inlineStr">
        <is>
          <t>Brentford</t>
        </is>
      </c>
      <c r="D333" s="33" t="n">
        <v>282</v>
      </c>
      <c r="E333" s="33" t="n">
        <v>556</v>
      </c>
      <c r="F333" s="33" t="n">
        <v>179</v>
      </c>
      <c r="G333" s="33" t="n">
        <v>456</v>
      </c>
      <c r="H333" s="47" t="n">
        <v>4</v>
      </c>
      <c r="I333" s="47" t="n">
        <v>7</v>
      </c>
      <c r="J333" s="47" t="n">
        <v>11</v>
      </c>
      <c r="K333" s="16" t="n">
        <v>2</v>
      </c>
      <c r="L333" s="33" t="n">
        <v>4</v>
      </c>
      <c r="M333" s="47" t="n">
        <v>6</v>
      </c>
      <c r="N333" s="19">
        <f>IF(K333="","",LOOKUP(K333-L333,{-9E+307,0,1},{2,"x",1}))</f>
        <v/>
      </c>
      <c r="O333" s="20">
        <f>IF(K333="","",K333&amp;"-"&amp;L333)</f>
        <v/>
      </c>
      <c r="P333" s="21" t="n"/>
      <c r="DJ333" s="38" t="n"/>
      <c r="DL333" s="35" t="n"/>
      <c r="DM333" s="38" t="n"/>
      <c r="DO333" s="35" t="n"/>
      <c r="DP333" s="38" t="n"/>
      <c r="DR333" s="35" t="n"/>
      <c r="DS333" s="38" t="n"/>
      <c r="DU333" s="35" t="n"/>
      <c r="DV333" s="38" t="n"/>
      <c r="DX333" s="35" t="n"/>
      <c r="DY333" s="38" t="n"/>
      <c r="EA333" s="35" t="n"/>
      <c r="EB333" s="38" t="n"/>
      <c r="ED333" s="35" t="n"/>
      <c r="EE333" s="38" t="n"/>
      <c r="EG333" s="35" t="n"/>
    </row>
    <row r="334">
      <c r="A334" s="60" t="n">
        <v>43484</v>
      </c>
      <c r="B334" s="38" t="inlineStr">
        <is>
          <t>Sheffield Wed</t>
        </is>
      </c>
      <c r="C334" s="38" t="inlineStr">
        <is>
          <t>Wigan</t>
        </is>
      </c>
      <c r="D334" s="33" t="n">
        <v>363</v>
      </c>
      <c r="E334" s="33" t="n">
        <v>387</v>
      </c>
      <c r="F334" s="33" t="n">
        <v>250</v>
      </c>
      <c r="G334" s="33" t="n">
        <v>275</v>
      </c>
      <c r="H334" s="47" t="n">
        <v>8</v>
      </c>
      <c r="I334" s="47" t="n">
        <v>1</v>
      </c>
      <c r="J334" s="47" t="n">
        <v>9</v>
      </c>
      <c r="K334" s="16" t="n">
        <v>1</v>
      </c>
      <c r="L334" s="33" t="n">
        <v>0</v>
      </c>
      <c r="M334" s="47" t="n">
        <v>1</v>
      </c>
      <c r="N334" s="19">
        <f>IF(K334="","",LOOKUP(K334-L334,{-9E+307,0,1},{2,"x",1}))</f>
        <v/>
      </c>
      <c r="O334" s="20">
        <f>IF(K334="","",K334&amp;"-"&amp;L334)</f>
        <v/>
      </c>
      <c r="P334" s="21" t="n"/>
      <c r="DJ334" s="38" t="n"/>
      <c r="DL334" s="35" t="n"/>
      <c r="DM334" s="38" t="n"/>
      <c r="DO334" s="35" t="n"/>
      <c r="DP334" s="38" t="n"/>
      <c r="DR334" s="35" t="n"/>
      <c r="DS334" s="38" t="n"/>
      <c r="DU334" s="35" t="n"/>
      <c r="DV334" s="38" t="n"/>
      <c r="DX334" s="35" t="n"/>
      <c r="DY334" s="38" t="n"/>
      <c r="EA334" s="35" t="n"/>
      <c r="EB334" s="38" t="n"/>
      <c r="ED334" s="35" t="n"/>
      <c r="EE334" s="38" t="n"/>
      <c r="EG334" s="35" t="n"/>
    </row>
    <row customHeight="1" ht="12" r="335">
      <c r="A335" s="60" t="n">
        <v>43484</v>
      </c>
      <c r="B335" s="38" t="inlineStr">
        <is>
          <t>Stoke</t>
        </is>
      </c>
      <c r="C335" s="38" t="inlineStr">
        <is>
          <t>Leeds</t>
        </is>
      </c>
      <c r="D335" s="33" t="n">
        <v>233</v>
      </c>
      <c r="E335" s="33" t="n">
        <v>595</v>
      </c>
      <c r="F335" s="33" t="n">
        <v>141</v>
      </c>
      <c r="G335" s="33" t="n">
        <v>500</v>
      </c>
      <c r="H335" s="47" t="n">
        <v>5</v>
      </c>
      <c r="I335" s="47" t="n">
        <v>4</v>
      </c>
      <c r="J335" s="47" t="n">
        <v>9</v>
      </c>
      <c r="K335" s="16" t="n">
        <v>2</v>
      </c>
      <c r="L335" s="33" t="n">
        <v>1</v>
      </c>
      <c r="M335" s="47" t="n">
        <v>3</v>
      </c>
      <c r="N335" s="19">
        <f>IF(K335="","",LOOKUP(K335-L335,{-9E+307,0,1},{2,"x",1}))</f>
        <v/>
      </c>
      <c r="O335" s="20">
        <f>IF(K335="","",K335&amp;"-"&amp;L335)</f>
        <v/>
      </c>
      <c r="P335" s="21" t="n"/>
    </row>
    <row customHeight="1" ht="12" r="336">
      <c r="A336" s="60" t="n">
        <v>43484</v>
      </c>
      <c r="B336" s="38" t="inlineStr">
        <is>
          <t>Swansea</t>
        </is>
      </c>
      <c r="C336" s="38" t="inlineStr">
        <is>
          <t>Sheffield Utd</t>
        </is>
      </c>
      <c r="D336" s="33" t="n">
        <v>494</v>
      </c>
      <c r="E336" s="33" t="n">
        <v>479</v>
      </c>
      <c r="F336" s="33" t="n">
        <v>405</v>
      </c>
      <c r="G336" s="33" t="n">
        <v>373</v>
      </c>
      <c r="H336" s="47" t="n">
        <v>3</v>
      </c>
      <c r="I336" s="47" t="n">
        <v>4</v>
      </c>
      <c r="J336" s="47" t="n">
        <v>7</v>
      </c>
      <c r="K336" s="16" t="n">
        <v>1</v>
      </c>
      <c r="L336" s="33" t="n">
        <v>0</v>
      </c>
      <c r="M336" s="47" t="n">
        <v>1</v>
      </c>
      <c r="N336" s="19">
        <f>IF(K336="","",LOOKUP(K336-L336,{-9E+307,0,1},{2,"x",1}))</f>
        <v/>
      </c>
      <c r="O336" s="20">
        <f>IF(K336="","",K336&amp;"-"&amp;L336)</f>
        <v/>
      </c>
      <c r="P336" s="21" t="n"/>
    </row>
    <row customHeight="1" ht="12" r="337">
      <c r="A337" s="60" t="n">
        <v>43486</v>
      </c>
      <c r="B337" s="38" t="inlineStr">
        <is>
          <t>Bolton</t>
        </is>
      </c>
      <c r="C337" s="38" t="inlineStr">
        <is>
          <t>West Brom</t>
        </is>
      </c>
      <c r="D337" s="33" t="n">
        <v>326</v>
      </c>
      <c r="E337" s="33" t="n">
        <v>372</v>
      </c>
      <c r="F337" s="33" t="n">
        <v>226</v>
      </c>
      <c r="G337" s="33" t="n">
        <v>273</v>
      </c>
      <c r="H337" s="47" t="n">
        <v>3</v>
      </c>
      <c r="I337" s="47" t="n">
        <v>2</v>
      </c>
      <c r="J337" s="47" t="n">
        <v>5</v>
      </c>
      <c r="K337" s="16" t="n">
        <v>0</v>
      </c>
      <c r="L337" s="33" t="n">
        <v>2</v>
      </c>
      <c r="M337" s="47" t="n">
        <v>2</v>
      </c>
      <c r="N337" s="19">
        <f>IF(K337="","",LOOKUP(K337-L337,{-9E+307,0,1},{2,"x",1}))</f>
        <v/>
      </c>
      <c r="O337" s="20">
        <f>IF(K337="","",K337&amp;"-"&amp;L337)</f>
        <v/>
      </c>
      <c r="P337" s="21" t="n"/>
    </row>
    <row customHeight="1" ht="12" r="338">
      <c r="A338" s="60" t="n">
        <v>43491</v>
      </c>
      <c r="B338" s="38" t="inlineStr">
        <is>
          <t>Aston Villa</t>
        </is>
      </c>
      <c r="C338" s="38" t="inlineStr">
        <is>
          <t>Ipswich</t>
        </is>
      </c>
      <c r="D338" s="33" t="n">
        <v>363</v>
      </c>
      <c r="E338" s="33" t="n">
        <v>465</v>
      </c>
      <c r="F338" s="33" t="n">
        <v>284</v>
      </c>
      <c r="G338" s="33" t="n">
        <v>373</v>
      </c>
      <c r="H338" s="47" t="n">
        <v>13</v>
      </c>
      <c r="I338" s="47" t="n">
        <v>4</v>
      </c>
      <c r="J338" s="47" t="n">
        <v>17</v>
      </c>
      <c r="K338" s="16" t="n">
        <v>2</v>
      </c>
      <c r="L338" s="33" t="n">
        <v>1</v>
      </c>
      <c r="M338" s="47" t="n">
        <v>3</v>
      </c>
      <c r="N338" s="19">
        <f>IF(K338="","",LOOKUP(K338-L338,{-9E+307,0,1},{2,"x",1}))</f>
        <v/>
      </c>
      <c r="O338" s="20">
        <f>IF(K338="","",K338&amp;"-"&amp;L338)</f>
        <v/>
      </c>
      <c r="P338" s="21" t="n"/>
    </row>
    <row customHeight="1" ht="12" r="339">
      <c r="A339" s="60" t="n">
        <v>43491</v>
      </c>
      <c r="B339" s="38" t="inlineStr">
        <is>
          <t>Blackburn</t>
        </is>
      </c>
      <c r="C339" s="38" t="inlineStr">
        <is>
          <t>Hull</t>
        </is>
      </c>
      <c r="D339" s="33" t="n">
        <v>465</v>
      </c>
      <c r="E339" s="33" t="n">
        <v>319</v>
      </c>
      <c r="F339" s="33" t="n">
        <v>330</v>
      </c>
      <c r="G339" s="33" t="n">
        <v>205</v>
      </c>
      <c r="H339" s="47" t="n">
        <v>4</v>
      </c>
      <c r="I339" s="47" t="n">
        <v>2</v>
      </c>
      <c r="J339" s="47" t="n">
        <v>6</v>
      </c>
      <c r="K339" s="16" t="n">
        <v>3</v>
      </c>
      <c r="L339" s="33" t="n">
        <v>0</v>
      </c>
      <c r="M339" s="47" t="n">
        <v>3</v>
      </c>
      <c r="N339" s="19">
        <f>IF(K339="","",LOOKUP(K339-L339,{-9E+307,0,1},{2,"x",1}))</f>
        <v/>
      </c>
      <c r="O339" s="20">
        <f>IF(K339="","",K339&amp;"-"&amp;L339)</f>
        <v/>
      </c>
      <c r="P339" s="21" t="n"/>
    </row>
    <row customHeight="1" ht="12" r="340">
      <c r="A340" s="60" t="n">
        <v>43491</v>
      </c>
      <c r="B340" s="38" t="inlineStr">
        <is>
          <t>Norwich</t>
        </is>
      </c>
      <c r="C340" s="38" t="inlineStr">
        <is>
          <t>Sheffield Utd</t>
        </is>
      </c>
      <c r="D340" s="33" t="n">
        <v>476</v>
      </c>
      <c r="E340" s="33" t="n">
        <v>426</v>
      </c>
      <c r="F340" s="33" t="n">
        <v>376</v>
      </c>
      <c r="G340" s="33" t="n">
        <v>330</v>
      </c>
      <c r="H340" s="47" t="n">
        <v>5</v>
      </c>
      <c r="I340" s="47" t="n">
        <v>3</v>
      </c>
      <c r="J340" s="47" t="n">
        <v>8</v>
      </c>
      <c r="K340" s="16" t="n">
        <v>2</v>
      </c>
      <c r="L340" s="33" t="n">
        <v>2</v>
      </c>
      <c r="M340" s="47" t="n">
        <v>4</v>
      </c>
      <c r="N340" s="19">
        <f>IF(K340="","",LOOKUP(K340-L340,{-9E+307,0,1},{2,"x",1}))</f>
        <v/>
      </c>
      <c r="O340" s="20">
        <f>IF(K340="","",K340&amp;"-"&amp;L340)</f>
        <v/>
      </c>
      <c r="P340" s="21" t="n"/>
    </row>
    <row customHeight="1" ht="12" r="341">
      <c r="A341" s="60" t="n">
        <v>43491</v>
      </c>
      <c r="B341" s="38" t="inlineStr">
        <is>
          <t>Nottingham</t>
        </is>
      </c>
      <c r="C341" s="38" t="inlineStr">
        <is>
          <t>Wigan</t>
        </is>
      </c>
      <c r="D341" s="33" t="n">
        <v>404</v>
      </c>
      <c r="E341" s="33" t="n">
        <v>329</v>
      </c>
      <c r="F341" s="33" t="n">
        <v>290</v>
      </c>
      <c r="G341" s="33" t="n">
        <v>206</v>
      </c>
      <c r="H341" s="47" t="n">
        <v>3</v>
      </c>
      <c r="I341" s="47" t="n">
        <v>7</v>
      </c>
      <c r="J341" s="47" t="n">
        <v>10</v>
      </c>
      <c r="K341" s="16" t="n">
        <v>3</v>
      </c>
      <c r="L341" s="33" t="n">
        <v>1</v>
      </c>
      <c r="M341" s="47" t="n">
        <v>4</v>
      </c>
      <c r="N341" s="19">
        <f>IF(K341="","",LOOKUP(K341-L341,{-9E+307,0,1},{2,"x",1}))</f>
        <v/>
      </c>
      <c r="O341" s="20">
        <f>IF(K341="","",K341&amp;"-"&amp;L341)</f>
        <v/>
      </c>
      <c r="P341" s="21" t="n"/>
    </row>
    <row customHeight="1" ht="12" r="342">
      <c r="A342" s="60" t="n">
        <v>43491</v>
      </c>
      <c r="B342" s="38" t="inlineStr">
        <is>
          <t>Rotherham</t>
        </is>
      </c>
      <c r="C342" s="38" t="inlineStr">
        <is>
          <t>Leeds</t>
        </is>
      </c>
      <c r="D342" s="33" t="n">
        <v>252</v>
      </c>
      <c r="E342" s="33" t="n">
        <v>566</v>
      </c>
      <c r="F342" s="33" t="n">
        <v>145</v>
      </c>
      <c r="G342" s="33" t="n">
        <v>455</v>
      </c>
      <c r="H342" s="47" t="n">
        <v>3</v>
      </c>
      <c r="I342" s="47" t="n">
        <v>4</v>
      </c>
      <c r="J342" s="47" t="n">
        <v>7</v>
      </c>
      <c r="K342" s="16" t="n">
        <v>1</v>
      </c>
      <c r="L342" s="33" t="n">
        <v>2</v>
      </c>
      <c r="M342" s="47" t="n">
        <v>3</v>
      </c>
      <c r="N342" s="19">
        <f>IF(K342="","",LOOKUP(K342-L342,{-9E+307,0,1},{2,"x",1}))</f>
        <v/>
      </c>
      <c r="O342" s="20">
        <f>IF(K342="","",K342&amp;"-"&amp;L342)</f>
        <v/>
      </c>
      <c r="P342" s="21" t="n"/>
    </row>
    <row customHeight="1" ht="12" r="343">
      <c r="A343" s="60" t="n">
        <v>43491</v>
      </c>
      <c r="B343" s="38" t="inlineStr">
        <is>
          <t>Stoke</t>
        </is>
      </c>
      <c r="C343" s="38" t="inlineStr">
        <is>
          <t>Preston</t>
        </is>
      </c>
      <c r="D343" s="33" t="n">
        <v>345</v>
      </c>
      <c r="E343" s="33" t="n">
        <v>412</v>
      </c>
      <c r="F343" s="33" t="n">
        <v>225</v>
      </c>
      <c r="G343" s="33" t="n">
        <v>318</v>
      </c>
      <c r="H343" s="47" t="n">
        <v>2</v>
      </c>
      <c r="I343" s="47" t="n">
        <v>5</v>
      </c>
      <c r="J343" s="47" t="n">
        <v>7</v>
      </c>
      <c r="K343" s="16" t="n">
        <v>0</v>
      </c>
      <c r="L343" s="33" t="n">
        <v>2</v>
      </c>
      <c r="M343" s="47" t="n">
        <v>2</v>
      </c>
      <c r="N343" s="19">
        <f>IF(K343="","",LOOKUP(K343-L343,{-9E+307,0,1},{2,"x",1}))</f>
        <v/>
      </c>
      <c r="O343" s="20">
        <f>IF(K343="","",K343&amp;"-"&amp;L343)</f>
        <v/>
      </c>
      <c r="P343" s="21" t="n"/>
    </row>
    <row customHeight="1" ht="12" r="344">
      <c r="A344" s="60" t="n">
        <v>43494</v>
      </c>
      <c r="B344" s="38" t="inlineStr">
        <is>
          <t>Bolton</t>
        </is>
      </c>
      <c r="C344" s="38" t="inlineStr">
        <is>
          <t>Reading</t>
        </is>
      </c>
      <c r="D344" s="33" t="n">
        <v>340</v>
      </c>
      <c r="E344" s="33" t="n">
        <v>630</v>
      </c>
      <c r="F344" s="33" t="n">
        <v>254</v>
      </c>
      <c r="G344" s="33" t="n">
        <v>542</v>
      </c>
      <c r="H344" s="47" t="n">
        <v>6</v>
      </c>
      <c r="I344" s="47" t="n">
        <v>7</v>
      </c>
      <c r="J344" s="47" t="n">
        <v>13</v>
      </c>
      <c r="K344" s="16" t="n">
        <v>1</v>
      </c>
      <c r="L344" s="33" t="n">
        <v>1</v>
      </c>
      <c r="M344" s="47" t="n">
        <v>2</v>
      </c>
      <c r="N344" s="19">
        <f>IF(K344="","",LOOKUP(K344-L344,{-9E+307,0,1},{2,"x",1}))</f>
        <v/>
      </c>
      <c r="O344" s="20">
        <f>IF(K344="","",K344&amp;"-"&amp;L344)</f>
        <v/>
      </c>
      <c r="P344" s="21" t="n"/>
    </row>
    <row customHeight="1" ht="12" r="345">
      <c r="A345" s="60" t="n">
        <v>43494</v>
      </c>
      <c r="B345" s="38" t="inlineStr">
        <is>
          <t>Swansea</t>
        </is>
      </c>
      <c r="C345" s="38" t="inlineStr">
        <is>
          <t>Birmingham</t>
        </is>
      </c>
      <c r="D345" s="33" t="n">
        <v>634</v>
      </c>
      <c r="E345" s="33" t="n">
        <v>227</v>
      </c>
      <c r="F345" s="33" t="n">
        <v>562</v>
      </c>
      <c r="G345" s="33" t="n">
        <v>149</v>
      </c>
      <c r="H345" s="47" t="n">
        <v>7</v>
      </c>
      <c r="I345" s="47" t="n">
        <v>3</v>
      </c>
      <c r="J345" s="47" t="n">
        <v>10</v>
      </c>
      <c r="K345" s="16" t="n">
        <v>3</v>
      </c>
      <c r="L345" s="33" t="n">
        <v>3</v>
      </c>
      <c r="M345" s="47" t="n">
        <v>6</v>
      </c>
      <c r="N345" s="19">
        <f>IF(K345="","",LOOKUP(K345-L345,{-9E+307,0,1},{2,"x",1}))</f>
        <v/>
      </c>
      <c r="O345" s="20">
        <f>IF(K345="","",K345&amp;"-"&amp;L345)</f>
        <v/>
      </c>
      <c r="P345" s="21" t="n"/>
    </row>
    <row customHeight="1" ht="12" r="346">
      <c r="A346" s="60" t="n">
        <v>43497</v>
      </c>
      <c r="B346" s="38" t="inlineStr">
        <is>
          <t>Preston</t>
        </is>
      </c>
      <c r="C346" s="38" t="inlineStr">
        <is>
          <t>Derby</t>
        </is>
      </c>
      <c r="D346" s="33" t="n">
        <v>450</v>
      </c>
      <c r="E346" s="33" t="n">
        <v>397</v>
      </c>
      <c r="F346" s="33" t="n">
        <v>335</v>
      </c>
      <c r="G346" s="33" t="n">
        <v>294</v>
      </c>
      <c r="H346" s="47" t="n">
        <v>3</v>
      </c>
      <c r="I346" s="47" t="n">
        <v>0</v>
      </c>
      <c r="J346" s="47" t="n">
        <v>3</v>
      </c>
      <c r="K346" s="16" t="n">
        <v>0</v>
      </c>
      <c r="L346" s="33" t="n">
        <v>0</v>
      </c>
      <c r="M346" s="47" t="n">
        <v>0</v>
      </c>
      <c r="N346" s="19">
        <f>IF(K346="","",LOOKUP(K346-L346,{-9E+307,0,1},{2,"x",1}))</f>
        <v/>
      </c>
      <c r="O346" s="20">
        <f>IF(K346="","",K346&amp;"-"&amp;L346)</f>
        <v/>
      </c>
      <c r="P346" s="21" t="n"/>
    </row>
    <row customHeight="1" ht="12" r="347">
      <c r="A347" s="60" t="n">
        <v>43498</v>
      </c>
      <c r="B347" s="38" t="inlineStr">
        <is>
          <t>Birmingham</t>
        </is>
      </c>
      <c r="C347" s="38" t="inlineStr">
        <is>
          <t>Nottingham</t>
        </is>
      </c>
      <c r="D347" s="33" t="n">
        <v>322</v>
      </c>
      <c r="E347" s="33" t="n">
        <v>347</v>
      </c>
      <c r="F347" s="33" t="n">
        <v>208</v>
      </c>
      <c r="G347" s="33" t="n">
        <v>228</v>
      </c>
      <c r="H347" s="47" t="n">
        <v>5</v>
      </c>
      <c r="I347" s="47" t="n">
        <v>3</v>
      </c>
      <c r="J347" s="47" t="n">
        <v>8</v>
      </c>
      <c r="K347" s="16" t="n">
        <v>2</v>
      </c>
      <c r="L347" s="33" t="n">
        <v>0</v>
      </c>
      <c r="M347" s="47" t="n">
        <v>2</v>
      </c>
      <c r="N347" s="19">
        <f>IF(K347="","",LOOKUP(K347-L347,{-9E+307,0,1},{2,"x",1}))</f>
        <v/>
      </c>
      <c r="O347" s="20">
        <f>IF(K347="","",K347&amp;"-"&amp;L347)</f>
        <v/>
      </c>
      <c r="P347" s="21" t="n"/>
    </row>
    <row customHeight="1" ht="12" r="348">
      <c r="A348" s="60" t="n">
        <v>43498</v>
      </c>
      <c r="B348" s="38" t="inlineStr">
        <is>
          <t>Brentford</t>
        </is>
      </c>
      <c r="C348" s="38" t="inlineStr">
        <is>
          <t>Blackburn</t>
        </is>
      </c>
      <c r="D348" s="33" t="n">
        <v>510</v>
      </c>
      <c r="E348" s="33" t="n">
        <v>318</v>
      </c>
      <c r="F348" s="33" t="n">
        <v>399</v>
      </c>
      <c r="G348" s="33" t="n">
        <v>214</v>
      </c>
      <c r="H348" s="47" t="n">
        <v>9</v>
      </c>
      <c r="I348" s="47" t="n">
        <v>4</v>
      </c>
      <c r="J348" s="47" t="n">
        <v>13</v>
      </c>
      <c r="K348" s="16" t="n">
        <v>5</v>
      </c>
      <c r="L348" s="33" t="n">
        <v>2</v>
      </c>
      <c r="M348" s="47" t="n">
        <v>7</v>
      </c>
      <c r="N348" s="19">
        <f>IF(K348="","",LOOKUP(K348-L348,{-9E+307,0,1},{2,"x",1}))</f>
        <v/>
      </c>
      <c r="O348" s="20">
        <f>IF(K348="","",K348&amp;"-"&amp;L348)</f>
        <v/>
      </c>
      <c r="P348" s="21" t="n"/>
    </row>
    <row customHeight="1" ht="12" r="349">
      <c r="A349" s="60" t="n">
        <v>43498</v>
      </c>
      <c r="B349" s="38" t="inlineStr">
        <is>
          <t>Bristol City</t>
        </is>
      </c>
      <c r="C349" s="38" t="inlineStr">
        <is>
          <t>Swansea</t>
        </is>
      </c>
      <c r="D349" s="33" t="n">
        <v>399</v>
      </c>
      <c r="E349" s="33" t="n">
        <v>558</v>
      </c>
      <c r="F349" s="33" t="n">
        <v>321</v>
      </c>
      <c r="G349" s="33" t="n">
        <v>477</v>
      </c>
      <c r="H349" s="47" t="n">
        <v>4</v>
      </c>
      <c r="I349" s="47" t="n">
        <v>4</v>
      </c>
      <c r="J349" s="47" t="n">
        <v>8</v>
      </c>
      <c r="K349" s="16" t="n">
        <v>2</v>
      </c>
      <c r="L349" s="33" t="n">
        <v>0</v>
      </c>
      <c r="M349" s="47" t="n">
        <v>2</v>
      </c>
      <c r="N349" s="19">
        <f>IF(K349="","",LOOKUP(K349-L349,{-9E+307,0,1},{2,"x",1}))</f>
        <v/>
      </c>
      <c r="O349" s="20">
        <f>IF(K349="","",K349&amp;"-"&amp;L349)</f>
        <v/>
      </c>
      <c r="P349" s="21" t="n"/>
    </row>
    <row customHeight="1" ht="12" r="350">
      <c r="A350" s="60" t="n">
        <v>43498</v>
      </c>
      <c r="B350" s="38" t="inlineStr">
        <is>
          <t>Hull</t>
        </is>
      </c>
      <c r="C350" s="38" t="inlineStr">
        <is>
          <t>Stoke</t>
        </is>
      </c>
      <c r="D350" s="33" t="n">
        <v>326</v>
      </c>
      <c r="E350" s="33" t="n">
        <v>499</v>
      </c>
      <c r="F350" s="33" t="n">
        <v>218</v>
      </c>
      <c r="G350" s="33" t="n">
        <v>399</v>
      </c>
      <c r="H350" s="47" t="n">
        <v>3</v>
      </c>
      <c r="I350" s="47" t="n">
        <v>2</v>
      </c>
      <c r="J350" s="47" t="n">
        <v>5</v>
      </c>
      <c r="K350" s="16" t="n">
        <v>2</v>
      </c>
      <c r="L350" s="33" t="n">
        <v>0</v>
      </c>
      <c r="M350" s="47" t="n">
        <v>2</v>
      </c>
      <c r="N350" s="19">
        <f>IF(K350="","",LOOKUP(K350-L350,{-9E+307,0,1},{2,"x",1}))</f>
        <v/>
      </c>
      <c r="O350" s="20">
        <f>IF(K350="","",K350&amp;"-"&amp;L350)</f>
        <v/>
      </c>
      <c r="P350" s="21" t="n"/>
    </row>
    <row customHeight="1" ht="12" r="351">
      <c r="A351" s="60" t="n">
        <v>43498</v>
      </c>
      <c r="B351" s="38" t="inlineStr">
        <is>
          <t>Ipswich</t>
        </is>
      </c>
      <c r="C351" s="38" t="inlineStr">
        <is>
          <t>Sheffield Wed</t>
        </is>
      </c>
      <c r="D351" s="33" t="n">
        <v>453</v>
      </c>
      <c r="E351" s="33" t="n">
        <v>431</v>
      </c>
      <c r="F351" s="33" t="n">
        <v>290</v>
      </c>
      <c r="G351" s="33" t="n">
        <v>293</v>
      </c>
      <c r="H351" s="47" t="n">
        <v>2</v>
      </c>
      <c r="I351" s="47" t="n">
        <v>3</v>
      </c>
      <c r="J351" s="47" t="n">
        <v>5</v>
      </c>
      <c r="K351" s="16" t="n">
        <v>0</v>
      </c>
      <c r="L351" s="33" t="n">
        <v>1</v>
      </c>
      <c r="M351" s="47" t="n">
        <v>1</v>
      </c>
      <c r="N351" s="19">
        <f>IF(K351="","",LOOKUP(K351-L351,{-9E+307,0,1},{2,"x",1}))</f>
        <v/>
      </c>
      <c r="O351" s="20">
        <f>IF(K351="","",K351&amp;"-"&amp;L351)</f>
        <v/>
      </c>
      <c r="P351" s="21" t="n"/>
    </row>
    <row customHeight="1" ht="12" r="352">
      <c r="A352" s="60" t="n">
        <v>43498</v>
      </c>
      <c r="B352" s="38" t="inlineStr">
        <is>
          <t>Leeds</t>
        </is>
      </c>
      <c r="C352" s="38" t="inlineStr">
        <is>
          <t>Norwich</t>
        </is>
      </c>
      <c r="D352" s="33" t="n">
        <v>555</v>
      </c>
      <c r="E352" s="33" t="n">
        <v>329</v>
      </c>
      <c r="F352" s="33" t="n">
        <v>448</v>
      </c>
      <c r="G352" s="33" t="n">
        <v>225</v>
      </c>
      <c r="H352" s="47" t="n">
        <v>6</v>
      </c>
      <c r="I352" s="47" t="n">
        <v>5</v>
      </c>
      <c r="J352" s="47" t="n">
        <v>11</v>
      </c>
      <c r="K352" s="16" t="n">
        <v>1</v>
      </c>
      <c r="L352" s="33" t="n">
        <v>3</v>
      </c>
      <c r="M352" s="47" t="n">
        <v>4</v>
      </c>
      <c r="N352" s="19">
        <f>IF(K352="","",LOOKUP(K352-L352,{-9E+307,0,1},{2,"x",1}))</f>
        <v/>
      </c>
      <c r="O352" s="20">
        <f>IF(K352="","",K352&amp;"-"&amp;L352)</f>
        <v/>
      </c>
      <c r="P352" s="21" t="n"/>
    </row>
    <row r="353">
      <c r="A353" s="60" t="n">
        <v>43498</v>
      </c>
      <c r="B353" s="38" t="inlineStr">
        <is>
          <t>Millwall</t>
        </is>
      </c>
      <c r="C353" s="38" t="inlineStr">
        <is>
          <t>Rotherham</t>
        </is>
      </c>
      <c r="D353" s="33" t="n">
        <v>329</v>
      </c>
      <c r="E353" s="33" t="n">
        <v>298</v>
      </c>
      <c r="F353" s="33" t="n">
        <v>178</v>
      </c>
      <c r="G353" s="33" t="n">
        <v>138</v>
      </c>
      <c r="H353" s="47" t="n">
        <v>0</v>
      </c>
      <c r="I353" s="47" t="n">
        <v>4</v>
      </c>
      <c r="J353" s="47" t="n">
        <v>4</v>
      </c>
      <c r="K353" s="16" t="n">
        <v>0</v>
      </c>
      <c r="L353" s="33" t="n">
        <v>0</v>
      </c>
      <c r="M353" s="47" t="n">
        <v>0</v>
      </c>
      <c r="N353" s="19">
        <f>IF(K353="","",LOOKUP(K353-L353,{-9E+307,0,1},{2,"x",1}))</f>
        <v/>
      </c>
      <c r="O353" s="20">
        <f>IF(K353="","",K353&amp;"-"&amp;L353)</f>
        <v/>
      </c>
      <c r="P353" s="21" t="n"/>
    </row>
    <row customHeight="1" ht="12" r="354">
      <c r="A354" s="60" t="n">
        <v>43498</v>
      </c>
      <c r="B354" s="38" t="inlineStr">
        <is>
          <t>Reading</t>
        </is>
      </c>
      <c r="C354" s="38" t="inlineStr">
        <is>
          <t>Aston Villa</t>
        </is>
      </c>
      <c r="D354" s="33" t="n">
        <v>484</v>
      </c>
      <c r="E354" s="33" t="n">
        <v>366</v>
      </c>
      <c r="F354" s="33" t="n">
        <v>392</v>
      </c>
      <c r="G354" s="33" t="n">
        <v>279</v>
      </c>
      <c r="H354" s="47" t="n">
        <v>2</v>
      </c>
      <c r="I354" s="47" t="n">
        <v>3</v>
      </c>
      <c r="J354" s="47" t="n">
        <v>5</v>
      </c>
      <c r="K354" s="16" t="n">
        <v>0</v>
      </c>
      <c r="L354" s="33" t="n">
        <v>0</v>
      </c>
      <c r="M354" s="47" t="n">
        <v>0</v>
      </c>
      <c r="N354" s="19">
        <f>IF(K354="","",LOOKUP(K354-L354,{-9E+307,0,1},{2,"x",1}))</f>
        <v/>
      </c>
      <c r="O354" s="20">
        <f>IF(K354="","",K354&amp;"-"&amp;L354)</f>
        <v/>
      </c>
      <c r="P354" s="21" t="n"/>
    </row>
    <row customHeight="1" ht="12" r="355">
      <c r="A355" s="60" t="n">
        <v>43498</v>
      </c>
      <c r="B355" s="38" t="inlineStr">
        <is>
          <t>Sheffield Utd</t>
        </is>
      </c>
      <c r="C355" s="38" t="inlineStr">
        <is>
          <t>Bolton</t>
        </is>
      </c>
      <c r="D355" s="33" t="n">
        <v>446</v>
      </c>
      <c r="E355" s="33" t="n">
        <v>368</v>
      </c>
      <c r="F355" s="33" t="n">
        <v>344</v>
      </c>
      <c r="G355" s="33" t="n">
        <v>265</v>
      </c>
      <c r="H355" s="47" t="n">
        <v>2</v>
      </c>
      <c r="I355" s="47" t="n">
        <v>1</v>
      </c>
      <c r="J355" s="47" t="n">
        <v>3</v>
      </c>
      <c r="K355" s="16" t="n">
        <v>2</v>
      </c>
      <c r="L355" s="33" t="n">
        <v>0</v>
      </c>
      <c r="M355" s="47" t="n">
        <v>2</v>
      </c>
      <c r="N355" s="19">
        <f>IF(K355="","",LOOKUP(K355-L355,{-9E+307,0,1},{2,"x",1}))</f>
        <v/>
      </c>
      <c r="O355" s="20">
        <f>IF(K355="","",K355&amp;"-"&amp;L355)</f>
        <v/>
      </c>
      <c r="P355" s="21" t="n"/>
    </row>
    <row customHeight="1" ht="12" r="356">
      <c r="A356" s="60" t="n">
        <v>43498</v>
      </c>
      <c r="B356" s="38" t="inlineStr">
        <is>
          <t>West Brom</t>
        </is>
      </c>
      <c r="C356" s="38" t="inlineStr">
        <is>
          <t>Middlesbrough</t>
        </is>
      </c>
      <c r="D356" s="33" t="n">
        <v>499</v>
      </c>
      <c r="E356" s="33" t="n">
        <v>257</v>
      </c>
      <c r="F356" s="33" t="n">
        <v>413</v>
      </c>
      <c r="G356" s="33" t="n">
        <v>151</v>
      </c>
      <c r="H356" s="47" t="n">
        <v>6</v>
      </c>
      <c r="I356" s="47" t="n">
        <v>5</v>
      </c>
      <c r="J356" s="47" t="n">
        <v>11</v>
      </c>
      <c r="K356" s="16" t="n">
        <v>2</v>
      </c>
      <c r="L356" s="33" t="n">
        <v>3</v>
      </c>
      <c r="M356" s="47" t="n">
        <v>5</v>
      </c>
      <c r="N356" s="19">
        <f>IF(K356="","",LOOKUP(K356-L356,{-9E+307,0,1},{2,"x",1}))</f>
        <v/>
      </c>
      <c r="O356" s="20">
        <f>IF(K356="","",K356&amp;"-"&amp;L356)</f>
        <v/>
      </c>
      <c r="P356" s="21" t="n"/>
    </row>
    <row customHeight="1" ht="12" r="357">
      <c r="A357" s="60" t="n">
        <v>43498</v>
      </c>
      <c r="B357" s="38" t="inlineStr">
        <is>
          <t>Wigan</t>
        </is>
      </c>
      <c r="C357" s="38" t="inlineStr">
        <is>
          <t>QPR</t>
        </is>
      </c>
      <c r="D357" s="33" t="n">
        <v>381</v>
      </c>
      <c r="E357" s="33" t="n">
        <v>469</v>
      </c>
      <c r="F357" s="33" t="n">
        <v>279</v>
      </c>
      <c r="G357" s="33" t="n">
        <v>364</v>
      </c>
      <c r="H357" s="47" t="n">
        <v>3</v>
      </c>
      <c r="I357" s="47" t="n">
        <v>5</v>
      </c>
      <c r="J357" s="47" t="n">
        <v>8</v>
      </c>
      <c r="K357" s="16" t="n">
        <v>2</v>
      </c>
      <c r="L357" s="33" t="n">
        <v>1</v>
      </c>
      <c r="M357" s="47" t="n">
        <v>3</v>
      </c>
      <c r="N357" s="19">
        <f>IF(K357="","",LOOKUP(K357-L357,{-9E+307,0,1},{2,"x",1}))</f>
        <v/>
      </c>
      <c r="O357" s="20">
        <f>IF(K357="","",K357&amp;"-"&amp;L357)</f>
        <v/>
      </c>
      <c r="P357" s="21" t="n"/>
    </row>
    <row customHeight="1" ht="12" r="358">
      <c r="A358" s="60" t="n">
        <v>43504</v>
      </c>
      <c r="B358" s="38" t="inlineStr">
        <is>
          <t>Aston Villa</t>
        </is>
      </c>
      <c r="C358" s="38" t="inlineStr">
        <is>
          <t>Sheffield Utd</t>
        </is>
      </c>
      <c r="D358" s="33" t="n">
        <v>470</v>
      </c>
      <c r="E358" s="33" t="n">
        <v>393</v>
      </c>
      <c r="F358" s="33" t="n">
        <v>374</v>
      </c>
      <c r="G358" s="33" t="n">
        <v>303</v>
      </c>
      <c r="H358" s="47" t="n">
        <v>5</v>
      </c>
      <c r="I358" s="47" t="n">
        <v>7</v>
      </c>
      <c r="J358" s="47" t="n">
        <v>12</v>
      </c>
      <c r="K358" s="16" t="n">
        <v>3</v>
      </c>
      <c r="L358" s="33" t="n">
        <v>3</v>
      </c>
      <c r="M358" s="47" t="n">
        <v>6</v>
      </c>
      <c r="N358" s="19">
        <f>IF(K358="","",LOOKUP(K358-L358,{-9E+307,0,1},{2,"x",1}))</f>
        <v/>
      </c>
      <c r="O358" s="20">
        <f>IF(K358="","",K358&amp;"-"&amp;L358)</f>
        <v/>
      </c>
      <c r="P358" s="21" t="n"/>
    </row>
    <row customHeight="1" ht="12" r="359">
      <c r="A359" s="60" t="n">
        <v>43505</v>
      </c>
      <c r="B359" s="38" t="inlineStr">
        <is>
          <t>Blackburn</t>
        </is>
      </c>
      <c r="C359" s="38" t="inlineStr">
        <is>
          <t>Bristol City</t>
        </is>
      </c>
      <c r="D359" s="33" t="n">
        <v>370</v>
      </c>
      <c r="E359" s="33" t="n">
        <v>348</v>
      </c>
      <c r="F359" s="33" t="n">
        <v>242</v>
      </c>
      <c r="G359" s="33" t="n">
        <v>231</v>
      </c>
      <c r="H359" s="47" t="n">
        <v>2</v>
      </c>
      <c r="I359" s="47" t="n">
        <v>6</v>
      </c>
      <c r="J359" s="47" t="n">
        <v>8</v>
      </c>
      <c r="K359" s="16" t="n">
        <v>0</v>
      </c>
      <c r="L359" s="33" t="n">
        <v>1</v>
      </c>
      <c r="M359" s="47" t="n">
        <v>1</v>
      </c>
      <c r="N359" s="19">
        <f>IF(K359="","",LOOKUP(K359-L359,{-9E+307,0,1},{2,"x",1}))</f>
        <v/>
      </c>
      <c r="O359" s="20">
        <f>IF(K359="","",K359&amp;"-"&amp;L359)</f>
        <v/>
      </c>
      <c r="P359" s="21" t="n"/>
    </row>
    <row customHeight="1" ht="12" r="360">
      <c r="A360" s="60" t="n">
        <v>43505</v>
      </c>
      <c r="B360" s="38" t="inlineStr">
        <is>
          <t>Bolton</t>
        </is>
      </c>
      <c r="C360" s="38" t="inlineStr">
        <is>
          <t>Preston</t>
        </is>
      </c>
      <c r="D360" s="33" t="n">
        <v>315</v>
      </c>
      <c r="E360" s="33" t="n">
        <v>487</v>
      </c>
      <c r="F360" s="33" t="n">
        <v>191</v>
      </c>
      <c r="G360" s="33" t="n">
        <v>365</v>
      </c>
      <c r="H360" s="47" t="n">
        <v>3</v>
      </c>
      <c r="I360" s="47" t="n">
        <v>7</v>
      </c>
      <c r="J360" s="47" t="n">
        <v>10</v>
      </c>
      <c r="K360" s="16" t="n">
        <v>1</v>
      </c>
      <c r="L360" s="33" t="n">
        <v>2</v>
      </c>
      <c r="M360" s="47" t="n">
        <v>3</v>
      </c>
      <c r="N360" s="19">
        <f>IF(K360="","",LOOKUP(K360-L360,{-9E+307,0,1},{2,"x",1}))</f>
        <v/>
      </c>
      <c r="O360" s="20">
        <f>IF(K360="","",K360&amp;"-"&amp;L360)</f>
        <v/>
      </c>
      <c r="P360" s="21" t="n"/>
    </row>
    <row customHeight="1" ht="12" r="361">
      <c r="A361" s="60" t="n">
        <v>43505</v>
      </c>
      <c r="B361" s="38" t="inlineStr">
        <is>
          <t>Derby</t>
        </is>
      </c>
      <c r="C361" s="38" t="inlineStr">
        <is>
          <t>Hull</t>
        </is>
      </c>
      <c r="D361" s="33" t="n">
        <v>506</v>
      </c>
      <c r="E361" s="33" t="n">
        <v>326</v>
      </c>
      <c r="F361" s="33" t="n">
        <v>406</v>
      </c>
      <c r="G361" s="33" t="n">
        <v>215</v>
      </c>
      <c r="H361" s="47" t="n">
        <v>10</v>
      </c>
      <c r="I361" s="47" t="n">
        <v>1</v>
      </c>
      <c r="J361" s="47" t="n">
        <v>11</v>
      </c>
      <c r="K361" s="16" t="n">
        <v>2</v>
      </c>
      <c r="L361" s="33" t="n">
        <v>0</v>
      </c>
      <c r="M361" s="47" t="n">
        <v>2</v>
      </c>
      <c r="N361" s="19">
        <f>IF(K361="","",LOOKUP(K361-L361,{-9E+307,0,1},{2,"x",1}))</f>
        <v/>
      </c>
      <c r="O361" s="20">
        <f>IF(K361="","",K361&amp;"-"&amp;L361)</f>
        <v/>
      </c>
      <c r="P361" s="21" t="n"/>
    </row>
    <row customHeight="1" ht="12" r="362">
      <c r="A362" s="60" t="n">
        <v>43505</v>
      </c>
      <c r="B362" s="38" t="inlineStr">
        <is>
          <t>Middlesbrough</t>
        </is>
      </c>
      <c r="C362" s="38" t="inlineStr">
        <is>
          <t>Leeds</t>
        </is>
      </c>
      <c r="D362" s="33" t="n">
        <v>232</v>
      </c>
      <c r="E362" s="33" t="n">
        <v>504</v>
      </c>
      <c r="F362" s="33" t="n">
        <v>121</v>
      </c>
      <c r="G362" s="33" t="n">
        <v>376</v>
      </c>
      <c r="H362" s="47" t="n">
        <v>3</v>
      </c>
      <c r="I362" s="47" t="n">
        <v>4</v>
      </c>
      <c r="J362" s="47" t="n">
        <v>7</v>
      </c>
      <c r="K362" s="16" t="n">
        <v>1</v>
      </c>
      <c r="L362" s="33" t="n">
        <v>1</v>
      </c>
      <c r="M362" s="47" t="n">
        <v>2</v>
      </c>
      <c r="N362" s="19">
        <f>IF(K362="","",LOOKUP(K362-L362,{-9E+307,0,1},{2,"x",1}))</f>
        <v/>
      </c>
      <c r="O362" s="20">
        <f>IF(K362="","",K362&amp;"-"&amp;L362)</f>
        <v/>
      </c>
      <c r="P362" s="21" t="n"/>
    </row>
    <row customHeight="1" ht="12" r="363">
      <c r="A363" s="60" t="n">
        <v>43505</v>
      </c>
      <c r="B363" s="38" t="inlineStr">
        <is>
          <t>Nottingham</t>
        </is>
      </c>
      <c r="C363" s="38" t="inlineStr">
        <is>
          <t>Brentford</t>
        </is>
      </c>
      <c r="D363" s="33" t="n">
        <v>243</v>
      </c>
      <c r="E363" s="33" t="n">
        <v>538</v>
      </c>
      <c r="F363" s="33" t="n">
        <v>133</v>
      </c>
      <c r="G363" s="33" t="n">
        <v>428</v>
      </c>
      <c r="H363" s="47" t="n">
        <v>6</v>
      </c>
      <c r="I363" s="47" t="n">
        <v>7</v>
      </c>
      <c r="J363" s="47" t="n">
        <v>13</v>
      </c>
      <c r="K363" s="16" t="n">
        <v>2</v>
      </c>
      <c r="L363" s="33" t="n">
        <v>1</v>
      </c>
      <c r="M363" s="47" t="n">
        <v>3</v>
      </c>
      <c r="N363" s="19">
        <f>IF(K363="","",LOOKUP(K363-L363,{-9E+307,0,1},{2,"x",1}))</f>
        <v/>
      </c>
      <c r="O363" s="20">
        <f>IF(K363="","",K363&amp;"-"&amp;L363)</f>
        <v/>
      </c>
      <c r="P363" s="21" t="n"/>
    </row>
    <row customHeight="1" ht="12" r="364">
      <c r="A364" s="60" t="n">
        <v>43505</v>
      </c>
      <c r="B364" s="38" t="inlineStr">
        <is>
          <t>QPR</t>
        </is>
      </c>
      <c r="C364" s="38" t="inlineStr">
        <is>
          <t>Birmingham</t>
        </is>
      </c>
      <c r="D364" s="33" t="n">
        <v>373</v>
      </c>
      <c r="E364" s="33" t="n">
        <v>326</v>
      </c>
      <c r="F364" s="33" t="n">
        <v>237</v>
      </c>
      <c r="G364" s="33" t="n">
        <v>199</v>
      </c>
      <c r="H364" s="47" t="n">
        <v>11</v>
      </c>
      <c r="I364" s="47" t="n">
        <v>7</v>
      </c>
      <c r="J364" s="47" t="n">
        <v>18</v>
      </c>
      <c r="K364" s="16" t="n">
        <v>3</v>
      </c>
      <c r="L364" s="33" t="n">
        <v>4</v>
      </c>
      <c r="M364" s="47" t="n">
        <v>7</v>
      </c>
      <c r="N364" s="19">
        <f>IF(K364="","",LOOKUP(K364-L364,{-9E+307,0,1},{2,"x",1}))</f>
        <v/>
      </c>
      <c r="O364" s="20">
        <f>IF(K364="","",K364&amp;"-"&amp;L364)</f>
        <v/>
      </c>
      <c r="P364" s="21" t="n"/>
    </row>
    <row customHeight="1" ht="12" r="365">
      <c r="A365" s="60" t="n">
        <v>43505</v>
      </c>
      <c r="B365" s="38" t="inlineStr">
        <is>
          <t>Rotherham</t>
        </is>
      </c>
      <c r="C365" s="38" t="inlineStr">
        <is>
          <t>Wigan</t>
        </is>
      </c>
      <c r="D365" s="33" t="n">
        <v>285</v>
      </c>
      <c r="E365" s="33" t="n">
        <v>245</v>
      </c>
      <c r="F365" s="33" t="n">
        <v>178</v>
      </c>
      <c r="G365" s="33" t="n">
        <v>135</v>
      </c>
      <c r="H365" s="47" t="n">
        <v>5</v>
      </c>
      <c r="I365" s="47" t="n">
        <v>3</v>
      </c>
      <c r="J365" s="47" t="n">
        <v>8</v>
      </c>
      <c r="K365" s="16" t="n">
        <v>1</v>
      </c>
      <c r="L365" s="33" t="n">
        <v>1</v>
      </c>
      <c r="M365" s="47" t="n">
        <v>2</v>
      </c>
      <c r="N365" s="19">
        <f>IF(K365="","",LOOKUP(K365-L365,{-9E+307,0,1},{2,"x",1}))</f>
        <v/>
      </c>
      <c r="O365" s="20">
        <f>IF(K365="","",K365&amp;"-"&amp;L365)</f>
        <v/>
      </c>
      <c r="P365" s="21" t="n"/>
    </row>
    <row customHeight="1" ht="12" r="366">
      <c r="A366" s="60" t="n">
        <v>43505</v>
      </c>
      <c r="B366" s="38" t="inlineStr">
        <is>
          <t>Sheffield Wed</t>
        </is>
      </c>
      <c r="C366" s="38" t="inlineStr">
        <is>
          <t>Reading</t>
        </is>
      </c>
      <c r="D366" s="33" t="n">
        <v>505</v>
      </c>
      <c r="E366" s="33" t="n">
        <v>380</v>
      </c>
      <c r="F366" s="33" t="n">
        <v>378</v>
      </c>
      <c r="G366" s="33" t="n">
        <v>256</v>
      </c>
      <c r="H366" s="47" t="n">
        <v>7</v>
      </c>
      <c r="I366" s="47" t="n">
        <v>5</v>
      </c>
      <c r="J366" s="47" t="n">
        <v>12</v>
      </c>
      <c r="K366" s="16" t="n">
        <v>0</v>
      </c>
      <c r="L366" s="33" t="n">
        <v>0</v>
      </c>
      <c r="M366" s="47" t="n">
        <v>0</v>
      </c>
      <c r="N366" s="19">
        <f>IF(K366="","",LOOKUP(K366-L366,{-9E+307,0,1},{2,"x",1}))</f>
        <v/>
      </c>
      <c r="O366" s="20">
        <f>IF(K366="","",K366&amp;"-"&amp;L366)</f>
        <v/>
      </c>
      <c r="P366" s="21" t="n"/>
    </row>
    <row customHeight="1" ht="12" r="367">
      <c r="A367" s="60" t="n">
        <v>43505</v>
      </c>
      <c r="B367" s="38" t="inlineStr">
        <is>
          <t>Stoke</t>
        </is>
      </c>
      <c r="C367" s="38" t="inlineStr">
        <is>
          <t>West Brom</t>
        </is>
      </c>
      <c r="D367" s="33" t="n">
        <v>473</v>
      </c>
      <c r="E367" s="33" t="n">
        <v>454</v>
      </c>
      <c r="F367" s="33" t="n">
        <v>385</v>
      </c>
      <c r="G367" s="33" t="n">
        <v>368</v>
      </c>
      <c r="H367" s="47" t="n">
        <v>1</v>
      </c>
      <c r="I367" s="47" t="n">
        <v>2</v>
      </c>
      <c r="J367" s="47" t="n">
        <v>3</v>
      </c>
      <c r="K367" s="16" t="n">
        <v>0</v>
      </c>
      <c r="L367" s="33" t="n">
        <v>1</v>
      </c>
      <c r="M367" s="47" t="n">
        <v>1</v>
      </c>
      <c r="N367" s="19">
        <f>IF(K367="","",LOOKUP(K367-L367,{-9E+307,0,1},{2,"x",1}))</f>
        <v/>
      </c>
      <c r="O367" s="20">
        <f>IF(K367="","",K367&amp;"-"&amp;L367)</f>
        <v/>
      </c>
      <c r="P367" s="21" t="n"/>
    </row>
    <row r="368">
      <c r="A368" s="60" t="n">
        <v>43505</v>
      </c>
      <c r="B368" s="38" t="inlineStr">
        <is>
          <t>Swansea</t>
        </is>
      </c>
      <c r="C368" s="38" t="inlineStr">
        <is>
          <t>Millwall</t>
        </is>
      </c>
      <c r="D368" s="33" t="n">
        <v>562</v>
      </c>
      <c r="E368" s="33" t="n">
        <v>328</v>
      </c>
      <c r="F368" s="33" t="n">
        <v>489</v>
      </c>
      <c r="G368" s="33" t="n">
        <v>251</v>
      </c>
      <c r="H368" s="47" t="n">
        <v>5</v>
      </c>
      <c r="I368" s="47" t="n">
        <v>3</v>
      </c>
      <c r="J368" s="47" t="n">
        <v>8</v>
      </c>
      <c r="K368" s="16" t="n">
        <v>1</v>
      </c>
      <c r="L368" s="33" t="n">
        <v>0</v>
      </c>
      <c r="M368" s="47" t="n">
        <v>1</v>
      </c>
      <c r="N368" s="19">
        <f>IF(K368="","",LOOKUP(K368-L368,{-9E+307,0,1},{2,"x",1}))</f>
        <v/>
      </c>
      <c r="O368" s="20">
        <f>IF(K368="","",K368&amp;"-"&amp;L368)</f>
        <v/>
      </c>
      <c r="P368" s="21" t="n"/>
    </row>
    <row customHeight="1" ht="12" r="369">
      <c r="A369" s="60" t="n">
        <v>43506</v>
      </c>
      <c r="B369" s="38" t="inlineStr">
        <is>
          <t>Norwich</t>
        </is>
      </c>
      <c r="C369" s="38" t="inlineStr">
        <is>
          <t>Ipswich</t>
        </is>
      </c>
      <c r="D369" s="33" t="n">
        <v>344</v>
      </c>
      <c r="E369" s="33" t="n">
        <v>380</v>
      </c>
      <c r="F369" s="33" t="n">
        <v>227</v>
      </c>
      <c r="G369" s="33" t="n">
        <v>258</v>
      </c>
      <c r="H369" s="47" t="n">
        <v>3</v>
      </c>
      <c r="I369" s="47" t="n">
        <v>2</v>
      </c>
      <c r="J369" s="47" t="n">
        <v>5</v>
      </c>
      <c r="K369" s="16" t="n">
        <v>3</v>
      </c>
      <c r="L369" s="33" t="n">
        <v>0</v>
      </c>
      <c r="M369" s="47" t="n">
        <v>3</v>
      </c>
      <c r="N369" s="19">
        <f>IF(K369="","",LOOKUP(K369-L369,{-9E+307,0,1},{2,"x",1}))</f>
        <v/>
      </c>
      <c r="O369" s="20">
        <f>IF(K369="","",K369&amp;"-"&amp;L369)</f>
        <v/>
      </c>
      <c r="P369" s="21" t="n"/>
    </row>
    <row customHeight="1" ht="12" r="370">
      <c r="A370" s="60" t="n">
        <v>43508</v>
      </c>
      <c r="B370" s="38" t="inlineStr">
        <is>
          <t>Birmingham</t>
        </is>
      </c>
      <c r="C370" s="38" t="inlineStr">
        <is>
          <t>Bolton</t>
        </is>
      </c>
      <c r="D370" s="33" t="n">
        <v>411</v>
      </c>
      <c r="E370" s="33" t="n">
        <v>319</v>
      </c>
      <c r="F370" s="33" t="n">
        <v>282</v>
      </c>
      <c r="G370" s="33" t="n">
        <v>197</v>
      </c>
      <c r="H370" s="47" t="n">
        <v>3</v>
      </c>
      <c r="I370" s="47" t="n">
        <v>2</v>
      </c>
      <c r="J370" s="47" t="n">
        <v>5</v>
      </c>
      <c r="K370" s="16" t="n">
        <v>0</v>
      </c>
      <c r="L370" s="33" t="n">
        <v>1</v>
      </c>
      <c r="M370" s="47" t="n">
        <v>1</v>
      </c>
      <c r="N370" s="19">
        <f>IF(K370="","",LOOKUP(K370-L370,{-9E+307,0,1},{2,"x",1}))</f>
        <v/>
      </c>
      <c r="O370" s="20">
        <f>IF(K370="","",K370&amp;"-"&amp;L370)</f>
        <v/>
      </c>
      <c r="P370" s="21" t="n"/>
    </row>
    <row customHeight="1" ht="12" r="371">
      <c r="A371" s="60" t="n">
        <v>43508</v>
      </c>
      <c r="B371" s="38" t="inlineStr">
        <is>
          <t>Bristol City</t>
        </is>
      </c>
      <c r="C371" s="38" t="inlineStr">
        <is>
          <t>QPR</t>
        </is>
      </c>
      <c r="D371" s="33" t="n">
        <v>492</v>
      </c>
      <c r="E371" s="33" t="n">
        <v>282</v>
      </c>
      <c r="F371" s="33" t="n">
        <v>395</v>
      </c>
      <c r="G371" s="33" t="n">
        <v>192</v>
      </c>
      <c r="H371" s="47" t="n">
        <v>7</v>
      </c>
      <c r="I371" s="47" t="n">
        <v>3</v>
      </c>
      <c r="J371" s="47" t="n">
        <v>10</v>
      </c>
      <c r="K371" s="16" t="n">
        <v>2</v>
      </c>
      <c r="L371" s="33" t="n">
        <v>1</v>
      </c>
      <c r="M371" s="47" t="n">
        <v>3</v>
      </c>
      <c r="N371" s="19">
        <f>IF(K371="","",LOOKUP(K371-L371,{-9E+307,0,1},{2,"x",1}))</f>
        <v/>
      </c>
      <c r="O371" s="20">
        <f>IF(K371="","",K371&amp;"-"&amp;L371)</f>
        <v/>
      </c>
      <c r="P371" s="21" t="n"/>
    </row>
    <row customHeight="1" ht="12" r="372">
      <c r="A372" s="60" t="n">
        <v>43508</v>
      </c>
      <c r="B372" s="38" t="inlineStr">
        <is>
          <t>Hull</t>
        </is>
      </c>
      <c r="C372" s="38" t="inlineStr">
        <is>
          <t>Rotherham</t>
        </is>
      </c>
      <c r="D372" s="33" t="n">
        <v>508</v>
      </c>
      <c r="E372" s="33" t="n">
        <v>330</v>
      </c>
      <c r="F372" s="33" t="n">
        <v>366</v>
      </c>
      <c r="G372" s="33" t="n">
        <v>195</v>
      </c>
      <c r="H372" s="47" t="n">
        <v>3</v>
      </c>
      <c r="I372" s="47" t="n">
        <v>5</v>
      </c>
      <c r="J372" s="47" t="n">
        <v>8</v>
      </c>
      <c r="K372" s="16" t="n">
        <v>2</v>
      </c>
      <c r="L372" s="33" t="n">
        <v>2</v>
      </c>
      <c r="M372" s="47" t="n">
        <v>4</v>
      </c>
      <c r="N372" s="19">
        <f>IF(K372="","",LOOKUP(K372-L372,{-9E+307,0,1},{2,"x",1}))</f>
        <v/>
      </c>
      <c r="O372" s="20">
        <f>IF(K372="","",K372&amp;"-"&amp;L372)</f>
        <v/>
      </c>
      <c r="P372" s="21" t="n"/>
    </row>
    <row customHeight="1" ht="12" r="373">
      <c r="A373" s="60" t="n">
        <v>43508</v>
      </c>
      <c r="B373" s="38" t="inlineStr">
        <is>
          <t>Millwall</t>
        </is>
      </c>
      <c r="C373" s="38" t="inlineStr">
        <is>
          <t>Sheffield Wed</t>
        </is>
      </c>
      <c r="D373" s="33" t="n">
        <v>316</v>
      </c>
      <c r="E373" s="33" t="n">
        <v>465</v>
      </c>
      <c r="F373" s="33" t="n">
        <v>193</v>
      </c>
      <c r="G373" s="33" t="n">
        <v>313</v>
      </c>
      <c r="H373" s="47" t="n">
        <v>6</v>
      </c>
      <c r="I373" s="47" t="n">
        <v>2</v>
      </c>
      <c r="J373" s="47" t="n">
        <v>8</v>
      </c>
      <c r="K373" s="16" t="n">
        <v>0</v>
      </c>
      <c r="L373" s="33" t="n">
        <v>0</v>
      </c>
      <c r="M373" s="47" t="n">
        <v>0</v>
      </c>
      <c r="N373" s="19">
        <f>IF(K373="","",LOOKUP(K373-L373,{-9E+307,0,1},{2,"x",1}))</f>
        <v/>
      </c>
      <c r="O373" s="20">
        <f>IF(K373="","",K373&amp;"-"&amp;L373)</f>
        <v/>
      </c>
      <c r="P373" s="21" t="n"/>
    </row>
    <row r="374">
      <c r="A374" s="60" t="n">
        <v>43508</v>
      </c>
      <c r="B374" s="38" t="inlineStr">
        <is>
          <t>West Brom</t>
        </is>
      </c>
      <c r="C374" s="38" t="inlineStr">
        <is>
          <t>Nottingham</t>
        </is>
      </c>
      <c r="D374" s="33" t="n">
        <v>588</v>
      </c>
      <c r="E374" s="33" t="n">
        <v>302</v>
      </c>
      <c r="F374" s="33" t="n">
        <v>473</v>
      </c>
      <c r="G374" s="33" t="n">
        <v>192</v>
      </c>
      <c r="H374" s="47" t="n">
        <v>4</v>
      </c>
      <c r="I374" s="47" t="n">
        <v>3</v>
      </c>
      <c r="J374" s="47" t="n">
        <v>7</v>
      </c>
      <c r="K374" s="16" t="n">
        <v>2</v>
      </c>
      <c r="L374" s="33" t="n">
        <v>2</v>
      </c>
      <c r="M374" s="47" t="n">
        <v>4</v>
      </c>
      <c r="N374" s="19">
        <f>IF(K374="","",LOOKUP(K374-L374,{-9E+307,0,1},{2,"x",1}))</f>
        <v/>
      </c>
      <c r="O374" s="20">
        <f>IF(K374="","",K374&amp;"-"&amp;L374)</f>
        <v/>
      </c>
      <c r="P374" s="21" t="n"/>
    </row>
    <row customHeight="1" ht="12" r="375">
      <c r="A375" s="60" t="n">
        <v>43509</v>
      </c>
      <c r="B375" s="38" t="inlineStr">
        <is>
          <t>Brentford</t>
        </is>
      </c>
      <c r="C375" s="38" t="inlineStr">
        <is>
          <t>Aston Villa</t>
        </is>
      </c>
      <c r="D375" s="33" t="n">
        <v>518</v>
      </c>
      <c r="E375" s="33" t="n">
        <v>313</v>
      </c>
      <c r="F375" s="33" t="n">
        <v>431</v>
      </c>
      <c r="G375" s="33" t="n">
        <v>219</v>
      </c>
      <c r="H375" s="47" t="n">
        <v>6</v>
      </c>
      <c r="I375" s="47" t="n">
        <v>3</v>
      </c>
      <c r="J375" s="47" t="n">
        <v>9</v>
      </c>
      <c r="K375" s="16" t="n">
        <v>1</v>
      </c>
      <c r="L375" s="33" t="n">
        <v>0</v>
      </c>
      <c r="M375" s="47" t="n">
        <v>1</v>
      </c>
      <c r="N375" s="19">
        <f>IF(K375="","",LOOKUP(K375-L375,{-9E+307,0,1},{2,"x",1}))</f>
        <v/>
      </c>
      <c r="O375" s="20">
        <f>IF(K375="","",K375&amp;"-"&amp;L375)</f>
        <v/>
      </c>
      <c r="P375" s="21" t="n"/>
    </row>
    <row customHeight="1" ht="12" r="376">
      <c r="A376" s="60" t="n">
        <v>43509</v>
      </c>
      <c r="B376" s="38" t="inlineStr">
        <is>
          <t>Ipswich</t>
        </is>
      </c>
      <c r="C376" s="38" t="inlineStr">
        <is>
          <t>Derby</t>
        </is>
      </c>
      <c r="D376" s="33" t="n">
        <v>383</v>
      </c>
      <c r="E376" s="33" t="n">
        <v>447</v>
      </c>
      <c r="F376" s="33" t="n">
        <v>257</v>
      </c>
      <c r="G376" s="33" t="n">
        <v>321</v>
      </c>
      <c r="H376" s="47" t="n">
        <v>3</v>
      </c>
      <c r="I376" s="47" t="n">
        <v>5</v>
      </c>
      <c r="J376" s="47" t="n">
        <v>8</v>
      </c>
      <c r="K376" s="16" t="n">
        <v>1</v>
      </c>
      <c r="L376" s="33" t="n">
        <v>1</v>
      </c>
      <c r="M376" s="47" t="n">
        <v>2</v>
      </c>
      <c r="N376" s="19">
        <f>IF(K376="","",LOOKUP(K376-L376,{-9E+307,0,1},{2,"x",1}))</f>
        <v/>
      </c>
      <c r="O376" s="20">
        <f>IF(K376="","",K376&amp;"-"&amp;L376)</f>
        <v/>
      </c>
      <c r="P376" s="21" t="n"/>
    </row>
    <row customHeight="1" ht="12" r="377">
      <c r="A377" s="60" t="n">
        <v>43509</v>
      </c>
      <c r="B377" s="38" t="inlineStr">
        <is>
          <t>Leeds</t>
        </is>
      </c>
      <c r="C377" s="38" t="inlineStr">
        <is>
          <t>Swansea</t>
        </is>
      </c>
      <c r="D377" s="33" t="n">
        <v>608</v>
      </c>
      <c r="E377" s="33" t="n">
        <v>391</v>
      </c>
      <c r="F377" s="33" t="n">
        <v>519</v>
      </c>
      <c r="G377" s="33" t="n">
        <v>299</v>
      </c>
      <c r="H377" s="47" t="n">
        <v>7</v>
      </c>
      <c r="I377" s="47" t="n">
        <v>4</v>
      </c>
      <c r="J377" s="47" t="n">
        <v>11</v>
      </c>
      <c r="K377" s="16" t="n">
        <v>2</v>
      </c>
      <c r="L377" s="33" t="n">
        <v>1</v>
      </c>
      <c r="M377" s="47" t="n">
        <v>3</v>
      </c>
      <c r="N377" s="19">
        <f>IF(K377="","",LOOKUP(K377-L377,{-9E+307,0,1},{2,"x",1}))</f>
        <v/>
      </c>
      <c r="O377" s="20">
        <f>IF(K377="","",K377&amp;"-"&amp;L377)</f>
        <v/>
      </c>
      <c r="P377" s="21" t="n"/>
    </row>
    <row customHeight="1" ht="12" r="378">
      <c r="A378" s="60" t="n">
        <v>43509</v>
      </c>
      <c r="B378" s="38" t="inlineStr">
        <is>
          <t>Preston</t>
        </is>
      </c>
      <c r="C378" s="38" t="inlineStr">
        <is>
          <t>Norwich</t>
        </is>
      </c>
      <c r="D378" s="33" t="n">
        <v>326</v>
      </c>
      <c r="E378" s="33" t="n">
        <v>494</v>
      </c>
      <c r="F378" s="33" t="n">
        <v>224</v>
      </c>
      <c r="G378" s="33" t="n">
        <v>386</v>
      </c>
      <c r="H378" s="47" t="n">
        <v>4</v>
      </c>
      <c r="I378" s="47" t="n">
        <v>10</v>
      </c>
      <c r="J378" s="47" t="n">
        <v>14</v>
      </c>
      <c r="K378" s="16" t="n">
        <v>3</v>
      </c>
      <c r="L378" s="33" t="n">
        <v>1</v>
      </c>
      <c r="M378" s="47" t="n">
        <v>4</v>
      </c>
      <c r="N378" s="19">
        <f>IF(K378="","",LOOKUP(K378-L378,{-9E+307,0,1},{2,"x",1}))</f>
        <v/>
      </c>
      <c r="O378" s="20">
        <f>IF(K378="","",K378&amp;"-"&amp;L378)</f>
        <v/>
      </c>
      <c r="P378" s="21" t="n"/>
    </row>
    <row customHeight="1" ht="12" r="379">
      <c r="A379" s="60" t="n">
        <v>43509</v>
      </c>
      <c r="B379" s="38" t="inlineStr">
        <is>
          <t>Reading</t>
        </is>
      </c>
      <c r="C379" s="38" t="inlineStr">
        <is>
          <t>Blackburn</t>
        </is>
      </c>
      <c r="D379" s="33" t="n">
        <v>448</v>
      </c>
      <c r="E379" s="33" t="n">
        <v>516</v>
      </c>
      <c r="F379" s="33" t="n">
        <v>356</v>
      </c>
      <c r="G379" s="33" t="n">
        <v>412</v>
      </c>
      <c r="H379" s="47" t="n">
        <v>4</v>
      </c>
      <c r="I379" s="47" t="n">
        <v>5</v>
      </c>
      <c r="J379" s="47" t="n">
        <v>9</v>
      </c>
      <c r="K379" s="16" t="n">
        <v>2</v>
      </c>
      <c r="L379" s="33" t="n">
        <v>1</v>
      </c>
      <c r="M379" s="47" t="n">
        <v>3</v>
      </c>
      <c r="N379" s="19">
        <f>IF(K379="","",LOOKUP(K379-L379,{-9E+307,0,1},{2,"x",1}))</f>
        <v/>
      </c>
      <c r="O379" s="20">
        <f>IF(K379="","",K379&amp;"-"&amp;L379)</f>
        <v/>
      </c>
      <c r="P379" s="21" t="n"/>
    </row>
    <row customHeight="1" ht="12" r="380">
      <c r="A380" s="60" t="n">
        <v>43509</v>
      </c>
      <c r="B380" s="38" t="inlineStr">
        <is>
          <t>Sheffield Utd</t>
        </is>
      </c>
      <c r="C380" s="38" t="inlineStr">
        <is>
          <t>Middlesbrough</t>
        </is>
      </c>
      <c r="D380" s="33" t="n">
        <v>419</v>
      </c>
      <c r="E380" s="33" t="n">
        <v>317</v>
      </c>
      <c r="F380" s="33" t="n">
        <v>306</v>
      </c>
      <c r="G380" s="33" t="n">
        <v>208</v>
      </c>
      <c r="H380" s="47" t="n">
        <v>5</v>
      </c>
      <c r="I380" s="47" t="n">
        <v>4</v>
      </c>
      <c r="J380" s="47" t="n">
        <v>9</v>
      </c>
      <c r="K380" s="16" t="n">
        <v>1</v>
      </c>
      <c r="L380" s="33" t="n">
        <v>0</v>
      </c>
      <c r="M380" s="47" t="n">
        <v>1</v>
      </c>
      <c r="N380" s="19">
        <f>IF(K380="","",LOOKUP(K380-L380,{-9E+307,0,1},{2,"x",1}))</f>
        <v/>
      </c>
      <c r="O380" s="20">
        <f>IF(K380="","",K380&amp;"-"&amp;L380)</f>
        <v/>
      </c>
      <c r="P380" s="21" t="n"/>
    </row>
    <row customHeight="1" ht="12" r="381">
      <c r="A381" s="60" t="n">
        <v>43509</v>
      </c>
      <c r="B381" s="38" t="inlineStr">
        <is>
          <t>Wigan</t>
        </is>
      </c>
      <c r="C381" s="38" t="inlineStr">
        <is>
          <t>Stoke</t>
        </is>
      </c>
      <c r="D381" s="33" t="n">
        <v>401</v>
      </c>
      <c r="E381" s="33" t="n">
        <v>475</v>
      </c>
      <c r="F381" s="33" t="n">
        <v>312</v>
      </c>
      <c r="G381" s="33" t="n">
        <v>383</v>
      </c>
      <c r="H381" s="47" t="n">
        <v>3</v>
      </c>
      <c r="I381" s="47" t="n">
        <v>2</v>
      </c>
      <c r="J381" s="47" t="n">
        <v>5</v>
      </c>
      <c r="K381" s="16" t="n">
        <v>0</v>
      </c>
      <c r="L381" s="33" t="n">
        <v>0</v>
      </c>
      <c r="M381" s="47" t="n">
        <v>0</v>
      </c>
      <c r="N381" s="19">
        <f>IF(K381="","",LOOKUP(K381-L381,{-9E+307,0,1},{2,"x",1}))</f>
        <v/>
      </c>
      <c r="O381" s="20">
        <f>IF(K381="","",K381&amp;"-"&amp;L381)</f>
        <v/>
      </c>
      <c r="P381" s="21" t="n"/>
    </row>
    <row customHeight="1" ht="12" r="382">
      <c r="A382" s="60" t="n">
        <v>43512</v>
      </c>
      <c r="B382" s="38" t="inlineStr">
        <is>
          <t>Aston Villa</t>
        </is>
      </c>
      <c r="C382" s="38" t="inlineStr">
        <is>
          <t>West Brom</t>
        </is>
      </c>
      <c r="D382" s="33" t="n">
        <v>507</v>
      </c>
      <c r="E382" s="33" t="n">
        <v>305</v>
      </c>
      <c r="F382" s="33" t="n">
        <v>422</v>
      </c>
      <c r="G382" s="33" t="n">
        <v>215</v>
      </c>
      <c r="H382" s="47" t="n">
        <v>2</v>
      </c>
      <c r="I382" s="47" t="n">
        <v>3</v>
      </c>
      <c r="J382" s="47" t="n">
        <v>5</v>
      </c>
      <c r="K382" s="16" t="n">
        <v>0</v>
      </c>
      <c r="L382" s="33" t="n">
        <v>2</v>
      </c>
      <c r="M382" s="47" t="n">
        <v>2</v>
      </c>
      <c r="N382" s="19">
        <f>IF(K382="","",LOOKUP(K382-L382,{-9E+307,0,1},{2,"x",1}))</f>
        <v/>
      </c>
      <c r="O382" s="20">
        <f>IF(K382="","",K382&amp;"-"&amp;L382)</f>
        <v/>
      </c>
      <c r="P382" s="21" t="n"/>
    </row>
    <row customHeight="1" ht="12" r="383">
      <c r="A383" s="60" t="n">
        <v>43512</v>
      </c>
      <c r="B383" s="38" t="inlineStr">
        <is>
          <t>Bolton</t>
        </is>
      </c>
      <c r="C383" s="38" t="inlineStr">
        <is>
          <t>Norwich</t>
        </is>
      </c>
      <c r="D383" s="33" t="n">
        <v>319</v>
      </c>
      <c r="E383" s="33" t="n">
        <v>749</v>
      </c>
      <c r="F383" s="33" t="n">
        <v>229</v>
      </c>
      <c r="G383" s="33" t="n">
        <v>668</v>
      </c>
      <c r="H383" s="47" t="n">
        <v>3</v>
      </c>
      <c r="I383" s="47" t="n">
        <v>12</v>
      </c>
      <c r="J383" s="47" t="n">
        <v>15</v>
      </c>
      <c r="K383" s="16" t="n">
        <v>0</v>
      </c>
      <c r="L383" s="33" t="n">
        <v>4</v>
      </c>
      <c r="M383" s="47" t="n">
        <v>4</v>
      </c>
      <c r="N383" s="19">
        <f>IF(K383="","",LOOKUP(K383-L383,{-9E+307,0,1},{2,"x",1}))</f>
        <v/>
      </c>
      <c r="O383" s="20">
        <f>IF(K383="","",K383&amp;"-"&amp;L383)</f>
        <v/>
      </c>
      <c r="P383" s="21" t="n"/>
    </row>
    <row customHeight="1" ht="12" r="384">
      <c r="A384" s="60" t="n">
        <v>43512</v>
      </c>
      <c r="B384" s="38" t="inlineStr">
        <is>
          <t>Ipswich</t>
        </is>
      </c>
      <c r="C384" s="38" t="inlineStr">
        <is>
          <t>Stoke</t>
        </is>
      </c>
      <c r="D384" s="33" t="n">
        <v>430</v>
      </c>
      <c r="E384" s="33" t="n">
        <v>423</v>
      </c>
      <c r="F384" s="33" t="n">
        <v>297</v>
      </c>
      <c r="G384" s="33" t="n">
        <v>290</v>
      </c>
      <c r="H384" s="47" t="n">
        <v>3</v>
      </c>
      <c r="I384" s="47" t="n">
        <v>1</v>
      </c>
      <c r="J384" s="47" t="n">
        <v>4</v>
      </c>
      <c r="K384" s="16" t="n">
        <v>1</v>
      </c>
      <c r="L384" s="33" t="n">
        <v>1</v>
      </c>
      <c r="M384" s="47" t="n">
        <v>2</v>
      </c>
      <c r="N384" s="19">
        <f>IF(K384="","",LOOKUP(K384-L384,{-9E+307,0,1},{2,"x",1}))</f>
        <v/>
      </c>
      <c r="O384" s="20">
        <f>IF(K384="","",K384&amp;"-"&amp;L384)</f>
        <v/>
      </c>
      <c r="P384" s="21" t="n"/>
    </row>
    <row customHeight="1" ht="12" r="385">
      <c r="A385" s="60" t="n">
        <v>43512</v>
      </c>
      <c r="B385" s="38" t="inlineStr">
        <is>
          <t>Preston</t>
        </is>
      </c>
      <c r="C385" s="38" t="inlineStr">
        <is>
          <t>Nottingham</t>
        </is>
      </c>
      <c r="D385" s="33" t="n">
        <v>485</v>
      </c>
      <c r="E385" s="33" t="n">
        <v>303</v>
      </c>
      <c r="F385" s="33" t="n">
        <v>354</v>
      </c>
      <c r="G385" s="33" t="n">
        <v>183</v>
      </c>
      <c r="H385" s="47" t="n">
        <v>3</v>
      </c>
      <c r="I385" s="47" t="n">
        <v>2</v>
      </c>
      <c r="J385" s="47" t="n">
        <v>5</v>
      </c>
      <c r="K385" s="16" t="n">
        <v>0</v>
      </c>
      <c r="L385" s="33" t="n">
        <v>0</v>
      </c>
      <c r="M385" s="47" t="n">
        <v>0</v>
      </c>
      <c r="N385" s="19">
        <f>IF(K385="","",LOOKUP(K385-L385,{-9E+307,0,1},{2,"x",1}))</f>
        <v/>
      </c>
      <c r="O385" s="20">
        <f>IF(K385="","",K385&amp;"-"&amp;L385)</f>
        <v/>
      </c>
      <c r="P385" s="21" t="n"/>
    </row>
    <row customHeight="1" ht="12" r="386">
      <c r="A386" s="60" t="n">
        <v>43512</v>
      </c>
      <c r="B386" s="38" t="inlineStr">
        <is>
          <t>Rotherham</t>
        </is>
      </c>
      <c r="C386" s="38" t="inlineStr">
        <is>
          <t>Sheffield Wed</t>
        </is>
      </c>
      <c r="D386" s="33" t="n">
        <v>255</v>
      </c>
      <c r="E386" s="33" t="n">
        <v>326</v>
      </c>
      <c r="F386" s="33" t="n">
        <v>138</v>
      </c>
      <c r="G386" s="33" t="n">
        <v>218</v>
      </c>
      <c r="H386" s="47" t="n">
        <v>6</v>
      </c>
      <c r="I386" s="47" t="n">
        <v>4</v>
      </c>
      <c r="J386" s="47" t="n">
        <v>10</v>
      </c>
      <c r="K386" s="16" t="n">
        <v>2</v>
      </c>
      <c r="L386" s="33" t="n">
        <v>2</v>
      </c>
      <c r="M386" s="47" t="n">
        <v>4</v>
      </c>
      <c r="N386" s="19">
        <f>IF(K386="","",LOOKUP(K386-L386,{-9E+307,0,1},{2,"x",1}))</f>
        <v/>
      </c>
      <c r="O386" s="20">
        <f>IF(K386="","",K386&amp;"-"&amp;L386)</f>
        <v/>
      </c>
      <c r="P386" s="21" t="n"/>
    </row>
    <row customHeight="1" ht="12" r="387">
      <c r="A387" s="60" t="n">
        <v>43512</v>
      </c>
      <c r="B387" s="38" t="inlineStr">
        <is>
          <t>Sheffield Utd</t>
        </is>
      </c>
      <c r="C387" s="38" t="inlineStr">
        <is>
          <t>Reading</t>
        </is>
      </c>
      <c r="D387" s="33" t="n">
        <v>380</v>
      </c>
      <c r="E387" s="33" t="n">
        <v>543</v>
      </c>
      <c r="F387" s="33" t="n">
        <v>286</v>
      </c>
      <c r="G387" s="33" t="n">
        <v>458</v>
      </c>
      <c r="H387" s="47" t="n">
        <v>10</v>
      </c>
      <c r="I387" s="47" t="n">
        <v>2</v>
      </c>
      <c r="J387" s="47" t="n">
        <v>12</v>
      </c>
      <c r="K387" s="16" t="n">
        <v>4</v>
      </c>
      <c r="L387" s="33" t="n">
        <v>0</v>
      </c>
      <c r="M387" s="47" t="n">
        <v>4</v>
      </c>
      <c r="N387" s="19">
        <f>IF(K387="","",LOOKUP(K387-L387,{-9E+307,0,1},{2,"x",1}))</f>
        <v/>
      </c>
      <c r="O387" s="20">
        <f>IF(K387="","",K387&amp;"-"&amp;L387)</f>
        <v/>
      </c>
      <c r="P387" s="21" t="n"/>
    </row>
    <row customHeight="1" ht="12" r="388">
      <c r="A388" s="60" t="n">
        <v>43513</v>
      </c>
      <c r="B388" s="38" t="inlineStr">
        <is>
          <t>Blackburn</t>
        </is>
      </c>
      <c r="C388" s="38" t="inlineStr">
        <is>
          <t>Middlesbrough</t>
        </is>
      </c>
      <c r="D388" s="33" t="n">
        <v>401</v>
      </c>
      <c r="E388" s="33" t="n">
        <v>405</v>
      </c>
      <c r="F388" s="33" t="n">
        <v>290</v>
      </c>
      <c r="G388" s="33" t="n">
        <v>322</v>
      </c>
      <c r="H388" s="47" t="n">
        <v>1</v>
      </c>
      <c r="I388" s="47" t="n">
        <v>7</v>
      </c>
      <c r="J388" s="47" t="n">
        <v>8</v>
      </c>
      <c r="K388" s="16" t="n">
        <v>0</v>
      </c>
      <c r="L388" s="33" t="n">
        <v>1</v>
      </c>
      <c r="M388" s="47" t="n">
        <v>1</v>
      </c>
      <c r="N388" s="19">
        <f>IF(K388="","",LOOKUP(K388-L388,{-9E+307,0,1},{2,"x",1}))</f>
        <v/>
      </c>
      <c r="O388" s="20">
        <f>IF(K388="","",K388&amp;"-"&amp;L388)</f>
        <v/>
      </c>
      <c r="P388" s="21" t="n"/>
    </row>
    <row customHeight="1" ht="12" r="389">
      <c r="A389" s="60" t="n">
        <v>43515</v>
      </c>
      <c r="B389" s="38" t="inlineStr">
        <is>
          <t>QPR</t>
        </is>
      </c>
      <c r="C389" s="38" t="inlineStr">
        <is>
          <t>West Brom</t>
        </is>
      </c>
      <c r="D389" s="33" t="n">
        <v>377</v>
      </c>
      <c r="E389" s="33" t="n">
        <v>457</v>
      </c>
      <c r="F389" s="33" t="n">
        <v>280</v>
      </c>
      <c r="G389" s="33" t="n">
        <v>348</v>
      </c>
      <c r="H389" s="47" t="n">
        <v>4</v>
      </c>
      <c r="I389" s="47" t="n">
        <v>5</v>
      </c>
      <c r="J389" s="47" t="n">
        <v>9</v>
      </c>
      <c r="K389" s="16" t="n">
        <v>2</v>
      </c>
      <c r="L389" s="33" t="n">
        <v>3</v>
      </c>
      <c r="M389" s="47" t="n">
        <v>5</v>
      </c>
      <c r="N389" s="19">
        <f>IF(K389="","",LOOKUP(K389-L389,{-9E+307,0,1},{2,"x",1}))</f>
        <v/>
      </c>
      <c r="O389" s="20">
        <f>IF(K389="","",K389&amp;"-"&amp;L389)</f>
        <v/>
      </c>
      <c r="P389" s="21" t="n"/>
    </row>
    <row customHeight="1" ht="12" r="390">
      <c r="A390" s="60" t="n">
        <v>43516</v>
      </c>
      <c r="B390" s="38" t="inlineStr">
        <is>
          <t>Derby</t>
        </is>
      </c>
      <c r="C390" s="38" t="inlineStr">
        <is>
          <t>Millwall</t>
        </is>
      </c>
      <c r="D390" s="33" t="n">
        <v>577</v>
      </c>
      <c r="E390" s="33" t="n">
        <v>297</v>
      </c>
      <c r="F390" s="33" t="n">
        <v>483</v>
      </c>
      <c r="G390" s="33" t="n">
        <v>192</v>
      </c>
      <c r="H390" s="47" t="n">
        <v>1</v>
      </c>
      <c r="I390" s="47" t="n">
        <v>1</v>
      </c>
      <c r="J390" s="47" t="n">
        <v>2</v>
      </c>
      <c r="K390" s="16" t="n">
        <v>0</v>
      </c>
      <c r="L390" s="33" t="n">
        <v>1</v>
      </c>
      <c r="M390" s="47" t="n">
        <v>1</v>
      </c>
      <c r="N390" s="19">
        <f>IF(K390="","",LOOKUP(K390-L390,{-9E+307,0,1},{2,"x",1}))</f>
        <v/>
      </c>
      <c r="O390" s="20">
        <f>IF(K390="","",K390&amp;"-"&amp;L390)</f>
        <v/>
      </c>
      <c r="P390" s="21" t="n"/>
    </row>
    <row customHeight="1" ht="12" r="391">
      <c r="A391" s="60" t="n">
        <v>43519</v>
      </c>
      <c r="B391" s="38" t="inlineStr">
        <is>
          <t>Birmingham</t>
        </is>
      </c>
      <c r="C391" s="38" t="inlineStr">
        <is>
          <t>Blackburn</t>
        </is>
      </c>
      <c r="D391" s="33" t="n">
        <v>383</v>
      </c>
      <c r="E391" s="33" t="n">
        <v>368</v>
      </c>
      <c r="F391" s="33" t="n">
        <v>245</v>
      </c>
      <c r="G391" s="33" t="n">
        <v>229</v>
      </c>
      <c r="H391" s="47" t="n">
        <v>7</v>
      </c>
      <c r="I391" s="47" t="n">
        <v>3</v>
      </c>
      <c r="J391" s="47" t="n">
        <v>10</v>
      </c>
      <c r="K391" s="16" t="n">
        <v>2</v>
      </c>
      <c r="L391" s="33" t="n">
        <v>2</v>
      </c>
      <c r="M391" s="47" t="n">
        <v>4</v>
      </c>
      <c r="N391" s="19">
        <f>IF(K391="","",LOOKUP(K391-L391,{-9E+307,0,1},{2,"x",1}))</f>
        <v/>
      </c>
      <c r="O391" s="20">
        <f>IF(K391="","",K391&amp;"-"&amp;L391)</f>
        <v/>
      </c>
      <c r="P391" s="21" t="n"/>
    </row>
    <row customHeight="1" ht="12" r="392">
      <c r="A392" s="60" t="n">
        <v>43519</v>
      </c>
      <c r="B392" s="38" t="inlineStr">
        <is>
          <t>Brentford</t>
        </is>
      </c>
      <c r="C392" s="38" t="inlineStr">
        <is>
          <t>Hull</t>
        </is>
      </c>
      <c r="D392" s="33" t="n">
        <v>477</v>
      </c>
      <c r="E392" s="33" t="n">
        <v>290</v>
      </c>
      <c r="F392" s="33" t="n">
        <v>385</v>
      </c>
      <c r="G392" s="33" t="n">
        <v>183</v>
      </c>
      <c r="H392" s="47" t="n">
        <v>10</v>
      </c>
      <c r="I392" s="47" t="n">
        <v>3</v>
      </c>
      <c r="J392" s="47" t="n">
        <v>13</v>
      </c>
      <c r="K392" s="16" t="n">
        <v>5</v>
      </c>
      <c r="L392" s="33" t="n">
        <v>1</v>
      </c>
      <c r="M392" s="47" t="n">
        <v>6</v>
      </c>
      <c r="N392" s="19">
        <f>IF(K392="","",LOOKUP(K392-L392,{-9E+307,0,1},{2,"x",1}))</f>
        <v/>
      </c>
      <c r="O392" s="20">
        <f>IF(K392="","",K392&amp;"-"&amp;L392)</f>
        <v/>
      </c>
      <c r="P392" s="21" t="n"/>
    </row>
    <row customHeight="1" ht="12" r="393">
      <c r="A393" s="60" t="n">
        <v>43519</v>
      </c>
      <c r="B393" s="38" t="inlineStr">
        <is>
          <t>Leeds</t>
        </is>
      </c>
      <c r="C393" s="38" t="inlineStr">
        <is>
          <t>Bolton</t>
        </is>
      </c>
      <c r="D393" s="33" t="n">
        <v>558</v>
      </c>
      <c r="E393" s="33" t="n">
        <v>255</v>
      </c>
      <c r="F393" s="33" t="n">
        <v>436</v>
      </c>
      <c r="G393" s="33" t="n">
        <v>144</v>
      </c>
      <c r="H393" s="47" t="n">
        <v>8</v>
      </c>
      <c r="I393" s="47" t="n">
        <v>6</v>
      </c>
      <c r="J393" s="47" t="n">
        <v>14</v>
      </c>
      <c r="K393" s="16" t="n">
        <v>2</v>
      </c>
      <c r="L393" s="33" t="n">
        <v>1</v>
      </c>
      <c r="M393" s="47" t="n">
        <v>3</v>
      </c>
      <c r="N393" s="19">
        <f>IF(K393="","",LOOKUP(K393-L393,{-9E+307,0,1},{2,"x",1}))</f>
        <v/>
      </c>
      <c r="O393" s="20">
        <f>IF(K393="","",K393&amp;"-"&amp;L393)</f>
        <v/>
      </c>
      <c r="P393" s="21" t="n"/>
    </row>
    <row customHeight="1" ht="12" r="394">
      <c r="A394" s="60" t="n">
        <v>43519</v>
      </c>
      <c r="B394" s="38" t="inlineStr">
        <is>
          <t>Middlesbrough</t>
        </is>
      </c>
      <c r="C394" s="38" t="inlineStr">
        <is>
          <t>QPR</t>
        </is>
      </c>
      <c r="D394" s="33" t="n">
        <v>464</v>
      </c>
      <c r="E394" s="33" t="n">
        <v>556</v>
      </c>
      <c r="F394" s="33" t="n">
        <v>381</v>
      </c>
      <c r="G394" s="33" t="n">
        <v>470</v>
      </c>
      <c r="H394" s="47" t="n">
        <v>4</v>
      </c>
      <c r="I394" s="47" t="n">
        <v>4</v>
      </c>
      <c r="J394" s="47" t="n">
        <v>8</v>
      </c>
      <c r="K394" s="16" t="n">
        <v>2</v>
      </c>
      <c r="L394" s="33" t="n">
        <v>0</v>
      </c>
      <c r="M394" s="47" t="n">
        <v>2</v>
      </c>
      <c r="N394" s="19">
        <f>IF(K394="","",LOOKUP(K394-L394,{-9E+307,0,1},{2,"x",1}))</f>
        <v/>
      </c>
      <c r="O394" s="20">
        <f>IF(K394="","",K394&amp;"-"&amp;L394)</f>
        <v/>
      </c>
      <c r="P394" s="21" t="n"/>
    </row>
    <row customHeight="1" ht="12" r="395">
      <c r="A395" s="60" t="n">
        <v>43519</v>
      </c>
      <c r="B395" s="38" t="inlineStr">
        <is>
          <t>Millwall</t>
        </is>
      </c>
      <c r="C395" s="38" t="inlineStr">
        <is>
          <t>Preston</t>
        </is>
      </c>
      <c r="D395" s="33" t="n">
        <v>396</v>
      </c>
      <c r="E395" s="33" t="n">
        <v>423</v>
      </c>
      <c r="F395" s="33" t="n">
        <v>262</v>
      </c>
      <c r="G395" s="33" t="n">
        <v>296</v>
      </c>
      <c r="H395" s="47" t="n">
        <v>3</v>
      </c>
      <c r="I395" s="47" t="n">
        <v>5</v>
      </c>
      <c r="J395" s="47" t="n">
        <v>8</v>
      </c>
      <c r="K395" s="16" t="n">
        <v>1</v>
      </c>
      <c r="L395" s="33" t="n">
        <v>3</v>
      </c>
      <c r="M395" s="47" t="n">
        <v>4</v>
      </c>
      <c r="N395" s="19">
        <f>IF(K395="","",LOOKUP(K395-L395,{-9E+307,0,1},{2,"x",1}))</f>
        <v/>
      </c>
      <c r="O395" s="20">
        <f>IF(K395="","",K395&amp;"-"&amp;L395)</f>
        <v/>
      </c>
      <c r="P395" s="21" t="n"/>
    </row>
    <row customHeight="1" ht="12" r="396">
      <c r="A396" s="60" t="n">
        <v>43519</v>
      </c>
      <c r="B396" s="38" t="inlineStr">
        <is>
          <t>Norwich</t>
        </is>
      </c>
      <c r="C396" s="38" t="inlineStr">
        <is>
          <t>Bristol City</t>
        </is>
      </c>
      <c r="D396" s="33" t="n">
        <v>459</v>
      </c>
      <c r="E396" s="33" t="n">
        <v>319</v>
      </c>
      <c r="F396" s="33" t="n">
        <v>355</v>
      </c>
      <c r="G396" s="33" t="n">
        <v>227</v>
      </c>
      <c r="H396" s="47" t="n">
        <v>8</v>
      </c>
      <c r="I396" s="47" t="n">
        <v>6</v>
      </c>
      <c r="J396" s="47" t="n">
        <v>14</v>
      </c>
      <c r="K396" s="16" t="n">
        <v>3</v>
      </c>
      <c r="L396" s="33" t="n">
        <v>2</v>
      </c>
      <c r="M396" s="47" t="n">
        <v>5</v>
      </c>
      <c r="N396" s="19">
        <f>IF(K396="","",LOOKUP(K396-L396,{-9E+307,0,1},{2,"x",1}))</f>
        <v/>
      </c>
      <c r="O396" s="20">
        <f>IF(K396="","",K396&amp;"-"&amp;L396)</f>
        <v/>
      </c>
      <c r="P396" s="21" t="n"/>
    </row>
    <row customHeight="1" ht="12" r="397">
      <c r="A397" s="60" t="n">
        <v>43519</v>
      </c>
      <c r="B397" s="38" t="inlineStr">
        <is>
          <t>Reading</t>
        </is>
      </c>
      <c r="C397" s="38" t="inlineStr">
        <is>
          <t>Rotherham</t>
        </is>
      </c>
      <c r="D397" s="33" t="n">
        <v>427</v>
      </c>
      <c r="E397" s="33" t="n">
        <v>331</v>
      </c>
      <c r="F397" s="33" t="n">
        <v>344</v>
      </c>
      <c r="G397" s="33" t="n">
        <v>245</v>
      </c>
      <c r="H397" s="47" t="n">
        <v>5</v>
      </c>
      <c r="I397" s="47" t="n">
        <v>2</v>
      </c>
      <c r="J397" s="47" t="n">
        <v>7</v>
      </c>
      <c r="K397" s="16" t="n">
        <v>1</v>
      </c>
      <c r="L397" s="33" t="n">
        <v>1</v>
      </c>
      <c r="M397" s="47" t="n">
        <v>2</v>
      </c>
      <c r="N397" s="19">
        <f>IF(K397="","",LOOKUP(K397-L397,{-9E+307,0,1},{2,"x",1}))</f>
        <v/>
      </c>
      <c r="O397" s="20">
        <f>IF(K397="","",K397&amp;"-"&amp;L397)</f>
        <v/>
      </c>
      <c r="P397" s="21" t="n"/>
    </row>
    <row customHeight="1" ht="12" r="398">
      <c r="A398" s="60" t="n">
        <v>43519</v>
      </c>
      <c r="B398" s="38" t="inlineStr">
        <is>
          <t>Sheffield Wed</t>
        </is>
      </c>
      <c r="C398" s="38" t="inlineStr">
        <is>
          <t>Swansea</t>
        </is>
      </c>
      <c r="D398" s="33" t="n">
        <v>396</v>
      </c>
      <c r="E398" s="33" t="n">
        <v>711</v>
      </c>
      <c r="F398" s="33" t="n">
        <v>314</v>
      </c>
      <c r="G398" s="33" t="n">
        <v>614</v>
      </c>
      <c r="H398" s="47" t="n">
        <v>7</v>
      </c>
      <c r="I398" s="47" t="n">
        <v>6</v>
      </c>
      <c r="J398" s="47" t="n">
        <v>13</v>
      </c>
      <c r="K398" s="16" t="n">
        <v>3</v>
      </c>
      <c r="L398" s="33" t="n">
        <v>1</v>
      </c>
      <c r="M398" s="47" t="n">
        <v>4</v>
      </c>
      <c r="N398" s="19">
        <f>IF(K398="","",LOOKUP(K398-L398,{-9E+307,0,1},{2,"x",1}))</f>
        <v/>
      </c>
      <c r="O398" s="20">
        <f>IF(K398="","",K398&amp;"-"&amp;L398)</f>
        <v/>
      </c>
      <c r="P398" s="21" t="n"/>
    </row>
    <row customHeight="1" ht="12" r="399">
      <c r="A399" s="60" t="n">
        <v>43519</v>
      </c>
      <c r="B399" s="38" t="inlineStr">
        <is>
          <t>Stoke</t>
        </is>
      </c>
      <c r="C399" s="38" t="inlineStr">
        <is>
          <t>Aston Villa</t>
        </is>
      </c>
      <c r="D399" s="33" t="n">
        <v>341</v>
      </c>
      <c r="E399" s="33" t="n">
        <v>536</v>
      </c>
      <c r="F399" s="33" t="n">
        <v>251</v>
      </c>
      <c r="G399" s="33" t="n">
        <v>452</v>
      </c>
      <c r="H399" s="47" t="n">
        <v>4</v>
      </c>
      <c r="I399" s="47" t="n">
        <v>3</v>
      </c>
      <c r="J399" s="47" t="n">
        <v>7</v>
      </c>
      <c r="K399" s="16" t="n">
        <v>1</v>
      </c>
      <c r="L399" s="33" t="n">
        <v>1</v>
      </c>
      <c r="M399" s="47" t="n">
        <v>2</v>
      </c>
      <c r="N399" s="19">
        <f>IF(K399="","",LOOKUP(K399-L399,{-9E+307,0,1},{2,"x",1}))</f>
        <v/>
      </c>
      <c r="O399" s="20">
        <f>IF(K399="","",K399&amp;"-"&amp;L399)</f>
        <v/>
      </c>
      <c r="P399" s="21" t="n"/>
    </row>
    <row customHeight="1" ht="12" r="400">
      <c r="A400" s="60" t="n">
        <v>43519</v>
      </c>
      <c r="B400" s="38" t="inlineStr">
        <is>
          <t>West Brom</t>
        </is>
      </c>
      <c r="C400" s="38" t="inlineStr">
        <is>
          <t>Sheffield Utd</t>
        </is>
      </c>
      <c r="D400" s="33" t="n">
        <v>482</v>
      </c>
      <c r="E400" s="33" t="n">
        <v>372</v>
      </c>
      <c r="F400" s="33" t="n">
        <v>360</v>
      </c>
      <c r="G400" s="33" t="n">
        <v>252</v>
      </c>
      <c r="H400" s="47" t="n">
        <v>3</v>
      </c>
      <c r="I400" s="47" t="n">
        <v>4</v>
      </c>
      <c r="J400" s="47" t="n">
        <v>7</v>
      </c>
      <c r="K400" s="16" t="n">
        <v>0</v>
      </c>
      <c r="L400" s="33" t="n">
        <v>1</v>
      </c>
      <c r="M400" s="47" t="n">
        <v>1</v>
      </c>
      <c r="N400" s="19">
        <f>IF(K400="","",LOOKUP(K400-L400,{-9E+307,0,1},{2,"x",1}))</f>
        <v/>
      </c>
      <c r="O400" s="20">
        <f>IF(K400="","",K400&amp;"-"&amp;L400)</f>
        <v/>
      </c>
      <c r="P400" s="21" t="n"/>
    </row>
    <row customHeight="1" ht="12" r="401">
      <c r="A401" s="60" t="n">
        <v>43519</v>
      </c>
      <c r="B401" s="38" t="inlineStr">
        <is>
          <t>Wigan</t>
        </is>
      </c>
      <c r="C401" s="38" t="inlineStr">
        <is>
          <t>Ipswich</t>
        </is>
      </c>
      <c r="D401" s="33" t="n">
        <v>531</v>
      </c>
      <c r="E401" s="33" t="n">
        <v>262</v>
      </c>
      <c r="F401" s="33" t="n">
        <v>438</v>
      </c>
      <c r="G401" s="33" t="n">
        <v>175</v>
      </c>
      <c r="H401" s="47" t="n">
        <v>6</v>
      </c>
      <c r="I401" s="47" t="n">
        <v>4</v>
      </c>
      <c r="J401" s="47" t="n">
        <v>10</v>
      </c>
      <c r="K401" s="16" t="n">
        <v>1</v>
      </c>
      <c r="L401" s="33" t="n">
        <v>1</v>
      </c>
      <c r="M401" s="47" t="n">
        <v>2</v>
      </c>
      <c r="N401" s="19">
        <f>IF(K401="","",LOOKUP(K401-L401,{-9E+307,0,1},{2,"x",1}))</f>
        <v/>
      </c>
      <c r="O401" s="20">
        <f>IF(K401="","",K401&amp;"-"&amp;L401)</f>
        <v/>
      </c>
      <c r="P401" s="21" t="n"/>
    </row>
    <row customHeight="1" ht="12" r="402">
      <c r="A402" s="60" t="n">
        <v>43521</v>
      </c>
      <c r="B402" s="38" t="inlineStr">
        <is>
          <t>Nottingham</t>
        </is>
      </c>
      <c r="C402" s="38" t="inlineStr">
        <is>
          <t>Derby</t>
        </is>
      </c>
      <c r="D402" s="33" t="n">
        <v>304</v>
      </c>
      <c r="E402" s="33" t="n">
        <v>528</v>
      </c>
      <c r="F402" s="33" t="n">
        <v>210</v>
      </c>
      <c r="G402" s="33" t="n">
        <v>422</v>
      </c>
      <c r="H402" s="47" t="n">
        <v>2</v>
      </c>
      <c r="I402" s="47" t="n">
        <v>2</v>
      </c>
      <c r="J402" s="47" t="n">
        <v>4</v>
      </c>
      <c r="K402" s="16" t="n">
        <v>1</v>
      </c>
      <c r="L402" s="33" t="n">
        <v>0</v>
      </c>
      <c r="M402" s="47" t="n">
        <v>1</v>
      </c>
      <c r="N402" s="19">
        <f>IF(K402="","",LOOKUP(K402-L402,{-9E+307,0,1},{2,"x",1}))</f>
        <v/>
      </c>
      <c r="O402" s="20">
        <f>IF(K402="","",K402&amp;"-"&amp;L402)</f>
        <v/>
      </c>
      <c r="P402" s="21" t="n"/>
    </row>
    <row customHeight="1" ht="12" r="403">
      <c r="A403" s="60" t="n">
        <v>43522</v>
      </c>
      <c r="B403" s="38" t="inlineStr">
        <is>
          <t>Bristol City</t>
        </is>
      </c>
      <c r="C403" s="38" t="inlineStr">
        <is>
          <t>Birmingham</t>
        </is>
      </c>
      <c r="D403" s="33" t="n">
        <v>540</v>
      </c>
      <c r="E403" s="33" t="n">
        <v>288</v>
      </c>
      <c r="F403" s="33" t="n">
        <v>421</v>
      </c>
      <c r="G403" s="33" t="n">
        <v>168</v>
      </c>
      <c r="H403" s="47" t="n">
        <v>2</v>
      </c>
      <c r="I403" s="47" t="n">
        <v>5</v>
      </c>
      <c r="J403" s="47" t="n">
        <v>7</v>
      </c>
      <c r="K403" s="16" t="n">
        <v>1</v>
      </c>
      <c r="L403" s="33" t="n">
        <v>2</v>
      </c>
      <c r="M403" s="47" t="n">
        <v>3</v>
      </c>
      <c r="N403" s="19">
        <f>IF(K403="","",LOOKUP(K403-L403,{-9E+307,0,1},{2,"x",1}))</f>
        <v/>
      </c>
      <c r="O403" s="20">
        <f>IF(K403="","",K403&amp;"-"&amp;L403)</f>
        <v/>
      </c>
      <c r="P403" s="21" t="n"/>
    </row>
    <row customHeight="1" ht="12" r="404">
      <c r="A404" s="60" t="n">
        <v>43522</v>
      </c>
      <c r="B404" s="38" t="inlineStr">
        <is>
          <t>Hull</t>
        </is>
      </c>
      <c r="C404" s="38" t="inlineStr">
        <is>
          <t>Millwall</t>
        </is>
      </c>
      <c r="D404" s="33" t="n">
        <v>424</v>
      </c>
      <c r="E404" s="33" t="n">
        <v>454</v>
      </c>
      <c r="F404" s="33" t="n">
        <v>294</v>
      </c>
      <c r="G404" s="33" t="n">
        <v>326</v>
      </c>
      <c r="H404" s="47" t="n">
        <v>3</v>
      </c>
      <c r="I404" s="47" t="n">
        <v>6</v>
      </c>
      <c r="J404" s="47" t="n">
        <v>9</v>
      </c>
      <c r="K404" s="16" t="n">
        <v>2</v>
      </c>
      <c r="L404" s="33" t="n">
        <v>1</v>
      </c>
      <c r="M404" s="47" t="n">
        <v>3</v>
      </c>
      <c r="N404" s="19">
        <f>IF(K404="","",LOOKUP(K404-L404,{-9E+307,0,1},{2,"x",1}))</f>
        <v/>
      </c>
      <c r="O404" s="20">
        <f>IF(K404="","",K404&amp;"-"&amp;L404)</f>
        <v/>
      </c>
      <c r="P404" s="21" t="n"/>
    </row>
    <row customHeight="1" ht="12" r="405">
      <c r="A405" s="60" t="n">
        <v>43522</v>
      </c>
      <c r="B405" s="38" t="inlineStr">
        <is>
          <t>QPR</t>
        </is>
      </c>
      <c r="C405" s="38" t="inlineStr">
        <is>
          <t>Leeds</t>
        </is>
      </c>
      <c r="D405" s="33" t="n">
        <v>280</v>
      </c>
      <c r="E405" s="33" t="n">
        <v>487</v>
      </c>
      <c r="F405" s="33" t="n">
        <v>185</v>
      </c>
      <c r="G405" s="33" t="n">
        <v>372</v>
      </c>
      <c r="H405" s="47" t="n">
        <v>5</v>
      </c>
      <c r="I405" s="47" t="n">
        <v>4</v>
      </c>
      <c r="J405" s="47" t="n">
        <v>9</v>
      </c>
      <c r="K405" s="16" t="n">
        <v>1</v>
      </c>
      <c r="L405" s="33" t="n">
        <v>0</v>
      </c>
      <c r="M405" s="47" t="n">
        <v>1</v>
      </c>
      <c r="N405" s="19">
        <f>IF(K405="","",LOOKUP(K405-L405,{-9E+307,0,1},{2,"x",1}))</f>
        <v/>
      </c>
      <c r="O405" s="20">
        <f>IF(K405="","",K405&amp;"-"&amp;L405)</f>
        <v/>
      </c>
      <c r="P405" s="21" t="n"/>
    </row>
    <row customHeight="1" ht="12" r="406">
      <c r="A406" s="60" t="n">
        <v>43522</v>
      </c>
      <c r="B406" s="38" t="inlineStr">
        <is>
          <t>Sheffield Wed</t>
        </is>
      </c>
      <c r="C406" s="38" t="inlineStr">
        <is>
          <t>Brentford</t>
        </is>
      </c>
      <c r="D406" s="33" t="n">
        <v>417</v>
      </c>
      <c r="E406" s="33" t="n">
        <v>532</v>
      </c>
      <c r="F406" s="33" t="n">
        <v>333</v>
      </c>
      <c r="G406" s="33" t="n">
        <v>445</v>
      </c>
      <c r="H406" s="47" t="n">
        <v>6</v>
      </c>
      <c r="I406" s="47" t="n">
        <v>2</v>
      </c>
      <c r="J406" s="47" t="n">
        <v>8</v>
      </c>
      <c r="K406" s="16" t="n">
        <v>2</v>
      </c>
      <c r="L406" s="33" t="n">
        <v>0</v>
      </c>
      <c r="M406" s="47" t="n">
        <v>2</v>
      </c>
      <c r="N406" s="19">
        <f>IF(K406="","",LOOKUP(K406-L406,{-9E+307,0,1},{2,"x",1}))</f>
        <v/>
      </c>
      <c r="O406" s="20">
        <f>IF(K406="","",K406&amp;"-"&amp;L406)</f>
        <v/>
      </c>
      <c r="P406" s="21" t="n"/>
    </row>
    <row customHeight="1" ht="12" r="407">
      <c r="A407" s="60" t="n">
        <v>43525</v>
      </c>
      <c r="B407" s="38" t="inlineStr">
        <is>
          <t>Leeds</t>
        </is>
      </c>
      <c r="C407" s="38" t="inlineStr">
        <is>
          <t>West Brom</t>
        </is>
      </c>
      <c r="D407" s="33" t="n">
        <v>428</v>
      </c>
      <c r="E407" s="33" t="n">
        <v>331</v>
      </c>
      <c r="F407" s="33" t="n">
        <v>324</v>
      </c>
      <c r="G407" s="33" t="n">
        <v>236</v>
      </c>
      <c r="H407" s="47" t="n">
        <v>9</v>
      </c>
      <c r="I407" s="47" t="n">
        <v>1</v>
      </c>
      <c r="J407" s="47" t="n">
        <v>10</v>
      </c>
      <c r="K407" s="16" t="n">
        <v>4</v>
      </c>
      <c r="L407" s="33" t="n">
        <v>0</v>
      </c>
      <c r="M407" s="47" t="n">
        <v>4</v>
      </c>
      <c r="N407" s="19">
        <f>IF(K407="","",LOOKUP(K407-L407,{-9E+307,0,1},{2,"x",1}))</f>
        <v/>
      </c>
      <c r="O407" s="20">
        <f>IF(K407="","",K407&amp;"-"&amp;L407)</f>
        <v/>
      </c>
      <c r="P407" s="21" t="n"/>
    </row>
    <row customHeight="1" ht="12" r="408">
      <c r="A408" s="60" t="n">
        <v>43526</v>
      </c>
      <c r="B408" s="38" t="inlineStr">
        <is>
          <t>Aston Villa</t>
        </is>
      </c>
      <c r="C408" s="38" t="inlineStr">
        <is>
          <t>Derby</t>
        </is>
      </c>
      <c r="D408" s="33" t="n">
        <v>525</v>
      </c>
      <c r="E408" s="33" t="n">
        <v>458</v>
      </c>
      <c r="F408" s="33" t="n">
        <v>431</v>
      </c>
      <c r="G408" s="33" t="n">
        <v>364</v>
      </c>
      <c r="H408" s="47" t="n">
        <v>6</v>
      </c>
      <c r="I408" s="47" t="n">
        <v>0</v>
      </c>
      <c r="J408" s="47" t="n">
        <v>6</v>
      </c>
      <c r="K408" s="16" t="n">
        <v>4</v>
      </c>
      <c r="L408" s="33" t="n">
        <v>0</v>
      </c>
      <c r="M408" s="47" t="n">
        <v>4</v>
      </c>
      <c r="N408" s="19">
        <f>IF(K408="","",LOOKUP(K408-L408,{-9E+307,0,1},{2,"x",1}))</f>
        <v/>
      </c>
      <c r="O408" s="20">
        <f>IF(K408="","",K408&amp;"-"&amp;L408)</f>
        <v/>
      </c>
      <c r="P408" s="21" t="n"/>
    </row>
    <row customHeight="1" ht="12" r="409">
      <c r="A409" s="60" t="n">
        <v>43526</v>
      </c>
      <c r="B409" s="38" t="inlineStr">
        <is>
          <t>Brentford</t>
        </is>
      </c>
      <c r="C409" s="38" t="inlineStr">
        <is>
          <t>QPR</t>
        </is>
      </c>
      <c r="D409" s="33" t="n">
        <v>462</v>
      </c>
      <c r="E409" s="33" t="n">
        <v>282</v>
      </c>
      <c r="F409" s="33" t="n">
        <v>350</v>
      </c>
      <c r="G409" s="33" t="n">
        <v>177</v>
      </c>
      <c r="H409" s="47" t="n">
        <v>6</v>
      </c>
      <c r="I409" s="47" t="n">
        <v>1</v>
      </c>
      <c r="J409" s="47" t="n">
        <v>7</v>
      </c>
      <c r="K409" s="16" t="n">
        <v>3</v>
      </c>
      <c r="L409" s="33" t="n">
        <v>0</v>
      </c>
      <c r="M409" s="47" t="n">
        <v>3</v>
      </c>
      <c r="N409" s="19">
        <f>IF(K409="","",LOOKUP(K409-L409,{-9E+307,0,1},{2,"x",1}))</f>
        <v/>
      </c>
      <c r="O409" s="20">
        <f>IF(K409="","",K409&amp;"-"&amp;L409)</f>
        <v/>
      </c>
      <c r="P409" s="21" t="n"/>
    </row>
    <row customHeight="1" ht="12" r="410">
      <c r="A410" s="60" t="n">
        <v>43526</v>
      </c>
      <c r="B410" s="38" t="inlineStr">
        <is>
          <t>Hull</t>
        </is>
      </c>
      <c r="C410" s="38" t="inlineStr">
        <is>
          <t>Birmingham</t>
        </is>
      </c>
      <c r="D410" s="33" t="n">
        <v>491</v>
      </c>
      <c r="E410" s="33" t="n">
        <v>368</v>
      </c>
      <c r="F410" s="33" t="n">
        <v>374</v>
      </c>
      <c r="G410" s="33" t="n">
        <v>242</v>
      </c>
      <c r="H410" s="47" t="n">
        <v>7</v>
      </c>
      <c r="I410" s="47" t="n">
        <v>5</v>
      </c>
      <c r="J410" s="47" t="n">
        <v>12</v>
      </c>
      <c r="K410" s="16" t="n">
        <v>2</v>
      </c>
      <c r="L410" s="33" t="n">
        <v>0</v>
      </c>
      <c r="M410" s="47" t="n">
        <v>2</v>
      </c>
      <c r="N410" s="19">
        <f>IF(K410="","",LOOKUP(K410-L410,{-9E+307,0,1},{2,"x",1}))</f>
        <v/>
      </c>
      <c r="O410" s="20">
        <f>IF(K410="","",K410&amp;"-"&amp;L410)</f>
        <v/>
      </c>
      <c r="P410" s="21" t="n"/>
    </row>
    <row customHeight="1" ht="12" r="411">
      <c r="A411" s="60" t="n">
        <v>43526</v>
      </c>
      <c r="B411" s="38" t="inlineStr">
        <is>
          <t>Ipswich</t>
        </is>
      </c>
      <c r="C411" s="38" t="inlineStr">
        <is>
          <t>Reading</t>
        </is>
      </c>
      <c r="D411" s="33" t="n">
        <v>422</v>
      </c>
      <c r="E411" s="33" t="n">
        <v>383</v>
      </c>
      <c r="F411" s="33" t="n">
        <v>292</v>
      </c>
      <c r="G411" s="33" t="n">
        <v>267</v>
      </c>
      <c r="H411" s="47" t="n">
        <v>6</v>
      </c>
      <c r="I411" s="47" t="n">
        <v>4</v>
      </c>
      <c r="J411" s="47" t="n">
        <v>10</v>
      </c>
      <c r="K411" s="16" t="n">
        <v>1</v>
      </c>
      <c r="L411" s="33" t="n">
        <v>2</v>
      </c>
      <c r="M411" s="47" t="n">
        <v>3</v>
      </c>
      <c r="N411" s="19">
        <f>IF(K411="","",LOOKUP(K411-L411,{-9E+307,0,1},{2,"x",1}))</f>
        <v/>
      </c>
      <c r="O411" s="20">
        <f>IF(K411="","",K411&amp;"-"&amp;L411)</f>
        <v/>
      </c>
      <c r="P411" s="21" t="n"/>
    </row>
    <row customHeight="1" ht="12" r="412">
      <c r="A412" s="60" t="n">
        <v>43526</v>
      </c>
      <c r="B412" s="38" t="inlineStr">
        <is>
          <t>Millwall</t>
        </is>
      </c>
      <c r="C412" s="38" t="inlineStr">
        <is>
          <t>Norwich</t>
        </is>
      </c>
      <c r="D412" s="33" t="n">
        <v>347</v>
      </c>
      <c r="E412" s="33" t="n">
        <v>526</v>
      </c>
      <c r="F412" s="33" t="n">
        <v>238</v>
      </c>
      <c r="G412" s="33" t="n">
        <v>416</v>
      </c>
      <c r="H412" s="47" t="n">
        <v>8</v>
      </c>
      <c r="I412" s="47" t="n">
        <v>7</v>
      </c>
      <c r="J412" s="47" t="n">
        <v>15</v>
      </c>
      <c r="K412" s="16" t="n">
        <v>1</v>
      </c>
      <c r="L412" s="33" t="n">
        <v>3</v>
      </c>
      <c r="M412" s="47" t="n">
        <v>4</v>
      </c>
      <c r="N412" s="19">
        <f>IF(K412="","",LOOKUP(K412-L412,{-9E+307,0,1},{2,"x",1}))</f>
        <v/>
      </c>
      <c r="O412" s="20">
        <f>IF(K412="","",K412&amp;"-"&amp;L412)</f>
        <v/>
      </c>
      <c r="P412" s="21" t="n"/>
    </row>
    <row customHeight="1" ht="12" r="413">
      <c r="A413" s="60" t="n">
        <v>43526</v>
      </c>
      <c r="B413" s="38" t="inlineStr">
        <is>
          <t>Preston</t>
        </is>
      </c>
      <c r="C413" s="38" t="inlineStr">
        <is>
          <t>Bristol City</t>
        </is>
      </c>
      <c r="D413" s="33" t="n">
        <v>337</v>
      </c>
      <c r="E413" s="33" t="n">
        <v>346</v>
      </c>
      <c r="F413" s="33" t="n">
        <v>196</v>
      </c>
      <c r="G413" s="33" t="n">
        <v>219</v>
      </c>
      <c r="H413" s="47" t="n">
        <v>3</v>
      </c>
      <c r="I413" s="47" t="n">
        <v>3</v>
      </c>
      <c r="J413" s="47" t="n">
        <v>6</v>
      </c>
      <c r="K413" s="16" t="n">
        <v>1</v>
      </c>
      <c r="L413" s="33" t="n">
        <v>1</v>
      </c>
      <c r="M413" s="47" t="n">
        <v>2</v>
      </c>
      <c r="N413" s="19">
        <f>IF(K413="","",LOOKUP(K413-L413,{-9E+307,0,1},{2,"x",1}))</f>
        <v/>
      </c>
      <c r="O413" s="20">
        <f>IF(K413="","",K413&amp;"-"&amp;L413)</f>
        <v/>
      </c>
      <c r="P413" s="21" t="n"/>
    </row>
    <row customHeight="1" ht="12" r="414">
      <c r="A414" s="60" t="n">
        <v>43526</v>
      </c>
      <c r="B414" s="38" t="inlineStr">
        <is>
          <t>Rotherham</t>
        </is>
      </c>
      <c r="C414" s="38" t="inlineStr">
        <is>
          <t>Blackburn</t>
        </is>
      </c>
      <c r="D414" s="33" t="n">
        <v>280</v>
      </c>
      <c r="E414" s="33" t="n">
        <v>389</v>
      </c>
      <c r="F414" s="33" t="n">
        <v>174</v>
      </c>
      <c r="G414" s="33" t="n">
        <v>264</v>
      </c>
      <c r="H414" s="47" t="n">
        <v>4</v>
      </c>
      <c r="I414" s="47" t="n">
        <v>5</v>
      </c>
      <c r="J414" s="47" t="n">
        <v>9</v>
      </c>
      <c r="K414" s="16" t="n">
        <v>3</v>
      </c>
      <c r="L414" s="33" t="n">
        <v>2</v>
      </c>
      <c r="M414" s="47" t="n">
        <v>5</v>
      </c>
      <c r="N414" s="19">
        <f>IF(K414="","",LOOKUP(K414-L414,{-9E+307,0,1},{2,"x",1}))</f>
        <v/>
      </c>
      <c r="O414" s="20">
        <f>IF(K414="","",K414&amp;"-"&amp;L414)</f>
        <v/>
      </c>
      <c r="P414" s="21" t="n"/>
    </row>
    <row customHeight="1" ht="12" r="415">
      <c r="A415" s="60" t="n">
        <v>43526</v>
      </c>
      <c r="B415" s="38" t="inlineStr">
        <is>
          <t>Stoke</t>
        </is>
      </c>
      <c r="C415" s="38" t="inlineStr">
        <is>
          <t>Nottingham</t>
        </is>
      </c>
      <c r="D415" s="33" t="n">
        <v>425</v>
      </c>
      <c r="E415" s="33" t="n">
        <v>427</v>
      </c>
      <c r="F415" s="33" t="n">
        <v>299</v>
      </c>
      <c r="G415" s="33" t="n">
        <v>310</v>
      </c>
      <c r="H415" s="47" t="n">
        <v>4</v>
      </c>
      <c r="I415" s="47" t="n">
        <v>2</v>
      </c>
      <c r="J415" s="47" t="n">
        <v>6</v>
      </c>
      <c r="K415" s="16" t="n">
        <v>2</v>
      </c>
      <c r="L415" s="33" t="n">
        <v>0</v>
      </c>
      <c r="M415" s="47" t="n">
        <v>2</v>
      </c>
      <c r="N415" s="19">
        <f>IF(K415="","",LOOKUP(K415-L415,{-9E+307,0,1},{2,"x",1}))</f>
        <v/>
      </c>
      <c r="O415" s="20">
        <f>IF(K415="","",K415&amp;"-"&amp;L415)</f>
        <v/>
      </c>
      <c r="P415" s="21" t="n"/>
    </row>
    <row customHeight="1" ht="12" r="416">
      <c r="A416" s="60" t="n">
        <v>43526</v>
      </c>
      <c r="B416" s="38" t="inlineStr">
        <is>
          <t>Swansea</t>
        </is>
      </c>
      <c r="C416" s="38" t="inlineStr">
        <is>
          <t>Bolton</t>
        </is>
      </c>
      <c r="D416" s="33" t="n">
        <v>742</v>
      </c>
      <c r="E416" s="33" t="n">
        <v>209</v>
      </c>
      <c r="F416" s="33" t="n">
        <v>675</v>
      </c>
      <c r="G416" s="33" t="n">
        <v>136</v>
      </c>
      <c r="H416" s="47" t="n">
        <v>11</v>
      </c>
      <c r="I416" s="47" t="n">
        <v>3</v>
      </c>
      <c r="J416" s="47" t="n">
        <v>14</v>
      </c>
      <c r="K416" s="16" t="n">
        <v>2</v>
      </c>
      <c r="L416" s="33" t="n">
        <v>0</v>
      </c>
      <c r="M416" s="47" t="n">
        <v>2</v>
      </c>
      <c r="N416" s="19">
        <f>IF(K416="","",LOOKUP(K416-L416,{-9E+307,0,1},{2,"x",1}))</f>
        <v/>
      </c>
      <c r="O416" s="20">
        <f>IF(K416="","",K416&amp;"-"&amp;L416)</f>
        <v/>
      </c>
      <c r="P416" s="21" t="n"/>
    </row>
    <row customHeight="1" ht="12" r="417">
      <c r="A417" s="60" t="n">
        <v>43526</v>
      </c>
      <c r="B417" s="38" t="inlineStr">
        <is>
          <t>Wigan</t>
        </is>
      </c>
      <c r="C417" s="38" t="inlineStr">
        <is>
          <t>Middlesbrough</t>
        </is>
      </c>
      <c r="D417" s="33" t="n">
        <v>355</v>
      </c>
      <c r="E417" s="33" t="n">
        <v>373</v>
      </c>
      <c r="F417" s="33" t="n">
        <v>241</v>
      </c>
      <c r="G417" s="33" t="n">
        <v>277</v>
      </c>
      <c r="H417" s="47" t="n">
        <v>2</v>
      </c>
      <c r="I417" s="47" t="n">
        <v>1</v>
      </c>
      <c r="J417" s="47" t="n">
        <v>3</v>
      </c>
      <c r="K417" s="16" t="n">
        <v>0</v>
      </c>
      <c r="L417" s="33" t="n">
        <v>0</v>
      </c>
      <c r="M417" s="47" t="n">
        <v>0</v>
      </c>
      <c r="N417" s="19">
        <f>IF(K417="","",LOOKUP(K417-L417,{-9E+307,0,1},{2,"x",1}))</f>
        <v/>
      </c>
      <c r="O417" s="20">
        <f>IF(K417="","",K417&amp;"-"&amp;L417)</f>
        <v/>
      </c>
      <c r="P417" s="21" t="n"/>
    </row>
    <row customHeight="1" ht="12" r="418">
      <c r="A418" s="60" t="n">
        <v>43528</v>
      </c>
      <c r="B418" s="38" t="inlineStr">
        <is>
          <t>Sheffield Wed</t>
        </is>
      </c>
      <c r="C418" s="38" t="inlineStr">
        <is>
          <t>Sheffield Utd</t>
        </is>
      </c>
      <c r="D418" s="33" t="n">
        <v>278</v>
      </c>
      <c r="E418" s="33" t="n">
        <v>393</v>
      </c>
      <c r="F418" s="33" t="n">
        <v>168</v>
      </c>
      <c r="G418" s="33" t="n">
        <v>279</v>
      </c>
      <c r="H418" s="47" t="n">
        <v>1</v>
      </c>
      <c r="I418" s="47" t="n">
        <v>1</v>
      </c>
      <c r="J418" s="47" t="n">
        <v>2</v>
      </c>
      <c r="K418" s="16" t="n">
        <v>0</v>
      </c>
      <c r="L418" s="33" t="n">
        <v>0</v>
      </c>
      <c r="M418" s="47" t="n">
        <v>0</v>
      </c>
      <c r="N418" s="19">
        <f>IF(K418="","",LOOKUP(K418-L418,{-9E+307,0,1},{2,"x",1}))</f>
        <v/>
      </c>
      <c r="O418" s="20">
        <f>IF(K418="","",K418&amp;"-"&amp;L418)</f>
        <v/>
      </c>
      <c r="P418" s="21" t="n"/>
    </row>
    <row customHeight="1" ht="12" r="419">
      <c r="A419" s="60" t="n">
        <v>43529</v>
      </c>
      <c r="B419" s="38" t="inlineStr">
        <is>
          <t>Derby</t>
        </is>
      </c>
      <c r="C419" s="38" t="inlineStr">
        <is>
          <t>Wigan</t>
        </is>
      </c>
      <c r="D419" s="33" t="n">
        <v>354</v>
      </c>
      <c r="E419" s="33" t="n">
        <v>311</v>
      </c>
      <c r="F419" s="33" t="n">
        <v>238</v>
      </c>
      <c r="G419" s="33" t="n">
        <v>199</v>
      </c>
      <c r="H419" s="47" t="n">
        <v>5</v>
      </c>
      <c r="I419" s="47" t="n">
        <v>3</v>
      </c>
      <c r="J419" s="47" t="n">
        <v>8</v>
      </c>
      <c r="K419" s="16" t="n">
        <v>2</v>
      </c>
      <c r="L419" s="33" t="n">
        <v>1</v>
      </c>
      <c r="M419" s="47" t="n">
        <v>3</v>
      </c>
      <c r="N419" s="19">
        <f>IF(K419="","",LOOKUP(K419-L419,{-9E+307,0,1},{2,"x",1}))</f>
        <v/>
      </c>
      <c r="O419" s="20">
        <f>IF(K419="","",K419&amp;"-"&amp;L419)</f>
        <v/>
      </c>
      <c r="P419" s="21" t="n"/>
    </row>
    <row customHeight="1" ht="12" r="420">
      <c r="A420" s="60" t="n">
        <v>43532</v>
      </c>
      <c r="B420" s="38" t="inlineStr">
        <is>
          <t>Norwich</t>
        </is>
      </c>
      <c r="C420" s="38" t="inlineStr">
        <is>
          <t>Swansea</t>
        </is>
      </c>
      <c r="D420" s="33" t="n">
        <v>449</v>
      </c>
      <c r="E420" s="33" t="n">
        <v>499</v>
      </c>
      <c r="F420" s="33" t="n">
        <v>374</v>
      </c>
      <c r="G420" s="33" t="n">
        <v>433</v>
      </c>
      <c r="H420" s="47" t="n">
        <v>1</v>
      </c>
      <c r="I420" s="47" t="n">
        <v>5</v>
      </c>
      <c r="J420" s="47" t="n">
        <v>6</v>
      </c>
      <c r="K420" s="16" t="n">
        <v>1</v>
      </c>
      <c r="L420" s="33" t="n">
        <v>0</v>
      </c>
      <c r="M420" s="47" t="n">
        <v>1</v>
      </c>
      <c r="N420" s="19">
        <f>IF(K420="","",LOOKUP(K420-L420,{-9E+307,0,1},{2,"x",1}))</f>
        <v/>
      </c>
      <c r="O420" s="20">
        <f>IF(K420="","",K420&amp;"-"&amp;L420)</f>
        <v/>
      </c>
      <c r="P420" s="21" t="n"/>
    </row>
    <row customHeight="1" ht="12" r="421">
      <c r="A421" s="60" t="n">
        <v>43533</v>
      </c>
      <c r="B421" s="38" t="inlineStr">
        <is>
          <t>Blackburn</t>
        </is>
      </c>
      <c r="C421" s="38" t="inlineStr">
        <is>
          <t>Preston</t>
        </is>
      </c>
      <c r="D421" s="33" t="n">
        <v>403</v>
      </c>
      <c r="E421" s="33" t="n">
        <v>326</v>
      </c>
      <c r="F421" s="33" t="n">
        <v>242</v>
      </c>
      <c r="G421" s="33" t="n">
        <v>201</v>
      </c>
      <c r="H421" s="47" t="n">
        <v>5</v>
      </c>
      <c r="I421" s="47" t="n">
        <v>3</v>
      </c>
      <c r="J421" s="47" t="n">
        <v>8</v>
      </c>
      <c r="K421" s="16" t="n">
        <v>0</v>
      </c>
      <c r="L421" s="33" t="n">
        <v>1</v>
      </c>
      <c r="M421" s="47" t="n">
        <v>1</v>
      </c>
      <c r="N421" s="19">
        <f>IF(K421="","",LOOKUP(K421-L421,{-9E+307,0,1},{2,"x",1}))</f>
        <v/>
      </c>
      <c r="O421" s="20">
        <f>IF(K421="","",K421&amp;"-"&amp;L421)</f>
        <v/>
      </c>
      <c r="P421" s="21" t="n"/>
    </row>
    <row customHeight="1" ht="12" r="422">
      <c r="A422" s="60" t="n">
        <v>43533</v>
      </c>
      <c r="B422" s="38" t="inlineStr">
        <is>
          <t>Bolton</t>
        </is>
      </c>
      <c r="C422" s="38" t="inlineStr">
        <is>
          <t>Millwall</t>
        </is>
      </c>
      <c r="D422" s="33" t="n">
        <v>325</v>
      </c>
      <c r="E422" s="33" t="n">
        <v>344</v>
      </c>
      <c r="F422" s="33" t="n">
        <v>214</v>
      </c>
      <c r="G422" s="33" t="n">
        <v>225</v>
      </c>
      <c r="H422" s="47" t="n">
        <v>4</v>
      </c>
      <c r="I422" s="47" t="n">
        <v>4</v>
      </c>
      <c r="J422" s="47" t="n">
        <v>8</v>
      </c>
      <c r="K422" s="16" t="n">
        <v>2</v>
      </c>
      <c r="L422" s="33" t="n">
        <v>1</v>
      </c>
      <c r="M422" s="47" t="n">
        <v>3</v>
      </c>
      <c r="N422" s="19">
        <f>IF(K422="","",LOOKUP(K422-L422,{-9E+307,0,1},{2,"x",1}))</f>
        <v/>
      </c>
      <c r="O422" s="20">
        <f>IF(K422="","",K422&amp;"-"&amp;L422)</f>
        <v/>
      </c>
      <c r="P422" s="21" t="n"/>
    </row>
    <row customHeight="1" ht="12" r="423">
      <c r="A423" s="60" t="n">
        <v>43533</v>
      </c>
      <c r="B423" s="38" t="inlineStr">
        <is>
          <t>Bristol City</t>
        </is>
      </c>
      <c r="C423" s="38" t="inlineStr">
        <is>
          <t>Leeds</t>
        </is>
      </c>
      <c r="D423" s="33" t="n">
        <v>381</v>
      </c>
      <c r="E423" s="33" t="n">
        <v>434</v>
      </c>
      <c r="F423" s="33" t="n">
        <v>243</v>
      </c>
      <c r="G423" s="33" t="n">
        <v>283</v>
      </c>
      <c r="H423" s="47" t="n">
        <v>1</v>
      </c>
      <c r="I423" s="47" t="n">
        <v>3</v>
      </c>
      <c r="J423" s="47" t="n">
        <v>4</v>
      </c>
      <c r="K423" s="16" t="n">
        <v>0</v>
      </c>
      <c r="L423" s="33" t="n">
        <v>1</v>
      </c>
      <c r="M423" s="47" t="n">
        <v>1</v>
      </c>
      <c r="N423" s="19">
        <f>IF(K423="","",LOOKUP(K423-L423,{-9E+307,0,1},{2,"x",1}))</f>
        <v/>
      </c>
      <c r="O423" s="20">
        <f>IF(K423="","",K423&amp;"-"&amp;L423)</f>
        <v/>
      </c>
      <c r="P423" s="21" t="n"/>
    </row>
    <row customHeight="1" ht="12" r="424">
      <c r="A424" s="60" t="n">
        <v>43533</v>
      </c>
      <c r="B424" s="38" t="inlineStr">
        <is>
          <t>Derby</t>
        </is>
      </c>
      <c r="C424" s="38" t="inlineStr">
        <is>
          <t>Sheffield Wed</t>
        </is>
      </c>
      <c r="D424" s="33" t="n">
        <v>348</v>
      </c>
      <c r="E424" s="33" t="n">
        <v>412</v>
      </c>
      <c r="F424" s="33" t="n">
        <v>212</v>
      </c>
      <c r="G424" s="33" t="n">
        <v>280</v>
      </c>
      <c r="H424" s="47" t="n">
        <v>5</v>
      </c>
      <c r="I424" s="47" t="n">
        <v>3</v>
      </c>
      <c r="J424" s="47" t="n">
        <v>8</v>
      </c>
      <c r="K424" s="16" t="n">
        <v>1</v>
      </c>
      <c r="L424" s="33" t="n">
        <v>1</v>
      </c>
      <c r="M424" s="47" t="n">
        <v>2</v>
      </c>
      <c r="N424" s="19">
        <f>IF(K424="","",LOOKUP(K424-L424,{-9E+307,0,1},{2,"x",1}))</f>
        <v/>
      </c>
      <c r="O424" s="20">
        <f>IF(K424="","",K424&amp;"-"&amp;L424)</f>
        <v/>
      </c>
      <c r="P424" s="21" t="n"/>
    </row>
    <row customHeight="1" ht="12" r="425">
      <c r="A425" s="60" t="n">
        <v>43533</v>
      </c>
      <c r="B425" s="38" t="inlineStr">
        <is>
          <t>Middlesbrough</t>
        </is>
      </c>
      <c r="C425" s="38" t="inlineStr">
        <is>
          <t>Brentford</t>
        </is>
      </c>
      <c r="D425" s="33" t="n">
        <v>312</v>
      </c>
      <c r="E425" s="33" t="n">
        <v>543</v>
      </c>
      <c r="F425" s="33" t="n">
        <v>214</v>
      </c>
      <c r="G425" s="33" t="n">
        <v>438</v>
      </c>
      <c r="H425" s="47" t="n">
        <v>6</v>
      </c>
      <c r="I425" s="47" t="n">
        <v>3</v>
      </c>
      <c r="J425" s="47" t="n">
        <v>9</v>
      </c>
      <c r="K425" s="16" t="n">
        <v>1</v>
      </c>
      <c r="L425" s="33" t="n">
        <v>2</v>
      </c>
      <c r="M425" s="47" t="n">
        <v>3</v>
      </c>
      <c r="N425" s="19">
        <f>IF(K425="","",LOOKUP(K425-L425,{-9E+307,0,1},{2,"x",1}))</f>
        <v/>
      </c>
      <c r="O425" s="20">
        <f>IF(K425="","",K425&amp;"-"&amp;L425)</f>
        <v/>
      </c>
      <c r="P425" s="21" t="n"/>
    </row>
    <row customHeight="1" ht="12" r="426">
      <c r="A426" s="60" t="n">
        <v>43533</v>
      </c>
      <c r="B426" s="38" t="inlineStr">
        <is>
          <t>Nottingham</t>
        </is>
      </c>
      <c r="C426" s="38" t="inlineStr">
        <is>
          <t>Hull</t>
        </is>
      </c>
      <c r="D426" s="33" t="n">
        <v>395</v>
      </c>
      <c r="E426" s="33" t="n">
        <v>452</v>
      </c>
      <c r="F426" s="33" t="n">
        <v>280</v>
      </c>
      <c r="G426" s="33" t="n">
        <v>331</v>
      </c>
      <c r="H426" s="47" t="n">
        <v>7</v>
      </c>
      <c r="I426" s="47" t="n">
        <v>3</v>
      </c>
      <c r="J426" s="47" t="n">
        <v>10</v>
      </c>
      <c r="K426" s="16" t="n">
        <v>3</v>
      </c>
      <c r="L426" s="33" t="n">
        <v>0</v>
      </c>
      <c r="M426" s="47" t="n">
        <v>3</v>
      </c>
      <c r="N426" s="19">
        <f>IF(K426="","",LOOKUP(K426-L426,{-9E+307,0,1},{2,"x",1}))</f>
        <v/>
      </c>
      <c r="O426" s="20">
        <f>IF(K426="","",K426&amp;"-"&amp;L426)</f>
        <v/>
      </c>
      <c r="P426" s="21" t="n"/>
    </row>
    <row customHeight="1" ht="12" r="427">
      <c r="A427" s="60" t="n">
        <v>43533</v>
      </c>
      <c r="B427" s="38" t="inlineStr">
        <is>
          <t>QPR</t>
        </is>
      </c>
      <c r="C427" s="38" t="inlineStr">
        <is>
          <t>Stoke</t>
        </is>
      </c>
      <c r="D427" s="33" t="n">
        <v>455</v>
      </c>
      <c r="E427" s="33" t="n">
        <v>266</v>
      </c>
      <c r="F427" s="33" t="n">
        <v>336</v>
      </c>
      <c r="G427" s="33" t="n">
        <v>147</v>
      </c>
      <c r="H427" s="47" t="n">
        <v>4</v>
      </c>
      <c r="I427" s="47" t="n">
        <v>0</v>
      </c>
      <c r="J427" s="47" t="n">
        <v>4</v>
      </c>
      <c r="K427" s="16" t="n">
        <v>0</v>
      </c>
      <c r="L427" s="33" t="n">
        <v>0</v>
      </c>
      <c r="M427" s="47" t="n">
        <v>0</v>
      </c>
      <c r="N427" s="19">
        <f>IF(K427="","",LOOKUP(K427-L427,{-9E+307,0,1},{2,"x",1}))</f>
        <v/>
      </c>
      <c r="O427" s="20">
        <f>IF(K427="","",K427&amp;"-"&amp;L427)</f>
        <v/>
      </c>
      <c r="P427" s="21" t="n"/>
    </row>
    <row customHeight="1" ht="12" r="428">
      <c r="A428" s="60" t="n">
        <v>43533</v>
      </c>
      <c r="B428" s="38" t="inlineStr">
        <is>
          <t>Reading</t>
        </is>
      </c>
      <c r="C428" s="38" t="inlineStr">
        <is>
          <t>Wigan</t>
        </is>
      </c>
      <c r="D428" s="33" t="n">
        <v>439</v>
      </c>
      <c r="E428" s="33" t="n">
        <v>271</v>
      </c>
      <c r="F428" s="33" t="n">
        <v>336</v>
      </c>
      <c r="G428" s="33" t="n">
        <v>169</v>
      </c>
      <c r="H428" s="47" t="n">
        <v>4</v>
      </c>
      <c r="I428" s="47" t="n">
        <v>8</v>
      </c>
      <c r="J428" s="47" t="n">
        <v>12</v>
      </c>
      <c r="K428" s="16" t="n">
        <v>3</v>
      </c>
      <c r="L428" s="33" t="n">
        <v>2</v>
      </c>
      <c r="M428" s="47" t="n">
        <v>5</v>
      </c>
      <c r="N428" s="19">
        <f>IF(K428="","",LOOKUP(K428-L428,{-9E+307,0,1},{2,"x",1}))</f>
        <v/>
      </c>
      <c r="O428" s="20">
        <f>IF(K428="","",K428&amp;"-"&amp;L428)</f>
        <v/>
      </c>
      <c r="P428" s="21" t="n"/>
    </row>
    <row customHeight="1" ht="12" r="429">
      <c r="A429" s="60" t="n">
        <v>43533</v>
      </c>
      <c r="B429" s="38" t="inlineStr">
        <is>
          <t>Sheffield Utd</t>
        </is>
      </c>
      <c r="C429" s="38" t="inlineStr">
        <is>
          <t>Rotherham</t>
        </is>
      </c>
      <c r="D429" s="33" t="n">
        <v>624</v>
      </c>
      <c r="E429" s="33" t="n">
        <v>239</v>
      </c>
      <c r="F429" s="33" t="n">
        <v>531</v>
      </c>
      <c r="G429" s="33" t="n">
        <v>141</v>
      </c>
      <c r="H429" s="47" t="n">
        <v>11</v>
      </c>
      <c r="I429" s="47" t="n">
        <v>0</v>
      </c>
      <c r="J429" s="47" t="n">
        <v>11</v>
      </c>
      <c r="K429" s="16" t="n">
        <v>2</v>
      </c>
      <c r="L429" s="33" t="n">
        <v>0</v>
      </c>
      <c r="M429" s="47" t="n">
        <v>2</v>
      </c>
      <c r="N429" s="19">
        <f>IF(K429="","",LOOKUP(K429-L429,{-9E+307,0,1},{2,"x",1}))</f>
        <v/>
      </c>
      <c r="O429" s="20">
        <f>IF(K429="","",K429&amp;"-"&amp;L429)</f>
        <v/>
      </c>
      <c r="P429" s="21" t="n"/>
    </row>
    <row customHeight="1" ht="12" r="430">
      <c r="A430" s="60" t="n">
        <v>43533</v>
      </c>
      <c r="B430" s="38" t="inlineStr">
        <is>
          <t>West Brom</t>
        </is>
      </c>
      <c r="C430" s="38" t="inlineStr">
        <is>
          <t>Ipswich</t>
        </is>
      </c>
      <c r="D430" s="33" t="n">
        <v>357</v>
      </c>
      <c r="E430" s="33" t="n">
        <v>409</v>
      </c>
      <c r="F430" s="33" t="n">
        <v>260</v>
      </c>
      <c r="G430" s="33" t="n">
        <v>304</v>
      </c>
      <c r="H430" s="47" t="n">
        <v>5</v>
      </c>
      <c r="I430" s="47" t="n">
        <v>7</v>
      </c>
      <c r="J430" s="47" t="n">
        <v>12</v>
      </c>
      <c r="K430" s="16" t="n">
        <v>1</v>
      </c>
      <c r="L430" s="33" t="n">
        <v>1</v>
      </c>
      <c r="M430" s="47" t="n">
        <v>2</v>
      </c>
      <c r="N430" s="19">
        <f>IF(K430="","",LOOKUP(K430-L430,{-9E+307,0,1},{2,"x",1}))</f>
        <v/>
      </c>
      <c r="O430" s="20">
        <f>IF(K430="","",K430&amp;"-"&amp;L430)</f>
        <v/>
      </c>
      <c r="P430" s="21" t="n"/>
    </row>
    <row customHeight="1" ht="12" r="431">
      <c r="A431" s="60" t="n">
        <v>43534</v>
      </c>
      <c r="B431" s="38" t="inlineStr">
        <is>
          <t>Birmingham</t>
        </is>
      </c>
      <c r="C431" s="38" t="inlineStr">
        <is>
          <t>Aston Villa</t>
        </is>
      </c>
      <c r="D431" s="33" t="n">
        <v>308</v>
      </c>
      <c r="E431" s="33" t="n">
        <v>351</v>
      </c>
      <c r="F431" s="33" t="n">
        <v>190</v>
      </c>
      <c r="G431" s="33" t="n">
        <v>246</v>
      </c>
      <c r="H431" s="47" t="n">
        <v>4</v>
      </c>
      <c r="I431" s="47" t="n">
        <v>3</v>
      </c>
      <c r="J431" s="47" t="n">
        <v>7</v>
      </c>
      <c r="K431" s="16" t="n">
        <v>0</v>
      </c>
      <c r="L431" s="33" t="n">
        <v>1</v>
      </c>
      <c r="M431" s="47" t="n">
        <v>1</v>
      </c>
      <c r="N431" s="19">
        <f>IF(K431="","",LOOKUP(K431-L431,{-9E+307,0,1},{2,"x",1}))</f>
        <v/>
      </c>
      <c r="O431" s="20">
        <f>IF(K431="","",K431&amp;"-"&amp;L431)</f>
        <v/>
      </c>
      <c r="P431" s="21" t="n"/>
    </row>
    <row customHeight="1" ht="12" r="432">
      <c r="A432" s="60" t="n">
        <v>43536</v>
      </c>
      <c r="B432" s="38" t="inlineStr">
        <is>
          <t>Blackburn</t>
        </is>
      </c>
      <c r="C432" s="38" t="inlineStr">
        <is>
          <t>Wigan</t>
        </is>
      </c>
      <c r="D432" s="33" t="n">
        <v>333</v>
      </c>
      <c r="E432" s="33" t="n">
        <v>380</v>
      </c>
      <c r="F432" s="33" t="n">
        <v>221</v>
      </c>
      <c r="G432" s="33" t="n">
        <v>253</v>
      </c>
      <c r="H432" s="47" t="n">
        <v>9</v>
      </c>
      <c r="I432" s="47" t="n">
        <v>1</v>
      </c>
      <c r="J432" s="47" t="n">
        <v>10</v>
      </c>
      <c r="K432" s="16" t="n">
        <v>3</v>
      </c>
      <c r="L432" s="33" t="n">
        <v>0</v>
      </c>
      <c r="M432" s="47" t="n">
        <v>3</v>
      </c>
      <c r="N432" s="19">
        <f>IF(K432="","",LOOKUP(K432-L432,{-9E+307,0,1},{2,"x",1}))</f>
        <v/>
      </c>
      <c r="O432" s="20">
        <f>IF(K432="","",K432&amp;"-"&amp;L432)</f>
        <v/>
      </c>
      <c r="P432" s="21" t="n"/>
    </row>
    <row customHeight="1" ht="12" r="433">
      <c r="A433" s="60" t="n">
        <v>43536</v>
      </c>
      <c r="B433" s="38" t="inlineStr">
        <is>
          <t>Bolton</t>
        </is>
      </c>
      <c r="C433" s="38" t="inlineStr">
        <is>
          <t>Sheffield Wed</t>
        </is>
      </c>
      <c r="D433" s="33" t="n">
        <v>372</v>
      </c>
      <c r="E433" s="33" t="n">
        <v>501</v>
      </c>
      <c r="F433" s="33" t="n">
        <v>239</v>
      </c>
      <c r="G433" s="33" t="n">
        <v>366</v>
      </c>
      <c r="H433" s="47" t="n">
        <v>2</v>
      </c>
      <c r="I433" s="47" t="n">
        <v>7</v>
      </c>
      <c r="J433" s="47" t="n">
        <v>9</v>
      </c>
      <c r="K433" s="16" t="n">
        <v>0</v>
      </c>
      <c r="L433" s="33" t="n">
        <v>2</v>
      </c>
      <c r="M433" s="47" t="n">
        <v>2</v>
      </c>
      <c r="N433" s="19">
        <f>IF(K433="","",LOOKUP(K433-L433,{-9E+307,0,1},{2,"x",1}))</f>
        <v/>
      </c>
      <c r="O433" s="20">
        <f>IF(K433="","",K433&amp;"-"&amp;L433)</f>
        <v/>
      </c>
      <c r="P433" s="21" t="n"/>
    </row>
    <row customHeight="1" ht="12" r="434">
      <c r="A434" s="60" t="n">
        <v>43536</v>
      </c>
      <c r="B434" s="38" t="inlineStr">
        <is>
          <t>Bristol City</t>
        </is>
      </c>
      <c r="C434" s="38" t="inlineStr">
        <is>
          <t>Ipswich</t>
        </is>
      </c>
      <c r="D434" s="33" t="n">
        <v>359</v>
      </c>
      <c r="E434" s="33" t="n">
        <v>360</v>
      </c>
      <c r="F434" s="33" t="n">
        <v>239</v>
      </c>
      <c r="G434" s="33" t="n">
        <v>235</v>
      </c>
      <c r="H434" s="47" t="n">
        <v>1</v>
      </c>
      <c r="I434" s="47" t="n">
        <v>4</v>
      </c>
      <c r="J434" s="47" t="n">
        <v>5</v>
      </c>
      <c r="K434" s="16" t="n">
        <v>1</v>
      </c>
      <c r="L434" s="33" t="n">
        <v>1</v>
      </c>
      <c r="M434" s="47" t="n">
        <v>2</v>
      </c>
      <c r="N434" s="19">
        <f>IF(K434="","",LOOKUP(K434-L434,{-9E+307,0,1},{2,"x",1}))</f>
        <v/>
      </c>
      <c r="O434" s="20">
        <f>IF(K434="","",K434&amp;"-"&amp;L434)</f>
        <v/>
      </c>
      <c r="P434" s="21" t="n"/>
    </row>
    <row customHeight="1" ht="12" r="435">
      <c r="A435" s="60" t="n">
        <v>43536</v>
      </c>
      <c r="B435" s="38" t="inlineStr">
        <is>
          <t>Reading</t>
        </is>
      </c>
      <c r="C435" s="38" t="inlineStr">
        <is>
          <t>Leeds</t>
        </is>
      </c>
      <c r="D435" s="33" t="n">
        <v>369</v>
      </c>
      <c r="E435" s="33" t="n">
        <v>604</v>
      </c>
      <c r="F435" s="33" t="n">
        <v>267</v>
      </c>
      <c r="G435" s="33" t="n">
        <v>495</v>
      </c>
      <c r="H435" s="47" t="n">
        <v>5</v>
      </c>
      <c r="I435" s="47" t="n">
        <v>6</v>
      </c>
      <c r="J435" s="47" t="n">
        <v>11</v>
      </c>
      <c r="K435" s="16" t="n">
        <v>0</v>
      </c>
      <c r="L435" s="33" t="n">
        <v>3</v>
      </c>
      <c r="M435" s="47" t="n">
        <v>3</v>
      </c>
      <c r="N435" s="19">
        <f>IF(K435="","",LOOKUP(K435-L435,{-9E+307,0,1},{2,"x",1}))</f>
        <v/>
      </c>
      <c r="O435" s="20">
        <f>IF(K435="","",K435&amp;"-"&amp;L435)</f>
        <v/>
      </c>
      <c r="P435" s="21" t="n"/>
    </row>
    <row customHeight="1" ht="12" r="436">
      <c r="A436" s="60" t="n">
        <v>43536</v>
      </c>
      <c r="B436" s="38" t="inlineStr">
        <is>
          <t>Sheffield Utd</t>
        </is>
      </c>
      <c r="C436" s="38" t="inlineStr">
        <is>
          <t>Brentford</t>
        </is>
      </c>
      <c r="D436" s="33" t="n">
        <v>288</v>
      </c>
      <c r="E436" s="33" t="n">
        <v>638</v>
      </c>
      <c r="F436" s="33" t="n">
        <v>203</v>
      </c>
      <c r="G436" s="33" t="n">
        <v>567</v>
      </c>
      <c r="H436" s="47" t="n">
        <v>4</v>
      </c>
      <c r="I436" s="47" t="n">
        <v>5</v>
      </c>
      <c r="J436" s="47" t="n">
        <v>9</v>
      </c>
      <c r="K436" s="16" t="n">
        <v>2</v>
      </c>
      <c r="L436" s="33" t="n">
        <v>0</v>
      </c>
      <c r="M436" s="47" t="n">
        <v>2</v>
      </c>
      <c r="N436" s="19">
        <f>IF(K436="","",LOOKUP(K436-L436,{-9E+307,0,1},{2,"x",1}))</f>
        <v/>
      </c>
      <c r="O436" s="20">
        <f>IF(K436="","",K436&amp;"-"&amp;L436)</f>
        <v/>
      </c>
      <c r="P436" s="21" t="n"/>
    </row>
    <row customHeight="1" ht="12" r="437">
      <c r="A437" s="60" t="n">
        <v>43537</v>
      </c>
      <c r="B437" s="38" t="inlineStr">
        <is>
          <t>Birmingham</t>
        </is>
      </c>
      <c r="C437" s="38" t="inlineStr">
        <is>
          <t>Millwall</t>
        </is>
      </c>
      <c r="D437" s="33" t="n">
        <v>438</v>
      </c>
      <c r="E437" s="33" t="n">
        <v>289</v>
      </c>
      <c r="F437" s="33" t="n">
        <v>286</v>
      </c>
      <c r="G437" s="33" t="n">
        <v>142</v>
      </c>
      <c r="H437" s="47" t="n">
        <v>1</v>
      </c>
      <c r="I437" s="47" t="n">
        <v>2</v>
      </c>
      <c r="J437" s="47" t="n">
        <v>3</v>
      </c>
      <c r="K437" s="16" t="n">
        <v>0</v>
      </c>
      <c r="L437" s="33" t="n">
        <v>2</v>
      </c>
      <c r="M437" s="47" t="n">
        <v>2</v>
      </c>
      <c r="N437" s="19">
        <f>IF(K437="","",LOOKUP(K437-L437,{-9E+307,0,1},{2,"x",1}))</f>
        <v/>
      </c>
      <c r="O437" s="20">
        <f>IF(K437="","",K437&amp;"-"&amp;L437)</f>
        <v/>
      </c>
      <c r="P437" s="21" t="n"/>
    </row>
    <row customHeight="1" ht="12" r="438">
      <c r="A438" s="60" t="n">
        <v>43537</v>
      </c>
      <c r="B438" s="38" t="inlineStr">
        <is>
          <t>Derby</t>
        </is>
      </c>
      <c r="C438" s="38" t="inlineStr">
        <is>
          <t>Stoke</t>
        </is>
      </c>
      <c r="D438" s="33" t="n">
        <v>450</v>
      </c>
      <c r="E438" s="33" t="n">
        <v>410</v>
      </c>
      <c r="F438" s="33" t="n">
        <v>336</v>
      </c>
      <c r="G438" s="33" t="n">
        <v>289</v>
      </c>
      <c r="H438" s="47" t="n">
        <v>4</v>
      </c>
      <c r="I438" s="47" t="n">
        <v>0</v>
      </c>
      <c r="J438" s="47" t="n">
        <v>4</v>
      </c>
      <c r="K438" s="16" t="n">
        <v>0</v>
      </c>
      <c r="L438" s="33" t="n">
        <v>0</v>
      </c>
      <c r="M438" s="47" t="n">
        <v>0</v>
      </c>
      <c r="N438" s="19">
        <f>IF(K438="","",LOOKUP(K438-L438,{-9E+307,0,1},{2,"x",1}))</f>
        <v/>
      </c>
      <c r="O438" s="20">
        <f>IF(K438="","",K438&amp;"-"&amp;L438)</f>
        <v/>
      </c>
      <c r="P438" s="21" t="n"/>
    </row>
    <row customHeight="1" ht="12" r="439">
      <c r="A439" s="60" t="n">
        <v>43537</v>
      </c>
      <c r="B439" s="38" t="inlineStr">
        <is>
          <t>Middlesbrough</t>
        </is>
      </c>
      <c r="C439" s="38" t="inlineStr">
        <is>
          <t>Preston</t>
        </is>
      </c>
      <c r="D439" s="33" t="n">
        <v>313</v>
      </c>
      <c r="E439" s="33" t="n">
        <v>493</v>
      </c>
      <c r="F439" s="33" t="n">
        <v>216</v>
      </c>
      <c r="G439" s="33" t="n">
        <v>396</v>
      </c>
      <c r="H439" s="47" t="n">
        <v>4</v>
      </c>
      <c r="I439" s="47" t="n">
        <v>6</v>
      </c>
      <c r="J439" s="47" t="n">
        <v>10</v>
      </c>
      <c r="K439" s="16" t="n">
        <v>1</v>
      </c>
      <c r="L439" s="33" t="n">
        <v>2</v>
      </c>
      <c r="M439" s="47" t="n">
        <v>3</v>
      </c>
      <c r="N439" s="19">
        <f>IF(K439="","",LOOKUP(K439-L439,{-9E+307,0,1},{2,"x",1}))</f>
        <v/>
      </c>
      <c r="O439" s="20">
        <f>IF(K439="","",K439&amp;"-"&amp;L439)</f>
        <v/>
      </c>
      <c r="P439" s="21" t="n"/>
    </row>
    <row customHeight="1" ht="12" r="440">
      <c r="A440" s="60" t="n">
        <v>43537</v>
      </c>
      <c r="B440" s="38" t="inlineStr">
        <is>
          <t>Norwich</t>
        </is>
      </c>
      <c r="C440" s="38" t="inlineStr">
        <is>
          <t>Hull</t>
        </is>
      </c>
      <c r="D440" s="33" t="n">
        <v>534</v>
      </c>
      <c r="E440" s="33" t="n">
        <v>337</v>
      </c>
      <c r="F440" s="33" t="n">
        <v>424</v>
      </c>
      <c r="G440" s="33" t="n">
        <v>215</v>
      </c>
      <c r="H440" s="47" t="n">
        <v>7</v>
      </c>
      <c r="I440" s="47" t="n">
        <v>2</v>
      </c>
      <c r="J440" s="47" t="n">
        <v>9</v>
      </c>
      <c r="K440" s="16" t="n">
        <v>3</v>
      </c>
      <c r="L440" s="33" t="n">
        <v>2</v>
      </c>
      <c r="M440" s="47" t="n">
        <v>5</v>
      </c>
      <c r="N440" s="19">
        <f>IF(K440="","",LOOKUP(K440-L440,{-9E+307,0,1},{2,"x",1}))</f>
        <v/>
      </c>
      <c r="O440" s="20">
        <f>IF(K440="","",K440&amp;"-"&amp;L440)</f>
        <v/>
      </c>
      <c r="P440" s="21" t="n"/>
    </row>
    <row customHeight="1" ht="12" r="441">
      <c r="A441" s="60" t="n">
        <v>43537</v>
      </c>
      <c r="B441" s="38" t="inlineStr">
        <is>
          <t>Nottingham</t>
        </is>
      </c>
      <c r="C441" s="38" t="inlineStr">
        <is>
          <t>Aston Villa</t>
        </is>
      </c>
      <c r="D441" s="33" t="n">
        <v>379</v>
      </c>
      <c r="E441" s="33" t="n">
        <v>356</v>
      </c>
      <c r="F441" s="33" t="n">
        <v>280</v>
      </c>
      <c r="G441" s="33" t="n">
        <v>255</v>
      </c>
      <c r="H441" s="47" t="n">
        <v>2</v>
      </c>
      <c r="I441" s="47" t="n">
        <v>4</v>
      </c>
      <c r="J441" s="47" t="n">
        <v>6</v>
      </c>
      <c r="K441" s="16" t="n">
        <v>1</v>
      </c>
      <c r="L441" s="33" t="n">
        <v>3</v>
      </c>
      <c r="M441" s="47" t="n">
        <v>4</v>
      </c>
      <c r="N441" s="19">
        <f>IF(K441="","",LOOKUP(K441-L441,{-9E+307,0,1},{2,"x",1}))</f>
        <v/>
      </c>
      <c r="O441" s="20">
        <f>IF(K441="","",K441&amp;"-"&amp;L441)</f>
        <v/>
      </c>
      <c r="P441" s="21" t="n"/>
    </row>
    <row customHeight="1" ht="12" r="442">
      <c r="A442" s="60" t="n">
        <v>43537</v>
      </c>
      <c r="B442" s="38" t="inlineStr">
        <is>
          <t>QPR</t>
        </is>
      </c>
      <c r="C442" s="38" t="inlineStr">
        <is>
          <t>Rotherham</t>
        </is>
      </c>
      <c r="D442" s="33" t="n">
        <v>319</v>
      </c>
      <c r="E442" s="33" t="n">
        <v>321</v>
      </c>
      <c r="F442" s="33" t="n">
        <v>181</v>
      </c>
      <c r="G442" s="33" t="n">
        <v>181</v>
      </c>
      <c r="H442" s="47" t="n">
        <v>3</v>
      </c>
      <c r="I442" s="47" t="n">
        <v>4</v>
      </c>
      <c r="J442" s="47" t="n">
        <v>7</v>
      </c>
      <c r="K442" s="16" t="n">
        <v>1</v>
      </c>
      <c r="L442" s="33" t="n">
        <v>2</v>
      </c>
      <c r="M442" s="47" t="n">
        <v>3</v>
      </c>
      <c r="N442" s="19">
        <f>IF(K442="","",LOOKUP(K442-L442,{-9E+307,0,1},{2,"x",1}))</f>
        <v/>
      </c>
      <c r="O442" s="20">
        <f>IF(K442="","",K442&amp;"-"&amp;L442)</f>
        <v/>
      </c>
      <c r="P442" s="21" t="n"/>
    </row>
    <row customHeight="1" ht="12" r="443">
      <c r="A443" s="60" t="n">
        <v>43537</v>
      </c>
      <c r="B443" s="38" t="inlineStr">
        <is>
          <t>West Brom</t>
        </is>
      </c>
      <c r="C443" s="38" t="inlineStr">
        <is>
          <t>Swansea</t>
        </is>
      </c>
      <c r="D443" s="33" t="n">
        <v>299</v>
      </c>
      <c r="E443" s="33" t="n">
        <v>731</v>
      </c>
      <c r="F443" s="33" t="n">
        <v>222</v>
      </c>
      <c r="G443" s="33" t="n">
        <v>660</v>
      </c>
      <c r="H443" s="47" t="n">
        <v>5</v>
      </c>
      <c r="I443" s="47" t="n">
        <v>6</v>
      </c>
      <c r="J443" s="47" t="n">
        <v>11</v>
      </c>
      <c r="K443" s="16" t="n">
        <v>3</v>
      </c>
      <c r="L443" s="33" t="n">
        <v>0</v>
      </c>
      <c r="M443" s="47" t="n">
        <v>3</v>
      </c>
      <c r="N443" s="19">
        <f>IF(K443="","",LOOKUP(K443-L443,{-9E+307,0,1},{2,"x",1}))</f>
        <v/>
      </c>
      <c r="O443" s="20">
        <f>IF(K443="","",K443&amp;"-"&amp;L443)</f>
        <v/>
      </c>
      <c r="P443" s="21" t="n"/>
    </row>
    <row customHeight="1" ht="12" r="444">
      <c r="A444" s="60" t="n">
        <v>43540</v>
      </c>
      <c r="B444" s="38" t="inlineStr">
        <is>
          <t>Aston Villa</t>
        </is>
      </c>
      <c r="C444" s="38" t="inlineStr">
        <is>
          <t>Middlesbrough</t>
        </is>
      </c>
      <c r="D444" s="33" t="n">
        <v>519</v>
      </c>
      <c r="E444" s="33" t="n">
        <v>344</v>
      </c>
      <c r="F444" s="33" t="n">
        <v>434</v>
      </c>
      <c r="G444" s="33" t="n">
        <v>242</v>
      </c>
      <c r="H444" s="47" t="n">
        <v>5</v>
      </c>
      <c r="I444" s="47" t="n">
        <v>1</v>
      </c>
      <c r="J444" s="47" t="n">
        <v>6</v>
      </c>
      <c r="K444" s="16" t="n">
        <v>3</v>
      </c>
      <c r="L444" s="33" t="n">
        <v>0</v>
      </c>
      <c r="M444" s="47" t="n">
        <v>3</v>
      </c>
      <c r="N444" s="19">
        <f>IF(K444="","",LOOKUP(K444-L444,{-9E+307,0,1},{2,"x",1}))</f>
        <v/>
      </c>
      <c r="O444" s="20">
        <f>IF(K444="","",K444&amp;"-"&amp;L444)</f>
        <v/>
      </c>
      <c r="P444" s="21" t="n"/>
    </row>
    <row customHeight="1" ht="12" r="445">
      <c r="A445" s="60" t="n">
        <v>43540</v>
      </c>
      <c r="B445" s="38" t="inlineStr">
        <is>
          <t>Brentford</t>
        </is>
      </c>
      <c r="C445" s="38" t="inlineStr">
        <is>
          <t>West Brom</t>
        </is>
      </c>
      <c r="D445" s="33" t="n">
        <v>492</v>
      </c>
      <c r="E445" s="33" t="n">
        <v>253</v>
      </c>
      <c r="F445" s="33" t="n">
        <v>399</v>
      </c>
      <c r="G445" s="33" t="n">
        <v>160</v>
      </c>
      <c r="H445" s="47" t="n">
        <v>7</v>
      </c>
      <c r="I445" s="47" t="n">
        <v>6</v>
      </c>
      <c r="J445" s="47" t="n">
        <v>13</v>
      </c>
      <c r="K445" s="16" t="n">
        <v>0</v>
      </c>
      <c r="L445" s="33" t="n">
        <v>1</v>
      </c>
      <c r="M445" s="47" t="n">
        <v>1</v>
      </c>
      <c r="N445" s="19">
        <f>IF(K445="","",LOOKUP(K445-L445,{-9E+307,0,1},{2,"x",1}))</f>
        <v/>
      </c>
      <c r="O445" s="20">
        <f>IF(K445="","",K445&amp;"-"&amp;L445)</f>
        <v/>
      </c>
      <c r="P445" s="21" t="n"/>
    </row>
    <row customHeight="1" ht="12" r="446">
      <c r="A446" s="60" t="n">
        <v>43540</v>
      </c>
      <c r="B446" s="38" t="inlineStr">
        <is>
          <t>Hull</t>
        </is>
      </c>
      <c r="C446" s="38" t="inlineStr">
        <is>
          <t>QPR</t>
        </is>
      </c>
      <c r="D446" s="33" t="n">
        <v>422</v>
      </c>
      <c r="E446" s="33" t="n">
        <v>305</v>
      </c>
      <c r="F446" s="33" t="n">
        <v>292</v>
      </c>
      <c r="G446" s="33" t="n">
        <v>185</v>
      </c>
      <c r="H446" s="47" t="n">
        <v>6</v>
      </c>
      <c r="I446" s="47" t="n">
        <v>5</v>
      </c>
      <c r="J446" s="47" t="n">
        <v>11</v>
      </c>
      <c r="K446" s="16" t="n">
        <v>2</v>
      </c>
      <c r="L446" s="33" t="n">
        <v>2</v>
      </c>
      <c r="M446" s="47" t="n">
        <v>4</v>
      </c>
      <c r="N446" s="19">
        <f>IF(K446="","",LOOKUP(K446-L446,{-9E+307,0,1},{2,"x",1}))</f>
        <v/>
      </c>
      <c r="O446" s="20">
        <f>IF(K446="","",K446&amp;"-"&amp;L446)</f>
        <v/>
      </c>
      <c r="P446" s="21" t="n"/>
    </row>
    <row customHeight="1" ht="12" r="447">
      <c r="A447" s="60" t="n">
        <v>43540</v>
      </c>
      <c r="B447" s="38" t="inlineStr">
        <is>
          <t>Ipswich</t>
        </is>
      </c>
      <c r="C447" s="38" t="inlineStr">
        <is>
          <t>Nottingham</t>
        </is>
      </c>
      <c r="D447" s="33" t="n">
        <v>389</v>
      </c>
      <c r="E447" s="33" t="n">
        <v>417</v>
      </c>
      <c r="F447" s="33" t="n">
        <v>252</v>
      </c>
      <c r="G447" s="33" t="n">
        <v>281</v>
      </c>
      <c r="H447" s="47" t="n">
        <v>6</v>
      </c>
      <c r="I447" s="47" t="n">
        <v>5</v>
      </c>
      <c r="J447" s="47" t="n">
        <v>11</v>
      </c>
      <c r="K447" s="16" t="n">
        <v>1</v>
      </c>
      <c r="L447" s="33" t="n">
        <v>1</v>
      </c>
      <c r="M447" s="47" t="n">
        <v>2</v>
      </c>
      <c r="N447" s="19">
        <f>IF(K447="","",LOOKUP(K447-L447,{-9E+307,0,1},{2,"x",1}))</f>
        <v/>
      </c>
      <c r="O447" s="20">
        <f>IF(K447="","",K447&amp;"-"&amp;L447)</f>
        <v/>
      </c>
      <c r="P447" s="21" t="n"/>
    </row>
    <row customHeight="1" ht="12" r="448">
      <c r="A448" s="60" t="n">
        <v>43540</v>
      </c>
      <c r="B448" s="38" t="inlineStr">
        <is>
          <t>Leeds</t>
        </is>
      </c>
      <c r="C448" s="38" t="inlineStr">
        <is>
          <t>Sheffield Utd</t>
        </is>
      </c>
      <c r="D448" s="33" t="n">
        <v>555</v>
      </c>
      <c r="E448" s="33" t="n">
        <v>230</v>
      </c>
      <c r="F448" s="33" t="n">
        <v>459</v>
      </c>
      <c r="G448" s="33" t="n">
        <v>134</v>
      </c>
      <c r="H448" s="47" t="n">
        <v>0</v>
      </c>
      <c r="I448" s="47" t="n">
        <v>1</v>
      </c>
      <c r="J448" s="47" t="n">
        <v>1</v>
      </c>
      <c r="K448" s="16" t="n">
        <v>0</v>
      </c>
      <c r="L448" s="33" t="n">
        <v>1</v>
      </c>
      <c r="M448" s="47" t="n">
        <v>1</v>
      </c>
      <c r="N448" s="19">
        <f>IF(K448="","",LOOKUP(K448-L448,{-9E+307,0,1},{2,"x",1}))</f>
        <v/>
      </c>
      <c r="O448" s="20">
        <f>IF(K448="","",K448&amp;"-"&amp;L448)</f>
        <v/>
      </c>
      <c r="P448" s="21" t="n"/>
    </row>
    <row customHeight="1" ht="12" r="449">
      <c r="A449" s="60" t="n">
        <v>43540</v>
      </c>
      <c r="B449" s="38" t="inlineStr">
        <is>
          <t>Preston</t>
        </is>
      </c>
      <c r="C449" s="38" t="inlineStr">
        <is>
          <t>Birmingham</t>
        </is>
      </c>
      <c r="D449" s="33" t="n">
        <v>428</v>
      </c>
      <c r="E449" s="33" t="n">
        <v>282</v>
      </c>
      <c r="F449" s="33" t="n">
        <v>291</v>
      </c>
      <c r="G449" s="33" t="n">
        <v>163</v>
      </c>
      <c r="H449" s="47" t="n">
        <v>1</v>
      </c>
      <c r="I449" s="47" t="n">
        <v>3</v>
      </c>
      <c r="J449" s="47" t="n">
        <v>4</v>
      </c>
      <c r="K449" s="16" t="n">
        <v>1</v>
      </c>
      <c r="L449" s="33" t="n">
        <v>0</v>
      </c>
      <c r="M449" s="47" t="n">
        <v>1</v>
      </c>
      <c r="N449" s="19">
        <f>IF(K449="","",LOOKUP(K449-L449,{-9E+307,0,1},{2,"x",1}))</f>
        <v/>
      </c>
      <c r="O449" s="20">
        <f>IF(K449="","",K449&amp;"-"&amp;L449)</f>
        <v/>
      </c>
      <c r="P449" s="21" t="n"/>
    </row>
    <row customHeight="1" ht="12" r="450">
      <c r="A450" s="60" t="n">
        <v>43540</v>
      </c>
      <c r="B450" s="38" t="inlineStr">
        <is>
          <t>Rotherham</t>
        </is>
      </c>
      <c r="C450" s="38" t="inlineStr">
        <is>
          <t>Norwich</t>
        </is>
      </c>
      <c r="D450" s="33" t="n">
        <v>308</v>
      </c>
      <c r="E450" s="33" t="n">
        <v>506</v>
      </c>
      <c r="F450" s="33" t="n">
        <v>203</v>
      </c>
      <c r="G450" s="33" t="n">
        <v>388</v>
      </c>
      <c r="H450" s="47" t="n">
        <v>5</v>
      </c>
      <c r="I450" s="47" t="n">
        <v>4</v>
      </c>
      <c r="J450" s="47" t="n">
        <v>9</v>
      </c>
      <c r="K450" s="16" t="n">
        <v>1</v>
      </c>
      <c r="L450" s="33" t="n">
        <v>2</v>
      </c>
      <c r="M450" s="47" t="n">
        <v>3</v>
      </c>
      <c r="N450" s="19">
        <f>IF(K450="","",LOOKUP(K450-L450,{-9E+307,0,1},{2,"x",1}))</f>
        <v/>
      </c>
      <c r="O450" s="20">
        <f>IF(K450="","",K450&amp;"-"&amp;L450)</f>
        <v/>
      </c>
      <c r="P450" s="21" t="n"/>
    </row>
    <row customHeight="1" ht="12" r="451">
      <c r="A451" s="60" t="n">
        <v>43540</v>
      </c>
      <c r="B451" s="38" t="inlineStr">
        <is>
          <t>Sheffield Wed</t>
        </is>
      </c>
      <c r="C451" s="38" t="inlineStr">
        <is>
          <t>Blackburn</t>
        </is>
      </c>
      <c r="D451" s="33" t="n">
        <v>367</v>
      </c>
      <c r="E451" s="33" t="n">
        <v>533</v>
      </c>
      <c r="F451" s="33" t="n">
        <v>254</v>
      </c>
      <c r="G451" s="33" t="n">
        <v>424</v>
      </c>
      <c r="H451" s="47" t="n">
        <v>4</v>
      </c>
      <c r="I451" s="47" t="n">
        <v>4</v>
      </c>
      <c r="J451" s="47" t="n">
        <v>8</v>
      </c>
      <c r="K451" s="16" t="n">
        <v>4</v>
      </c>
      <c r="L451" s="33" t="n">
        <v>2</v>
      </c>
      <c r="M451" s="47" t="n">
        <v>6</v>
      </c>
      <c r="N451" s="19">
        <f>IF(K451="","",LOOKUP(K451-L451,{-9E+307,0,1},{2,"x",1}))</f>
        <v/>
      </c>
      <c r="O451" s="20">
        <f>IF(K451="","",K451&amp;"-"&amp;L451)</f>
        <v/>
      </c>
      <c r="P451" s="21" t="n"/>
    </row>
    <row customHeight="1" ht="12" r="452">
      <c r="A452" s="60" t="n">
        <v>43540</v>
      </c>
      <c r="B452" s="38" t="inlineStr">
        <is>
          <t>Stoke</t>
        </is>
      </c>
      <c r="C452" s="38" t="inlineStr">
        <is>
          <t>Reading</t>
        </is>
      </c>
      <c r="D452" s="33" t="n">
        <v>406</v>
      </c>
      <c r="E452" s="33" t="n">
        <v>377</v>
      </c>
      <c r="F452" s="33" t="n">
        <v>299</v>
      </c>
      <c r="G452" s="33" t="n">
        <v>284</v>
      </c>
      <c r="H452" s="47" t="n">
        <v>3</v>
      </c>
      <c r="I452" s="47" t="n">
        <v>1</v>
      </c>
      <c r="J452" s="47" t="n">
        <v>4</v>
      </c>
      <c r="K452" s="16" t="n">
        <v>0</v>
      </c>
      <c r="L452" s="33" t="n">
        <v>0</v>
      </c>
      <c r="M452" s="47" t="n">
        <v>0</v>
      </c>
      <c r="N452" s="19">
        <f>IF(K452="","",LOOKUP(K452-L452,{-9E+307,0,1},{2,"x",1}))</f>
        <v/>
      </c>
      <c r="O452" s="20">
        <f>IF(K452="","",K452&amp;"-"&amp;L452)</f>
        <v/>
      </c>
      <c r="P452" s="21" t="n"/>
    </row>
    <row customHeight="1" ht="12" r="453">
      <c r="A453" s="60" t="n">
        <v>43540</v>
      </c>
      <c r="B453" s="38" t="inlineStr">
        <is>
          <t>Wigan</t>
        </is>
      </c>
      <c r="C453" s="38" t="inlineStr">
        <is>
          <t>Bolton</t>
        </is>
      </c>
      <c r="D453" s="33" t="n">
        <v>330</v>
      </c>
      <c r="E453" s="33" t="n">
        <v>350</v>
      </c>
      <c r="F453" s="33" t="n">
        <v>210</v>
      </c>
      <c r="G453" s="33" t="n">
        <v>232</v>
      </c>
      <c r="H453" s="47" t="n">
        <v>7</v>
      </c>
      <c r="I453" s="47" t="n">
        <v>3</v>
      </c>
      <c r="J453" s="47" t="n">
        <v>10</v>
      </c>
      <c r="K453" s="16" t="n">
        <v>5</v>
      </c>
      <c r="L453" s="33" t="n">
        <v>2</v>
      </c>
      <c r="M453" s="47" t="n">
        <v>7</v>
      </c>
      <c r="N453" s="19">
        <f>IF(K453="","",LOOKUP(K453-L453,{-9E+307,0,1},{2,"x",1}))</f>
        <v/>
      </c>
      <c r="O453" s="20">
        <f>IF(K453="","",K453&amp;"-"&amp;L453)</f>
        <v/>
      </c>
      <c r="P453" s="21" t="n"/>
    </row>
    <row customHeight="1" ht="12" r="454">
      <c r="A454" s="60" t="n">
        <v>43553</v>
      </c>
      <c r="B454" s="38" t="inlineStr">
        <is>
          <t>West Brom</t>
        </is>
      </c>
      <c r="C454" s="38" t="inlineStr">
        <is>
          <t>Birmingham</t>
        </is>
      </c>
      <c r="D454" s="33" t="n">
        <v>424</v>
      </c>
      <c r="E454" s="33" t="n">
        <v>303</v>
      </c>
      <c r="F454" s="33" t="n">
        <v>307</v>
      </c>
      <c r="G454" s="33" t="n">
        <v>189</v>
      </c>
      <c r="H454" s="47" t="n">
        <v>3</v>
      </c>
      <c r="I454" s="47" t="n">
        <v>4</v>
      </c>
      <c r="J454" s="47" t="n">
        <v>7</v>
      </c>
      <c r="K454" s="16" t="n">
        <v>3</v>
      </c>
      <c r="L454" s="33" t="n">
        <v>2</v>
      </c>
      <c r="M454" s="47" t="n">
        <v>5</v>
      </c>
      <c r="N454" s="19">
        <f>IF(K454="","",LOOKUP(K454-L454,{-9E+307,0,1},{2,"x",1}))</f>
        <v/>
      </c>
      <c r="O454" s="20">
        <f>IF(K454="","",K454&amp;"-"&amp;L454)</f>
        <v/>
      </c>
      <c r="P454" s="21" t="n"/>
    </row>
    <row customHeight="1" ht="12" r="455">
      <c r="A455" s="60" t="n">
        <v>43554</v>
      </c>
      <c r="B455" s="38" t="inlineStr">
        <is>
          <t>Aston Villa</t>
        </is>
      </c>
      <c r="C455" s="38" t="inlineStr">
        <is>
          <t>Blackburn</t>
        </is>
      </c>
      <c r="D455" s="33" t="n">
        <v>451</v>
      </c>
      <c r="E455" s="33" t="n">
        <v>444</v>
      </c>
      <c r="F455" s="33" t="n">
        <v>376</v>
      </c>
      <c r="G455" s="33" t="n">
        <v>370</v>
      </c>
      <c r="H455" s="47" t="n">
        <v>10</v>
      </c>
      <c r="I455" s="47" t="n">
        <v>2</v>
      </c>
      <c r="J455" s="47" t="n">
        <v>12</v>
      </c>
      <c r="K455" s="16" t="n">
        <v>2</v>
      </c>
      <c r="L455" s="33" t="n">
        <v>1</v>
      </c>
      <c r="M455" s="47" t="n">
        <v>3</v>
      </c>
      <c r="N455" s="19">
        <f>IF(K455="","",LOOKUP(K455-L455,{-9E+307,0,1},{2,"x",1}))</f>
        <v/>
      </c>
      <c r="O455" s="20">
        <f>IF(K455="","",K455&amp;"-"&amp;L455)</f>
        <v/>
      </c>
      <c r="P455" s="21" t="n"/>
    </row>
    <row customHeight="1" ht="12" r="456">
      <c r="A456" s="60" t="n">
        <v>43554</v>
      </c>
      <c r="B456" s="38" t="inlineStr">
        <is>
          <t>Derby</t>
        </is>
      </c>
      <c r="C456" s="38" t="inlineStr">
        <is>
          <t>Rotherham</t>
        </is>
      </c>
      <c r="D456" s="33" t="n">
        <v>562</v>
      </c>
      <c r="E456" s="33" t="n">
        <v>262</v>
      </c>
      <c r="F456" s="33" t="n">
        <v>469</v>
      </c>
      <c r="G456" s="33" t="n">
        <v>157</v>
      </c>
      <c r="H456" s="47" t="n">
        <v>7</v>
      </c>
      <c r="I456" s="47" t="n">
        <v>4</v>
      </c>
      <c r="J456" s="47" t="n">
        <v>11</v>
      </c>
      <c r="K456" s="16" t="n">
        <v>6</v>
      </c>
      <c r="L456" s="33" t="n">
        <v>1</v>
      </c>
      <c r="M456" s="47" t="n">
        <v>7</v>
      </c>
      <c r="N456" s="19">
        <f>IF(K456="","",LOOKUP(K456-L456,{-9E+307,0,1},{2,"x",1}))</f>
        <v/>
      </c>
      <c r="O456" s="20">
        <f>IF(K456="","",K456&amp;"-"&amp;L456)</f>
        <v/>
      </c>
      <c r="P456" s="21" t="n"/>
    </row>
    <row customHeight="1" ht="12" r="457">
      <c r="A457" s="60" t="n">
        <v>43554</v>
      </c>
      <c r="B457" s="38" t="inlineStr">
        <is>
          <t>Ipswich</t>
        </is>
      </c>
      <c r="C457" s="38" t="inlineStr">
        <is>
          <t>Hull</t>
        </is>
      </c>
      <c r="D457" s="33" t="n">
        <v>603</v>
      </c>
      <c r="E457" s="33" t="n">
        <v>383</v>
      </c>
      <c r="F457" s="33" t="n">
        <v>459</v>
      </c>
      <c r="G457" s="33" t="n">
        <v>245</v>
      </c>
      <c r="H457" s="47" t="n">
        <v>6</v>
      </c>
      <c r="I457" s="47" t="n">
        <v>3</v>
      </c>
      <c r="J457" s="47" t="n">
        <v>9</v>
      </c>
      <c r="K457" s="16" t="n">
        <v>0</v>
      </c>
      <c r="L457" s="33" t="n">
        <v>2</v>
      </c>
      <c r="M457" s="47" t="n">
        <v>2</v>
      </c>
      <c r="N457" s="19">
        <f>IF(K457="","",LOOKUP(K457-L457,{-9E+307,0,1},{2,"x",1}))</f>
        <v/>
      </c>
      <c r="O457" s="20">
        <f>IF(K457="","",K457&amp;"-"&amp;L457)</f>
        <v/>
      </c>
      <c r="P457" s="21" t="n"/>
    </row>
    <row customHeight="1" ht="12" r="458">
      <c r="A458" s="60" t="n">
        <v>43554</v>
      </c>
      <c r="B458" s="38" t="inlineStr">
        <is>
          <t>Leeds</t>
        </is>
      </c>
      <c r="C458" s="38" t="inlineStr">
        <is>
          <t>Millwall</t>
        </is>
      </c>
      <c r="D458" s="33" t="n">
        <v>545</v>
      </c>
      <c r="E458" s="33" t="n">
        <v>246</v>
      </c>
      <c r="F458" s="33" t="n">
        <v>431</v>
      </c>
      <c r="G458" s="33" t="n">
        <v>127</v>
      </c>
      <c r="H458" s="47" t="n">
        <v>8</v>
      </c>
      <c r="I458" s="47" t="n">
        <v>3</v>
      </c>
      <c r="J458" s="47" t="n">
        <v>11</v>
      </c>
      <c r="K458" s="16" t="n">
        <v>3</v>
      </c>
      <c r="L458" s="33" t="n">
        <v>2</v>
      </c>
      <c r="M458" s="47" t="n">
        <v>5</v>
      </c>
      <c r="N458" s="19">
        <f>IF(K458="","",LOOKUP(K458-L458,{-9E+307,0,1},{2,"x",1}))</f>
        <v/>
      </c>
      <c r="O458" s="20">
        <f>IF(K458="","",K458&amp;"-"&amp;L458)</f>
        <v/>
      </c>
      <c r="P458" s="21" t="n"/>
    </row>
    <row customHeight="1" ht="12" r="459">
      <c r="A459" s="60" t="n">
        <v>43554</v>
      </c>
      <c r="B459" s="38" t="inlineStr">
        <is>
          <t>Middlesbrough</t>
        </is>
      </c>
      <c r="C459" s="38" t="inlineStr">
        <is>
          <t>Norwich</t>
        </is>
      </c>
      <c r="D459" s="33" t="n">
        <v>362</v>
      </c>
      <c r="E459" s="33" t="n">
        <v>536</v>
      </c>
      <c r="F459" s="33" t="n">
        <v>252</v>
      </c>
      <c r="G459" s="33" t="n">
        <v>412</v>
      </c>
      <c r="H459" s="47" t="n">
        <v>6</v>
      </c>
      <c r="I459" s="47" t="n">
        <v>5</v>
      </c>
      <c r="J459" s="47" t="n">
        <v>11</v>
      </c>
      <c r="K459" s="16" t="n">
        <v>0</v>
      </c>
      <c r="L459" s="33" t="n">
        <v>1</v>
      </c>
      <c r="M459" s="47" t="n">
        <v>1</v>
      </c>
      <c r="N459" s="19">
        <f>IF(K459="","",LOOKUP(K459-L459,{-9E+307,0,1},{2,"x",1}))</f>
        <v/>
      </c>
      <c r="O459" s="20">
        <f>IF(K459="","",K459&amp;"-"&amp;L459)</f>
        <v/>
      </c>
      <c r="P459" s="21" t="n"/>
    </row>
    <row customHeight="1" ht="12" r="460">
      <c r="A460" s="60" t="n">
        <v>43554</v>
      </c>
      <c r="B460" s="38" t="inlineStr">
        <is>
          <t>Nottingham</t>
        </is>
      </c>
      <c r="C460" s="38" t="inlineStr">
        <is>
          <t>Swansea</t>
        </is>
      </c>
      <c r="D460" s="33" t="n">
        <v>288</v>
      </c>
      <c r="E460" s="33" t="n">
        <v>650</v>
      </c>
      <c r="F460" s="33" t="n">
        <v>212</v>
      </c>
      <c r="G460" s="33" t="n">
        <v>562</v>
      </c>
      <c r="H460" s="47" t="n">
        <v>3</v>
      </c>
      <c r="I460" s="47" t="n">
        <v>6</v>
      </c>
      <c r="J460" s="47" t="n">
        <v>9</v>
      </c>
      <c r="K460" s="16" t="n">
        <v>2</v>
      </c>
      <c r="L460" s="33" t="n">
        <v>1</v>
      </c>
      <c r="M460" s="47" t="n">
        <v>3</v>
      </c>
      <c r="N460" s="19">
        <f>IF(K460="","",LOOKUP(K460-L460,{-9E+307,0,1},{2,"x",1}))</f>
        <v/>
      </c>
      <c r="O460" s="20">
        <f>IF(K460="","",K460&amp;"-"&amp;L460)</f>
        <v/>
      </c>
      <c r="P460" s="21" t="n"/>
    </row>
    <row customHeight="1" ht="12" r="461">
      <c r="A461" s="60" t="n">
        <v>43554</v>
      </c>
      <c r="B461" s="38" t="inlineStr">
        <is>
          <t>QPR</t>
        </is>
      </c>
      <c r="C461" s="38" t="inlineStr">
        <is>
          <t>Bolton</t>
        </is>
      </c>
      <c r="D461" s="33" t="n">
        <v>429</v>
      </c>
      <c r="E461" s="33" t="n">
        <v>308</v>
      </c>
      <c r="F461" s="33" t="n">
        <v>300</v>
      </c>
      <c r="G461" s="33" t="n">
        <v>177</v>
      </c>
      <c r="H461" s="47" t="n">
        <v>7</v>
      </c>
      <c r="I461" s="47" t="n">
        <v>6</v>
      </c>
      <c r="J461" s="47" t="n">
        <v>13</v>
      </c>
      <c r="K461" s="16" t="n">
        <v>1</v>
      </c>
      <c r="L461" s="33" t="n">
        <v>2</v>
      </c>
      <c r="M461" s="47" t="n">
        <v>3</v>
      </c>
      <c r="N461" s="19">
        <f>IF(K461="","",LOOKUP(K461-L461,{-9E+307,0,1},{2,"x",1}))</f>
        <v/>
      </c>
      <c r="O461" s="20">
        <f>IF(K461="","",K461&amp;"-"&amp;L461)</f>
        <v/>
      </c>
      <c r="P461" s="21" t="n"/>
    </row>
    <row customHeight="1" ht="12" r="462">
      <c r="A462" s="60" t="n">
        <v>43554</v>
      </c>
      <c r="B462" s="38" t="inlineStr">
        <is>
          <t>Reading</t>
        </is>
      </c>
      <c r="C462" s="38" t="inlineStr">
        <is>
          <t>Preston</t>
        </is>
      </c>
      <c r="D462" s="33" t="n">
        <v>324</v>
      </c>
      <c r="E462" s="33" t="n">
        <v>522</v>
      </c>
      <c r="F462" s="33" t="n">
        <v>233</v>
      </c>
      <c r="G462" s="33" t="n">
        <v>415</v>
      </c>
      <c r="H462" s="47" t="n">
        <v>3</v>
      </c>
      <c r="I462" s="47" t="n">
        <v>2</v>
      </c>
      <c r="J462" s="47" t="n">
        <v>5</v>
      </c>
      <c r="K462" s="16" t="n">
        <v>2</v>
      </c>
      <c r="L462" s="33" t="n">
        <v>1</v>
      </c>
      <c r="M462" s="47" t="n">
        <v>3</v>
      </c>
      <c r="N462" s="19">
        <f>IF(K462="","",LOOKUP(K462-L462,{-9E+307,0,1},{2,"x",1}))</f>
        <v/>
      </c>
      <c r="O462" s="20">
        <f>IF(K462="","",K462&amp;"-"&amp;L462)</f>
        <v/>
      </c>
      <c r="P462" s="21" t="n"/>
    </row>
    <row customHeight="1" ht="12" r="463">
      <c r="A463" s="60" t="n">
        <v>43554</v>
      </c>
      <c r="B463" s="38" t="inlineStr">
        <is>
          <t>Sheffield Utd</t>
        </is>
      </c>
      <c r="C463" s="38" t="inlineStr">
        <is>
          <t>Bristol City</t>
        </is>
      </c>
      <c r="D463" s="33" t="n">
        <v>496</v>
      </c>
      <c r="E463" s="33" t="n">
        <v>462</v>
      </c>
      <c r="F463" s="33" t="n">
        <v>407</v>
      </c>
      <c r="G463" s="33" t="n">
        <v>355</v>
      </c>
      <c r="H463" s="47" t="n">
        <v>5</v>
      </c>
      <c r="I463" s="47" t="n">
        <v>9</v>
      </c>
      <c r="J463" s="47" t="n">
        <v>14</v>
      </c>
      <c r="K463" s="16" t="n">
        <v>2</v>
      </c>
      <c r="L463" s="33" t="n">
        <v>3</v>
      </c>
      <c r="M463" s="47" t="n">
        <v>5</v>
      </c>
      <c r="N463" s="19">
        <f>IF(K463="","",LOOKUP(K463-L463,{-9E+307,0,1},{2,"x",1}))</f>
        <v/>
      </c>
      <c r="O463" s="20">
        <f>IF(K463="","",K463&amp;"-"&amp;L463)</f>
        <v/>
      </c>
      <c r="P463" s="21" t="n"/>
    </row>
    <row customHeight="1" ht="12" r="464">
      <c r="A464" s="60" t="n">
        <v>43554</v>
      </c>
      <c r="B464" s="38" t="inlineStr">
        <is>
          <t>Stoke</t>
        </is>
      </c>
      <c r="C464" s="38" t="inlineStr">
        <is>
          <t>Sheffield Wed</t>
        </is>
      </c>
      <c r="D464" s="33" t="n">
        <v>487</v>
      </c>
      <c r="E464" s="33" t="n">
        <v>298</v>
      </c>
      <c r="F464" s="33" t="n">
        <v>393</v>
      </c>
      <c r="G464" s="33" t="n">
        <v>202</v>
      </c>
      <c r="H464" s="47" t="n">
        <v>3</v>
      </c>
      <c r="I464" s="47" t="n">
        <v>1</v>
      </c>
      <c r="J464" s="47" t="n">
        <v>4</v>
      </c>
      <c r="K464" s="16" t="n">
        <v>0</v>
      </c>
      <c r="L464" s="33" t="n">
        <v>0</v>
      </c>
      <c r="M464" s="47" t="n">
        <v>0</v>
      </c>
      <c r="N464" s="19">
        <f>IF(K464="","",LOOKUP(K464-L464,{-9E+307,0,1},{2,"x",1}))</f>
        <v/>
      </c>
      <c r="O464" s="20">
        <f>IF(K464="","",K464&amp;"-"&amp;L464)</f>
        <v/>
      </c>
      <c r="P464" s="21" t="n"/>
    </row>
    <row customHeight="1" ht="12" r="465">
      <c r="A465" s="60" t="n">
        <v>43554</v>
      </c>
      <c r="B465" s="38" t="inlineStr">
        <is>
          <t>Wigan</t>
        </is>
      </c>
      <c r="C465" s="38" t="inlineStr">
        <is>
          <t>Brentford</t>
        </is>
      </c>
      <c r="D465" s="33" t="n">
        <v>270</v>
      </c>
      <c r="E465" s="33" t="n">
        <v>509</v>
      </c>
      <c r="F465" s="33" t="n">
        <v>168</v>
      </c>
      <c r="G465" s="33" t="n">
        <v>416</v>
      </c>
      <c r="H465" s="47" t="n">
        <v>3</v>
      </c>
      <c r="I465" s="47" t="n">
        <v>1</v>
      </c>
      <c r="J465" s="47" t="n">
        <v>4</v>
      </c>
      <c r="K465" s="16" t="n">
        <v>0</v>
      </c>
      <c r="L465" s="33" t="n">
        <v>0</v>
      </c>
      <c r="M465" s="47" t="n">
        <v>0</v>
      </c>
      <c r="N465" s="19">
        <f>IF(K465="","",LOOKUP(K465-L465,{-9E+307,0,1},{2,"x",1}))</f>
        <v/>
      </c>
      <c r="O465" s="20">
        <f>IF(K465="","",K465&amp;"-"&amp;L465)</f>
        <v/>
      </c>
      <c r="P465" s="21" t="n"/>
    </row>
    <row customHeight="1" ht="12" r="466">
      <c r="A466" s="60" t="n">
        <v>43557</v>
      </c>
      <c r="B466" s="38" t="inlineStr">
        <is>
          <t>Middlesbrough</t>
        </is>
      </c>
      <c r="C466" s="38" t="inlineStr">
        <is>
          <t>Bristol City</t>
        </is>
      </c>
      <c r="D466" s="33" t="n">
        <v>449</v>
      </c>
      <c r="E466" s="33" t="n">
        <v>395</v>
      </c>
      <c r="F466" s="33" t="n">
        <v>347</v>
      </c>
      <c r="G466" s="33" t="n">
        <v>283</v>
      </c>
      <c r="H466" s="47" t="n">
        <v>7</v>
      </c>
      <c r="I466" s="47" t="n">
        <v>5</v>
      </c>
      <c r="J466" s="47" t="n">
        <v>12</v>
      </c>
      <c r="K466" s="16" t="n">
        <v>0</v>
      </c>
      <c r="L466" s="33" t="n">
        <v>1</v>
      </c>
      <c r="M466" s="47" t="n">
        <v>1</v>
      </c>
      <c r="N466" s="19">
        <f>IF(K466="","",LOOKUP(K466-L466,{-9E+307,0,1},{2,"x",1}))</f>
        <v/>
      </c>
      <c r="O466" s="20">
        <f>IF(K466="","",K466&amp;"-"&amp;L466)</f>
        <v/>
      </c>
      <c r="P466" s="21" t="n"/>
    </row>
    <row customHeight="1" ht="12" r="467">
      <c r="A467" s="60" t="n">
        <v>43557</v>
      </c>
      <c r="B467" s="38" t="inlineStr">
        <is>
          <t>Swansea</t>
        </is>
      </c>
      <c r="C467" s="38" t="inlineStr">
        <is>
          <t>Brentford</t>
        </is>
      </c>
      <c r="D467" s="33" t="n">
        <v>549</v>
      </c>
      <c r="E467" s="33" t="n">
        <v>520</v>
      </c>
      <c r="F467" s="33" t="n">
        <v>469</v>
      </c>
      <c r="G467" s="33" t="n">
        <v>429</v>
      </c>
      <c r="H467" s="47" t="n">
        <v>6</v>
      </c>
      <c r="I467" s="47" t="n">
        <v>1</v>
      </c>
      <c r="J467" s="47" t="n">
        <v>7</v>
      </c>
      <c r="K467" s="16" t="n">
        <v>3</v>
      </c>
      <c r="L467" s="33" t="n">
        <v>0</v>
      </c>
      <c r="M467" s="47" t="n">
        <v>3</v>
      </c>
      <c r="N467" s="19">
        <f>IF(K467="","",LOOKUP(K467-L467,{-9E+307,0,1},{2,"x",1}))</f>
        <v/>
      </c>
      <c r="O467" s="20">
        <f>IF(K467="","",K467&amp;"-"&amp;L467)</f>
        <v/>
      </c>
      <c r="P467" s="21" t="n"/>
    </row>
    <row customHeight="1" ht="12" r="468">
      <c r="A468" s="60" t="n">
        <v>43561</v>
      </c>
      <c r="B468" s="38" t="inlineStr">
        <is>
          <t>Birmingham</t>
        </is>
      </c>
      <c r="C468" s="38" t="inlineStr">
        <is>
          <t>Leeds</t>
        </is>
      </c>
      <c r="D468" s="33" t="n">
        <v>231</v>
      </c>
      <c r="E468" s="33" t="n">
        <v>626</v>
      </c>
      <c r="F468" s="33" t="n">
        <v>128</v>
      </c>
      <c r="G468" s="33" t="n">
        <v>505</v>
      </c>
      <c r="H468" s="47" t="n">
        <v>7</v>
      </c>
      <c r="I468" s="47" t="n">
        <v>1</v>
      </c>
      <c r="J468" s="47" t="n">
        <v>8</v>
      </c>
      <c r="K468" s="16" t="n">
        <v>1</v>
      </c>
      <c r="L468" s="33" t="n">
        <v>0</v>
      </c>
      <c r="M468" s="47" t="n">
        <v>1</v>
      </c>
      <c r="N468" s="19">
        <f>IF(K468="","",LOOKUP(K468-L468,{-9E+307,0,1},{2,"x",1}))</f>
        <v/>
      </c>
      <c r="O468" s="20">
        <f>IF(K468="","",K468&amp;"-"&amp;L468)</f>
        <v/>
      </c>
      <c r="P468" s="21" t="n"/>
    </row>
    <row customHeight="1" ht="12" r="469">
      <c r="A469" s="60" t="n">
        <v>43561</v>
      </c>
      <c r="B469" s="38" t="inlineStr">
        <is>
          <t>Blackburn</t>
        </is>
      </c>
      <c r="C469" s="38" t="inlineStr">
        <is>
          <t>Stoke</t>
        </is>
      </c>
      <c r="D469" s="33" t="n">
        <v>513</v>
      </c>
      <c r="E469" s="33" t="n">
        <v>427</v>
      </c>
      <c r="F469" s="33" t="n">
        <v>408</v>
      </c>
      <c r="G469" s="33" t="n">
        <v>335</v>
      </c>
      <c r="H469" s="47" t="n">
        <v>3</v>
      </c>
      <c r="I469" s="47" t="n">
        <v>3</v>
      </c>
      <c r="J469" s="47" t="n">
        <v>6</v>
      </c>
      <c r="K469" s="16" t="n">
        <v>0</v>
      </c>
      <c r="L469" s="33" t="n">
        <v>1</v>
      </c>
      <c r="M469" s="47" t="n">
        <v>1</v>
      </c>
      <c r="N469" s="19">
        <f>IF(K469="","",LOOKUP(K469-L469,{-9E+307,0,1},{2,"x",1}))</f>
        <v/>
      </c>
      <c r="O469" s="20">
        <f>IF(K469="","",K469&amp;"-"&amp;L469)</f>
        <v/>
      </c>
      <c r="P469" s="21" t="n"/>
    </row>
    <row customHeight="1" ht="12" r="470">
      <c r="A470" s="60" t="n">
        <v>43561</v>
      </c>
      <c r="B470" s="38" t="inlineStr">
        <is>
          <t>Bolton</t>
        </is>
      </c>
      <c r="C470" s="38" t="inlineStr">
        <is>
          <t>Ipswich</t>
        </is>
      </c>
      <c r="D470" s="33" t="n">
        <v>384</v>
      </c>
      <c r="E470" s="33" t="n">
        <v>446</v>
      </c>
      <c r="F470" s="33" t="n">
        <v>236</v>
      </c>
      <c r="G470" s="33" t="n">
        <v>312</v>
      </c>
      <c r="H470" s="47" t="n">
        <v>2</v>
      </c>
      <c r="I470" s="47" t="n">
        <v>3</v>
      </c>
      <c r="J470" s="47" t="n">
        <v>5</v>
      </c>
      <c r="K470" s="16" t="n">
        <v>1</v>
      </c>
      <c r="L470" s="33" t="n">
        <v>2</v>
      </c>
      <c r="M470" s="47" t="n">
        <v>3</v>
      </c>
      <c r="N470" s="19">
        <f>IF(K470="","",LOOKUP(K470-L470,{-9E+307,0,1},{2,"x",1}))</f>
        <v/>
      </c>
      <c r="O470" s="20">
        <f>IF(K470="","",K470&amp;"-"&amp;L470)</f>
        <v/>
      </c>
      <c r="P470" s="21" t="n"/>
    </row>
    <row customHeight="1" ht="12" r="471">
      <c r="A471" s="60" t="n">
        <v>43561</v>
      </c>
      <c r="B471" s="38" t="inlineStr">
        <is>
          <t>Brentford</t>
        </is>
      </c>
      <c r="C471" s="38" t="inlineStr">
        <is>
          <t>Derby</t>
        </is>
      </c>
      <c r="D471" s="33" t="n">
        <v>495</v>
      </c>
      <c r="E471" s="33" t="n">
        <v>360</v>
      </c>
      <c r="F471" s="33" t="n">
        <v>402</v>
      </c>
      <c r="G471" s="33" t="n">
        <v>265</v>
      </c>
      <c r="H471" s="47" t="n">
        <v>6</v>
      </c>
      <c r="I471" s="47" t="n">
        <v>8</v>
      </c>
      <c r="J471" s="47" t="n">
        <v>14</v>
      </c>
      <c r="K471" s="16" t="n">
        <v>3</v>
      </c>
      <c r="L471" s="33" t="n">
        <v>3</v>
      </c>
      <c r="M471" s="47" t="n">
        <v>6</v>
      </c>
      <c r="N471" s="19">
        <f>IF(K471="","",LOOKUP(K471-L471,{-9E+307,0,1},{2,"x",1}))</f>
        <v/>
      </c>
      <c r="O471" s="20">
        <f>IF(K471="","",K471&amp;"-"&amp;L471)</f>
        <v/>
      </c>
      <c r="P471" s="21" t="n"/>
    </row>
    <row customHeight="1" ht="12" r="472">
      <c r="A472" s="60" t="n">
        <v>43561</v>
      </c>
      <c r="B472" s="38" t="inlineStr">
        <is>
          <t>Bristol City</t>
        </is>
      </c>
      <c r="C472" s="38" t="inlineStr">
        <is>
          <t>Wigan</t>
        </is>
      </c>
      <c r="D472" s="33" t="n">
        <v>400</v>
      </c>
      <c r="E472" s="33" t="n">
        <v>290</v>
      </c>
      <c r="F472" s="33" t="n">
        <v>303</v>
      </c>
      <c r="G472" s="33" t="n">
        <v>178</v>
      </c>
      <c r="H472" s="47" t="n">
        <v>6</v>
      </c>
      <c r="I472" s="47" t="n">
        <v>6</v>
      </c>
      <c r="J472" s="47" t="n">
        <v>12</v>
      </c>
      <c r="K472" s="16" t="n">
        <v>2</v>
      </c>
      <c r="L472" s="33" t="n">
        <v>2</v>
      </c>
      <c r="M472" s="47" t="n">
        <v>4</v>
      </c>
      <c r="N472" s="19">
        <f>IF(K472="","",LOOKUP(K472-L472,{-9E+307,0,1},{2,"x",1}))</f>
        <v/>
      </c>
      <c r="O472" s="20">
        <f>IF(K472="","",K472&amp;"-"&amp;L472)</f>
        <v/>
      </c>
      <c r="P472" s="21" t="n"/>
    </row>
    <row customHeight="1" ht="12" r="473">
      <c r="A473" s="60" t="n">
        <v>43561</v>
      </c>
      <c r="B473" s="38" t="inlineStr">
        <is>
          <t>Hull</t>
        </is>
      </c>
      <c r="C473" s="38" t="inlineStr">
        <is>
          <t>Reading</t>
        </is>
      </c>
      <c r="D473" s="33" t="n">
        <v>496</v>
      </c>
      <c r="E473" s="33" t="n">
        <v>444</v>
      </c>
      <c r="F473" s="33" t="n">
        <v>389</v>
      </c>
      <c r="G473" s="33" t="n">
        <v>335</v>
      </c>
      <c r="H473" s="47" t="n">
        <v>4</v>
      </c>
      <c r="I473" s="47" t="n">
        <v>3</v>
      </c>
      <c r="J473" s="47" t="n">
        <v>7</v>
      </c>
      <c r="K473" s="16" t="n">
        <v>3</v>
      </c>
      <c r="L473" s="33" t="n">
        <v>1</v>
      </c>
      <c r="M473" s="47" t="n">
        <v>4</v>
      </c>
      <c r="N473" s="19">
        <f>IF(K473="","",LOOKUP(K473-L473,{-9E+307,0,1},{2,"x",1}))</f>
        <v/>
      </c>
      <c r="O473" s="20">
        <f>IF(K473="","",K473&amp;"-"&amp;L473)</f>
        <v/>
      </c>
      <c r="P473" s="21" t="n"/>
    </row>
    <row customHeight="1" ht="12" r="474">
      <c r="A474" s="60" t="n">
        <v>43561</v>
      </c>
      <c r="B474" s="38" t="inlineStr">
        <is>
          <t>Millwall</t>
        </is>
      </c>
      <c r="C474" s="38" t="inlineStr">
        <is>
          <t>West Brom</t>
        </is>
      </c>
      <c r="D474" s="33" t="n">
        <v>354</v>
      </c>
      <c r="E474" s="33" t="n">
        <v>414</v>
      </c>
      <c r="F474" s="33" t="n">
        <v>244</v>
      </c>
      <c r="G474" s="33" t="n">
        <v>299</v>
      </c>
      <c r="H474" s="47" t="n">
        <v>6</v>
      </c>
      <c r="I474" s="47" t="n">
        <v>1</v>
      </c>
      <c r="J474" s="47" t="n">
        <v>7</v>
      </c>
      <c r="K474" s="16" t="n">
        <v>2</v>
      </c>
      <c r="L474" s="33" t="n">
        <v>0</v>
      </c>
      <c r="M474" s="47" t="n">
        <v>2</v>
      </c>
      <c r="N474" s="19">
        <f>IF(K474="","",LOOKUP(K474-L474,{-9E+307,0,1},{2,"x",1}))</f>
        <v/>
      </c>
      <c r="O474" s="20">
        <f>IF(K474="","",K474&amp;"-"&amp;L474)</f>
        <v/>
      </c>
      <c r="P474" s="21" t="n"/>
    </row>
    <row customHeight="1" ht="12" r="475">
      <c r="A475" s="60" t="n">
        <v>43561</v>
      </c>
      <c r="B475" s="38" t="inlineStr">
        <is>
          <t>Norwich</t>
        </is>
      </c>
      <c r="C475" s="38" t="inlineStr">
        <is>
          <t>QPR</t>
        </is>
      </c>
      <c r="D475" s="33" t="n">
        <v>646</v>
      </c>
      <c r="E475" s="33" t="n">
        <v>312</v>
      </c>
      <c r="F475" s="33" t="n">
        <v>566</v>
      </c>
      <c r="G475" s="33" t="n">
        <v>241</v>
      </c>
      <c r="H475" s="47" t="n">
        <v>8</v>
      </c>
      <c r="I475" s="47" t="n">
        <v>4</v>
      </c>
      <c r="J475" s="47" t="n">
        <v>12</v>
      </c>
      <c r="K475" s="16" t="n">
        <v>4</v>
      </c>
      <c r="L475" s="33" t="n">
        <v>0</v>
      </c>
      <c r="M475" s="47" t="n">
        <v>4</v>
      </c>
      <c r="N475" s="19">
        <f>IF(K475="","",LOOKUP(K475-L475,{-9E+307,0,1},{2,"x",1}))</f>
        <v/>
      </c>
      <c r="O475" s="20">
        <f>IF(K475="","",K475&amp;"-"&amp;L475)</f>
        <v/>
      </c>
      <c r="P475" s="21" t="n"/>
    </row>
    <row customHeight="1" ht="12" r="476">
      <c r="A476" s="60" t="n">
        <v>43561</v>
      </c>
      <c r="B476" s="38" t="inlineStr">
        <is>
          <t>Preston</t>
        </is>
      </c>
      <c r="C476" s="38" t="inlineStr">
        <is>
          <t>Sheffield Utd</t>
        </is>
      </c>
      <c r="D476" s="33" t="n">
        <v>384</v>
      </c>
      <c r="E476" s="33" t="n">
        <v>330</v>
      </c>
      <c r="F476" s="33" t="n">
        <v>286</v>
      </c>
      <c r="G476" s="33" t="n">
        <v>240</v>
      </c>
      <c r="H476" s="47" t="n">
        <v>3</v>
      </c>
      <c r="I476" s="47" t="n">
        <v>5</v>
      </c>
      <c r="J476" s="47" t="n">
        <v>8</v>
      </c>
      <c r="K476" s="16" t="n">
        <v>0</v>
      </c>
      <c r="L476" s="33" t="n">
        <v>1</v>
      </c>
      <c r="M476" s="47" t="n">
        <v>1</v>
      </c>
      <c r="N476" s="19">
        <f>IF(K476="","",LOOKUP(K476-L476,{-9E+307,0,1},{2,"x",1}))</f>
        <v/>
      </c>
      <c r="O476" s="20">
        <f>IF(K476="","",K476&amp;"-"&amp;L476)</f>
        <v/>
      </c>
      <c r="P476" s="21" t="n"/>
    </row>
    <row customHeight="1" ht="12" r="477">
      <c r="A477" s="60" t="n">
        <v>43561</v>
      </c>
      <c r="B477" s="38" t="inlineStr">
        <is>
          <t>Rotherham</t>
        </is>
      </c>
      <c r="C477" s="38" t="inlineStr">
        <is>
          <t>Nottingham</t>
        </is>
      </c>
      <c r="D477" s="33" t="n">
        <v>265</v>
      </c>
      <c r="E477" s="33" t="n">
        <v>310</v>
      </c>
      <c r="F477" s="33" t="n">
        <v>166</v>
      </c>
      <c r="G477" s="33" t="n">
        <v>220</v>
      </c>
      <c r="H477" s="47" t="n">
        <v>5</v>
      </c>
      <c r="I477" s="47" t="n">
        <v>4</v>
      </c>
      <c r="J477" s="47" t="n">
        <v>9</v>
      </c>
      <c r="K477" s="16" t="n">
        <v>2</v>
      </c>
      <c r="L477" s="33" t="n">
        <v>1</v>
      </c>
      <c r="M477" s="47" t="n">
        <v>3</v>
      </c>
      <c r="N477" s="19">
        <f>IF(K477="","",LOOKUP(K477-L477,{-9E+307,0,1},{2,"x",1}))</f>
        <v/>
      </c>
      <c r="O477" s="20">
        <f>IF(K477="","",K477&amp;"-"&amp;L477)</f>
        <v/>
      </c>
      <c r="P477" s="21" t="n"/>
    </row>
    <row customHeight="1" ht="12" r="478">
      <c r="A478" s="60" t="n">
        <v>43561</v>
      </c>
      <c r="B478" s="38" t="inlineStr">
        <is>
          <t>Sheffield Wed</t>
        </is>
      </c>
      <c r="C478" s="38" t="inlineStr">
        <is>
          <t>Aston Villa</t>
        </is>
      </c>
      <c r="D478" s="33" t="n">
        <v>402</v>
      </c>
      <c r="E478" s="33" t="n">
        <v>390</v>
      </c>
      <c r="F478" s="33" t="n">
        <v>303</v>
      </c>
      <c r="G478" s="33" t="n">
        <v>291</v>
      </c>
      <c r="H478" s="47" t="n">
        <v>3</v>
      </c>
      <c r="I478" s="47" t="n">
        <v>5</v>
      </c>
      <c r="J478" s="47" t="n">
        <v>8</v>
      </c>
      <c r="K478" s="16" t="n">
        <v>1</v>
      </c>
      <c r="L478" s="33" t="n">
        <v>3</v>
      </c>
      <c r="M478" s="47" t="n">
        <v>4</v>
      </c>
      <c r="N478" s="19">
        <f>IF(K478="","",LOOKUP(K478-L478,{-9E+307,0,1},{2,"x",1}))</f>
        <v/>
      </c>
      <c r="O478" s="20">
        <f>IF(K478="","",K478&amp;"-"&amp;L478)</f>
        <v/>
      </c>
      <c r="P478" s="21" t="n"/>
    </row>
    <row customHeight="1" ht="12" r="479">
      <c r="A479" s="60" t="n">
        <v>43561</v>
      </c>
      <c r="B479" s="38" t="inlineStr">
        <is>
          <t>Swansea</t>
        </is>
      </c>
      <c r="C479" s="38" t="inlineStr">
        <is>
          <t>Middlesbrough</t>
        </is>
      </c>
      <c r="D479" s="33" t="n">
        <v>655</v>
      </c>
      <c r="E479" s="33" t="n">
        <v>414</v>
      </c>
      <c r="F479" s="33" t="n">
        <v>584</v>
      </c>
      <c r="G479" s="33" t="n">
        <v>348</v>
      </c>
      <c r="H479" s="47" t="n">
        <v>7</v>
      </c>
      <c r="I479" s="47" t="n">
        <v>1</v>
      </c>
      <c r="J479" s="47" t="n">
        <v>8</v>
      </c>
      <c r="K479" s="16" t="n">
        <v>3</v>
      </c>
      <c r="L479" s="33" t="n">
        <v>1</v>
      </c>
      <c r="M479" s="47" t="n">
        <v>4</v>
      </c>
      <c r="N479" s="19">
        <f>IF(K479="","",LOOKUP(K479-L479,{-9E+307,0,1},{2,"x",1}))</f>
        <v/>
      </c>
      <c r="O479" s="20">
        <f>IF(K479="","",K479&amp;"-"&amp;L479)</f>
        <v/>
      </c>
      <c r="P479" s="21" t="n"/>
    </row>
    <row customHeight="1" ht="12" r="480">
      <c r="A480" s="60" t="n">
        <v>43564</v>
      </c>
      <c r="B480" s="38" t="inlineStr">
        <is>
          <t>Blackburn</t>
        </is>
      </c>
      <c r="C480" s="38" t="inlineStr">
        <is>
          <t>Derby</t>
        </is>
      </c>
      <c r="D480" s="33" t="n">
        <v>397</v>
      </c>
      <c r="E480" s="33" t="n">
        <v>455</v>
      </c>
      <c r="F480" s="33" t="n">
        <v>284</v>
      </c>
      <c r="G480" s="33" t="n">
        <v>338</v>
      </c>
      <c r="H480" s="47" t="n">
        <v>5</v>
      </c>
      <c r="I480" s="47" t="n">
        <v>1</v>
      </c>
      <c r="J480" s="47" t="n">
        <v>6</v>
      </c>
      <c r="K480" s="16" t="n">
        <v>2</v>
      </c>
      <c r="L480" s="33" t="n">
        <v>0</v>
      </c>
      <c r="M480" s="47" t="n">
        <v>2</v>
      </c>
      <c r="N480" s="19">
        <f>IF(K480="","",LOOKUP(K480-L480,{-9E+307,0,1},{2,"x",1}))</f>
        <v/>
      </c>
      <c r="O480" s="20">
        <f>IF(K480="","",K480&amp;"-"&amp;L480)</f>
        <v/>
      </c>
      <c r="P480" s="21" t="n"/>
    </row>
    <row customHeight="1" ht="12" r="481">
      <c r="A481" s="60" t="n">
        <v>43564</v>
      </c>
      <c r="B481" s="38" t="inlineStr">
        <is>
          <t>Bolton</t>
        </is>
      </c>
      <c r="C481" s="38" t="inlineStr">
        <is>
          <t>Middlesbrough</t>
        </is>
      </c>
      <c r="D481" s="33" t="n">
        <v>458</v>
      </c>
      <c r="E481" s="33" t="n">
        <v>357</v>
      </c>
      <c r="F481" s="33" t="n">
        <v>353</v>
      </c>
      <c r="G481" s="33" t="n">
        <v>260</v>
      </c>
      <c r="H481" s="47" t="n">
        <v>2</v>
      </c>
      <c r="I481" s="47" t="n">
        <v>5</v>
      </c>
      <c r="J481" s="47" t="n">
        <v>7</v>
      </c>
      <c r="K481" s="16" t="n">
        <v>0</v>
      </c>
      <c r="L481" s="33" t="n">
        <v>2</v>
      </c>
      <c r="M481" s="47" t="n">
        <v>2</v>
      </c>
      <c r="N481" s="19">
        <f>IF(K481="","",LOOKUP(K481-L481,{-9E+307,0,1},{2,"x",1}))</f>
        <v/>
      </c>
      <c r="O481" s="20">
        <f>IF(K481="","",K481&amp;"-"&amp;L481)</f>
        <v/>
      </c>
      <c r="P481" s="21" t="n"/>
    </row>
    <row customHeight="1" ht="12" r="482">
      <c r="A482" s="60" t="n">
        <v>43564</v>
      </c>
      <c r="B482" s="38" t="inlineStr">
        <is>
          <t>Bristol City</t>
        </is>
      </c>
      <c r="C482" s="38" t="inlineStr">
        <is>
          <t>West Brom</t>
        </is>
      </c>
      <c r="D482" s="33" t="n">
        <v>314</v>
      </c>
      <c r="E482" s="33" t="n">
        <v>487</v>
      </c>
      <c r="F482" s="33" t="n">
        <v>225</v>
      </c>
      <c r="G482" s="33" t="n">
        <v>394</v>
      </c>
      <c r="H482" s="47" t="n">
        <v>6</v>
      </c>
      <c r="I482" s="47" t="n">
        <v>5</v>
      </c>
      <c r="J482" s="47" t="n">
        <v>11</v>
      </c>
      <c r="K482" s="16" t="n">
        <v>3</v>
      </c>
      <c r="L482" s="33" t="n">
        <v>2</v>
      </c>
      <c r="M482" s="47" t="n">
        <v>5</v>
      </c>
      <c r="N482" s="19">
        <f>IF(K482="","",LOOKUP(K482-L482,{-9E+307,0,1},{2,"x",1}))</f>
        <v/>
      </c>
      <c r="O482" s="20">
        <f>IF(K482="","",K482&amp;"-"&amp;L482)</f>
        <v/>
      </c>
      <c r="P482" s="21" t="n"/>
    </row>
    <row customHeight="1" ht="12" r="483">
      <c r="A483" s="60" t="n">
        <v>43564</v>
      </c>
      <c r="B483" s="38" t="inlineStr">
        <is>
          <t>Preston</t>
        </is>
      </c>
      <c r="C483" s="38" t="inlineStr">
        <is>
          <t>Leeds</t>
        </is>
      </c>
      <c r="D483" s="33" t="n">
        <v>321</v>
      </c>
      <c r="E483" s="33" t="n">
        <v>461</v>
      </c>
      <c r="F483" s="33" t="n">
        <v>197</v>
      </c>
      <c r="G483" s="33" t="n">
        <v>356</v>
      </c>
      <c r="H483" s="47" t="n">
        <v>0</v>
      </c>
      <c r="I483" s="47" t="n">
        <v>7</v>
      </c>
      <c r="J483" s="47" t="n">
        <v>7</v>
      </c>
      <c r="K483" s="16" t="n">
        <v>0</v>
      </c>
      <c r="L483" s="33" t="n">
        <v>2</v>
      </c>
      <c r="M483" s="47" t="n">
        <v>2</v>
      </c>
      <c r="N483" s="19">
        <f>IF(K483="","",LOOKUP(K483-L483,{-9E+307,0,1},{2,"x",1}))</f>
        <v/>
      </c>
      <c r="O483" s="20">
        <f>IF(K483="","",K483&amp;"-"&amp;L483)</f>
        <v/>
      </c>
      <c r="P483" s="21" t="n"/>
    </row>
    <row customHeight="1" ht="12" r="484">
      <c r="A484" s="60" t="n">
        <v>43564</v>
      </c>
      <c r="B484" s="38" t="inlineStr">
        <is>
          <t>Sheffield Wed</t>
        </is>
      </c>
      <c r="C484" s="38" t="inlineStr">
        <is>
          <t>Nottingham</t>
        </is>
      </c>
      <c r="D484" s="33" t="n">
        <v>431</v>
      </c>
      <c r="E484" s="33" t="n">
        <v>351</v>
      </c>
      <c r="F484" s="33" t="n">
        <v>309</v>
      </c>
      <c r="G484" s="33" t="n">
        <v>256</v>
      </c>
      <c r="H484" s="47" t="n">
        <v>6</v>
      </c>
      <c r="I484" s="47" t="n">
        <v>5</v>
      </c>
      <c r="J484" s="47" t="n">
        <v>11</v>
      </c>
      <c r="K484" s="16" t="n">
        <v>3</v>
      </c>
      <c r="L484" s="33" t="n">
        <v>0</v>
      </c>
      <c r="M484" s="47" t="n">
        <v>3</v>
      </c>
      <c r="N484" s="19">
        <f>IF(K484="","",LOOKUP(K484-L484,{-9E+307,0,1},{2,"x",1}))</f>
        <v/>
      </c>
      <c r="O484" s="20">
        <f>IF(K484="","",K484&amp;"-"&amp;L484)</f>
        <v/>
      </c>
      <c r="P484" s="21" t="n"/>
    </row>
    <row customHeight="1" ht="12" r="485">
      <c r="A485" s="60" t="n">
        <v>43564</v>
      </c>
      <c r="B485" s="38" t="inlineStr">
        <is>
          <t>Swansea</t>
        </is>
      </c>
      <c r="C485" s="38" t="inlineStr">
        <is>
          <t>Stoke</t>
        </is>
      </c>
      <c r="D485" s="33" t="n">
        <v>678</v>
      </c>
      <c r="E485" s="33" t="n">
        <v>248</v>
      </c>
      <c r="F485" s="33" t="n">
        <v>614</v>
      </c>
      <c r="G485" s="33" t="n">
        <v>178</v>
      </c>
      <c r="H485" s="47" t="n">
        <v>8</v>
      </c>
      <c r="I485" s="47" t="n">
        <v>1</v>
      </c>
      <c r="J485" s="47" t="n">
        <v>9</v>
      </c>
      <c r="K485" s="16" t="n">
        <v>3</v>
      </c>
      <c r="L485" s="33" t="n">
        <v>1</v>
      </c>
      <c r="M485" s="47" t="n">
        <v>4</v>
      </c>
      <c r="N485" s="19">
        <f>IF(K485="","",LOOKUP(K485-L485,{-9E+307,0,1},{2,"x",1}))</f>
        <v/>
      </c>
      <c r="O485" s="20">
        <f>IF(K485="","",K485&amp;"-"&amp;L485)</f>
        <v/>
      </c>
      <c r="P485" s="21" t="n"/>
    </row>
    <row customHeight="1" ht="12" r="486">
      <c r="A486" s="60" t="n">
        <v>43565</v>
      </c>
      <c r="B486" s="38" t="inlineStr">
        <is>
          <t>Birmingham</t>
        </is>
      </c>
      <c r="C486" s="38" t="inlineStr">
        <is>
          <t>Sheffield Utd</t>
        </is>
      </c>
      <c r="D486" s="33" t="n">
        <v>270</v>
      </c>
      <c r="E486" s="33" t="n">
        <v>581</v>
      </c>
      <c r="F486" s="33" t="n">
        <v>168</v>
      </c>
      <c r="G486" s="33" t="n">
        <v>472</v>
      </c>
      <c r="H486" s="47" t="n">
        <v>5</v>
      </c>
      <c r="I486" s="47" t="n">
        <v>3</v>
      </c>
      <c r="J486" s="47" t="n">
        <v>8</v>
      </c>
      <c r="K486" s="16" t="n">
        <v>1</v>
      </c>
      <c r="L486" s="33" t="n">
        <v>1</v>
      </c>
      <c r="M486" s="47" t="n">
        <v>2</v>
      </c>
      <c r="N486" s="19">
        <f>IF(K486="","",LOOKUP(K486-L486,{-9E+307,0,1},{2,"x",1}))</f>
        <v/>
      </c>
      <c r="O486" s="20">
        <f>IF(K486="","",K486&amp;"-"&amp;L486)</f>
        <v/>
      </c>
      <c r="P486" s="21" t="n"/>
    </row>
    <row customHeight="1" ht="12" r="487">
      <c r="A487" s="60" t="n">
        <v>43565</v>
      </c>
      <c r="B487" s="38" t="inlineStr">
        <is>
          <t>Brentford</t>
        </is>
      </c>
      <c r="C487" s="38" t="inlineStr">
        <is>
          <t>Ipswich</t>
        </is>
      </c>
      <c r="D487" s="33" t="n">
        <v>663</v>
      </c>
      <c r="E487" s="33" t="n">
        <v>443</v>
      </c>
      <c r="F487" s="33" t="n">
        <v>550</v>
      </c>
      <c r="G487" s="33" t="n">
        <v>343</v>
      </c>
      <c r="H487" s="47" t="n">
        <v>4</v>
      </c>
      <c r="I487" s="47" t="n">
        <v>0</v>
      </c>
      <c r="J487" s="47" t="n">
        <v>4</v>
      </c>
      <c r="K487" s="16" t="n">
        <v>2</v>
      </c>
      <c r="L487" s="33" t="n">
        <v>0</v>
      </c>
      <c r="M487" s="47" t="n">
        <v>2</v>
      </c>
      <c r="N487" s="19">
        <f>IF(K487="","",LOOKUP(K487-L487,{-9E+307,0,1},{2,"x",1}))</f>
        <v/>
      </c>
      <c r="O487" s="20">
        <f>IF(K487="","",K487&amp;"-"&amp;L487)</f>
        <v/>
      </c>
      <c r="P487" s="21" t="n"/>
    </row>
    <row customHeight="1" ht="12" r="488">
      <c r="A488" s="60" t="n">
        <v>43565</v>
      </c>
      <c r="B488" s="38" t="inlineStr">
        <is>
          <t>Hull</t>
        </is>
      </c>
      <c r="C488" s="38" t="inlineStr">
        <is>
          <t>Wigan</t>
        </is>
      </c>
      <c r="D488" s="33" t="n">
        <v>418</v>
      </c>
      <c r="E488" s="33" t="n">
        <v>307</v>
      </c>
      <c r="F488" s="33" t="n">
        <v>308</v>
      </c>
      <c r="G488" s="33" t="n">
        <v>203</v>
      </c>
      <c r="H488" s="47" t="n">
        <v>4</v>
      </c>
      <c r="I488" s="47" t="n">
        <v>2</v>
      </c>
      <c r="J488" s="47" t="n">
        <v>6</v>
      </c>
      <c r="K488" s="16" t="n">
        <v>2</v>
      </c>
      <c r="L488" s="33" t="n">
        <v>1</v>
      </c>
      <c r="M488" s="47" t="n">
        <v>3</v>
      </c>
      <c r="N488" s="19">
        <f>IF(K488="","",LOOKUP(K488-L488,{-9E+307,0,1},{2,"x",1}))</f>
        <v/>
      </c>
      <c r="O488" s="20">
        <f>IF(K488="","",K488&amp;"-"&amp;L488)</f>
        <v/>
      </c>
      <c r="P488" s="21" t="n"/>
    </row>
    <row customHeight="1" ht="12" r="489">
      <c r="A489" s="60" t="n">
        <v>43565</v>
      </c>
      <c r="B489" s="38" t="inlineStr">
        <is>
          <t>Millwall</t>
        </is>
      </c>
      <c r="C489" s="38" t="inlineStr">
        <is>
          <t>QPR</t>
        </is>
      </c>
      <c r="D489" s="33" t="n">
        <v>372</v>
      </c>
      <c r="E489" s="33" t="n">
        <v>266</v>
      </c>
      <c r="F489" s="33" t="n">
        <v>215</v>
      </c>
      <c r="G489" s="33" t="n">
        <v>122</v>
      </c>
      <c r="H489" s="47" t="n">
        <v>3</v>
      </c>
      <c r="I489" s="47" t="n">
        <v>3</v>
      </c>
      <c r="J489" s="47" t="n">
        <v>6</v>
      </c>
      <c r="K489" s="16" t="n">
        <v>0</v>
      </c>
      <c r="L489" s="33" t="n">
        <v>0</v>
      </c>
      <c r="M489" s="47" t="n">
        <v>0</v>
      </c>
      <c r="N489" s="19">
        <f>IF(K489="","",LOOKUP(K489-L489,{-9E+307,0,1},{2,"x",1}))</f>
        <v/>
      </c>
      <c r="O489" s="20">
        <f>IF(K489="","",K489&amp;"-"&amp;L489)</f>
        <v/>
      </c>
      <c r="P489" s="21" t="n"/>
    </row>
    <row customHeight="1" ht="12" r="490">
      <c r="A490" s="60" t="n">
        <v>43565</v>
      </c>
      <c r="B490" s="38" t="inlineStr">
        <is>
          <t>Norwich</t>
        </is>
      </c>
      <c r="C490" s="38" t="inlineStr">
        <is>
          <t>Reading</t>
        </is>
      </c>
      <c r="D490" s="33" t="n">
        <v>658</v>
      </c>
      <c r="E490" s="33" t="n">
        <v>236</v>
      </c>
      <c r="F490" s="33" t="n">
        <v>583</v>
      </c>
      <c r="G490" s="33" t="n">
        <v>165</v>
      </c>
      <c r="H490" s="47" t="n">
        <v>7</v>
      </c>
      <c r="I490" s="47" t="n">
        <v>2</v>
      </c>
      <c r="J490" s="47" t="n">
        <v>9</v>
      </c>
      <c r="K490" s="16" t="n">
        <v>2</v>
      </c>
      <c r="L490" s="33" t="n">
        <v>2</v>
      </c>
      <c r="M490" s="47" t="n">
        <v>4</v>
      </c>
      <c r="N490" s="19">
        <f>IF(K490="","",LOOKUP(K490-L490,{-9E+307,0,1},{2,"x",1}))</f>
        <v/>
      </c>
      <c r="O490" s="20">
        <f>IF(K490="","",K490&amp;"-"&amp;L490)</f>
        <v/>
      </c>
      <c r="P490" s="21" t="n"/>
    </row>
    <row customHeight="1" ht="12" r="491">
      <c r="A491" s="60" t="n">
        <v>43565</v>
      </c>
      <c r="B491" s="38" t="inlineStr">
        <is>
          <t>Rotherham</t>
        </is>
      </c>
      <c r="C491" s="38" t="inlineStr">
        <is>
          <t>Aston Villa</t>
        </is>
      </c>
      <c r="D491" s="33" t="n">
        <v>281</v>
      </c>
      <c r="E491" s="33" t="n">
        <v>312</v>
      </c>
      <c r="F491" s="33" t="n">
        <v>188</v>
      </c>
      <c r="G491" s="33" t="n">
        <v>229</v>
      </c>
      <c r="H491" s="47" t="n">
        <v>6</v>
      </c>
      <c r="I491" s="47" t="n">
        <v>8</v>
      </c>
      <c r="J491" s="47" t="n">
        <v>14</v>
      </c>
      <c r="K491" s="16" t="n">
        <v>1</v>
      </c>
      <c r="L491" s="33" t="n">
        <v>2</v>
      </c>
      <c r="M491" s="47" t="n">
        <v>3</v>
      </c>
      <c r="N491" s="19">
        <f>IF(K491="","",LOOKUP(K491-L491,{-9E+307,0,1},{2,"x",1}))</f>
        <v/>
      </c>
      <c r="O491" s="20">
        <f>IF(K491="","",K491&amp;"-"&amp;L491)</f>
        <v/>
      </c>
      <c r="P491" s="21" t="n"/>
    </row>
    <row customHeight="1" ht="12" r="492">
      <c r="A492" s="60" t="n">
        <v>43568</v>
      </c>
      <c r="B492" s="38" t="inlineStr">
        <is>
          <t>Aston Villa</t>
        </is>
      </c>
      <c r="C492" s="38" t="inlineStr">
        <is>
          <t>Bristol City</t>
        </is>
      </c>
      <c r="D492" s="33" t="n">
        <v>415</v>
      </c>
      <c r="E492" s="33" t="n">
        <v>427</v>
      </c>
      <c r="F492" s="33" t="n">
        <v>321</v>
      </c>
      <c r="G492" s="33" t="n">
        <v>323</v>
      </c>
      <c r="H492" s="47" t="n">
        <v>11</v>
      </c>
      <c r="I492" s="47" t="n">
        <v>1</v>
      </c>
      <c r="J492" s="47" t="n">
        <v>12</v>
      </c>
      <c r="K492" s="16" t="n">
        <v>2</v>
      </c>
      <c r="L492" s="33" t="n">
        <v>1</v>
      </c>
      <c r="M492" s="47" t="n">
        <v>3</v>
      </c>
      <c r="N492" s="19">
        <f>IF(K492="","",LOOKUP(K492-L492,{-9E+307,0,1},{2,"x",1}))</f>
        <v/>
      </c>
      <c r="O492" s="20">
        <f>IF(K492="","",K492&amp;"-"&amp;L492)</f>
        <v/>
      </c>
      <c r="P492" s="21" t="n"/>
    </row>
    <row customHeight="1" ht="12" r="493">
      <c r="A493" s="60" t="n">
        <v>43568</v>
      </c>
      <c r="B493" s="38" t="inlineStr">
        <is>
          <t>Derby</t>
        </is>
      </c>
      <c r="C493" s="38" t="inlineStr">
        <is>
          <t>Bolton</t>
        </is>
      </c>
      <c r="D493" s="33" t="n">
        <v>665</v>
      </c>
      <c r="E493" s="33" t="n">
        <v>286</v>
      </c>
      <c r="F493" s="33" t="n">
        <v>591</v>
      </c>
      <c r="G493" s="33" t="n">
        <v>201</v>
      </c>
      <c r="H493" s="47" t="n">
        <v>9</v>
      </c>
      <c r="I493" s="47" t="n">
        <v>2</v>
      </c>
      <c r="J493" s="47" t="n">
        <v>11</v>
      </c>
      <c r="K493" s="16" t="n">
        <v>4</v>
      </c>
      <c r="L493" s="33" t="n">
        <v>0</v>
      </c>
      <c r="M493" s="47" t="n">
        <v>4</v>
      </c>
      <c r="N493" s="19">
        <f>IF(K493="","",LOOKUP(K493-L493,{-9E+307,0,1},{2,"x",1}))</f>
        <v/>
      </c>
      <c r="O493" s="20">
        <f>IF(K493="","",K493&amp;"-"&amp;L493)</f>
        <v/>
      </c>
      <c r="P493" s="21" t="n"/>
    </row>
    <row customHeight="1" ht="12" r="494">
      <c r="A494" s="60" t="n">
        <v>43568</v>
      </c>
      <c r="B494" s="38" t="inlineStr">
        <is>
          <t>Ipswich</t>
        </is>
      </c>
      <c r="C494" s="38" t="inlineStr">
        <is>
          <t>Birmingham</t>
        </is>
      </c>
      <c r="D494" s="33" t="n">
        <v>456</v>
      </c>
      <c r="E494" s="33" t="n">
        <v>359</v>
      </c>
      <c r="F494" s="33" t="n">
        <v>331</v>
      </c>
      <c r="G494" s="33" t="n">
        <v>235</v>
      </c>
      <c r="H494" s="47" t="n">
        <v>3</v>
      </c>
      <c r="I494" s="47" t="n">
        <v>5</v>
      </c>
      <c r="J494" s="47" t="n">
        <v>8</v>
      </c>
      <c r="K494" s="16" t="n">
        <v>1</v>
      </c>
      <c r="L494" s="33" t="n">
        <v>1</v>
      </c>
      <c r="M494" s="47" t="n">
        <v>2</v>
      </c>
      <c r="N494" s="19">
        <f>IF(K494="","",LOOKUP(K494-L494,{-9E+307,0,1},{2,"x",1}))</f>
        <v/>
      </c>
      <c r="O494" s="20">
        <f>IF(K494="","",K494&amp;"-"&amp;L494)</f>
        <v/>
      </c>
      <c r="P494" s="21" t="n"/>
    </row>
    <row customHeight="1" ht="12" r="495">
      <c r="A495" s="60" t="n">
        <v>43568</v>
      </c>
      <c r="B495" s="38" t="inlineStr">
        <is>
          <t>Leeds</t>
        </is>
      </c>
      <c r="C495" s="38" t="inlineStr">
        <is>
          <t>Sheffield Wed</t>
        </is>
      </c>
      <c r="D495" s="33" t="n">
        <v>471</v>
      </c>
      <c r="E495" s="33" t="n">
        <v>306</v>
      </c>
      <c r="F495" s="33" t="n">
        <v>336</v>
      </c>
      <c r="G495" s="33" t="n">
        <v>189</v>
      </c>
      <c r="H495" s="47" t="n">
        <v>6</v>
      </c>
      <c r="I495" s="47" t="n">
        <v>2</v>
      </c>
      <c r="J495" s="47" t="n">
        <v>8</v>
      </c>
      <c r="K495" s="16" t="n">
        <v>1</v>
      </c>
      <c r="L495" s="33" t="n">
        <v>0</v>
      </c>
      <c r="M495" s="47" t="n">
        <v>1</v>
      </c>
      <c r="N495" s="19">
        <f>IF(K495="","",LOOKUP(K495-L495,{-9E+307,0,1},{2,"x",1}))</f>
        <v/>
      </c>
      <c r="O495" s="20">
        <f>IF(K495="","",K495&amp;"-"&amp;L495)</f>
        <v/>
      </c>
      <c r="P495" s="21" t="n"/>
    </row>
    <row customHeight="1" ht="12" r="496">
      <c r="A496" s="60" t="n">
        <v>43568</v>
      </c>
      <c r="B496" s="38" t="inlineStr">
        <is>
          <t>Middlesbrough</t>
        </is>
      </c>
      <c r="C496" s="38" t="inlineStr">
        <is>
          <t>Hull</t>
        </is>
      </c>
      <c r="D496" s="33" t="n">
        <v>327</v>
      </c>
      <c r="E496" s="33" t="n">
        <v>509</v>
      </c>
      <c r="F496" s="33" t="n">
        <v>251</v>
      </c>
      <c r="G496" s="33" t="n">
        <v>405</v>
      </c>
      <c r="H496" s="47" t="n">
        <v>4</v>
      </c>
      <c r="I496" s="47" t="n">
        <v>4</v>
      </c>
      <c r="J496" s="47" t="n">
        <v>8</v>
      </c>
      <c r="K496" s="16" t="n">
        <v>1</v>
      </c>
      <c r="L496" s="33" t="n">
        <v>0</v>
      </c>
      <c r="M496" s="47" t="n">
        <v>1</v>
      </c>
      <c r="N496" s="19">
        <f>IF(K496="","",LOOKUP(K496-L496,{-9E+307,0,1},{2,"x",1}))</f>
        <v/>
      </c>
      <c r="O496" s="20">
        <f>IF(K496="","",K496&amp;"-"&amp;L496)</f>
        <v/>
      </c>
      <c r="P496" s="21" t="n"/>
    </row>
    <row customHeight="1" ht="12" r="497">
      <c r="A497" s="60" t="n">
        <v>43568</v>
      </c>
      <c r="B497" s="38" t="inlineStr">
        <is>
          <t>Nottingham</t>
        </is>
      </c>
      <c r="C497" s="38" t="inlineStr">
        <is>
          <t>Blackburn</t>
        </is>
      </c>
      <c r="D497" s="33" t="n">
        <v>475</v>
      </c>
      <c r="E497" s="33" t="n">
        <v>362</v>
      </c>
      <c r="F497" s="33" t="n">
        <v>368</v>
      </c>
      <c r="G497" s="33" t="n">
        <v>252</v>
      </c>
      <c r="H497" s="47" t="n">
        <v>1</v>
      </c>
      <c r="I497" s="47" t="n">
        <v>9</v>
      </c>
      <c r="J497" s="47" t="n">
        <v>10</v>
      </c>
      <c r="K497" s="16" t="n">
        <v>1</v>
      </c>
      <c r="L497" s="33" t="n">
        <v>2</v>
      </c>
      <c r="M497" s="47" t="n">
        <v>3</v>
      </c>
      <c r="N497" s="19">
        <f>IF(K497="","",LOOKUP(K497-L497,{-9E+307,0,1},{2,"x",1}))</f>
        <v/>
      </c>
      <c r="O497" s="20">
        <f>IF(K497="","",K497&amp;"-"&amp;L497)</f>
        <v/>
      </c>
      <c r="P497" s="21" t="n"/>
    </row>
    <row customHeight="1" ht="12" r="498">
      <c r="A498" s="60" t="n">
        <v>43568</v>
      </c>
      <c r="B498" s="38" t="inlineStr">
        <is>
          <t>QPR</t>
        </is>
      </c>
      <c r="C498" s="38" t="inlineStr">
        <is>
          <t>Swansea</t>
        </is>
      </c>
      <c r="D498" s="33" t="n">
        <v>237</v>
      </c>
      <c r="E498" s="33" t="n">
        <v>643</v>
      </c>
      <c r="F498" s="33" t="n">
        <v>157</v>
      </c>
      <c r="G498" s="33" t="n">
        <v>548</v>
      </c>
      <c r="H498" s="47" t="n">
        <v>7</v>
      </c>
      <c r="I498" s="47" t="n">
        <v>1</v>
      </c>
      <c r="J498" s="47" t="n">
        <v>8</v>
      </c>
      <c r="K498" s="16" t="n">
        <v>4</v>
      </c>
      <c r="L498" s="33" t="n">
        <v>0</v>
      </c>
      <c r="M498" s="47" t="n">
        <v>4</v>
      </c>
      <c r="N498" s="19">
        <f>IF(K498="","",LOOKUP(K498-L498,{-9E+307,0,1},{2,"x",1}))</f>
        <v/>
      </c>
      <c r="O498" s="20">
        <f>IF(K498="","",K498&amp;"-"&amp;L498)</f>
        <v/>
      </c>
      <c r="P498" s="21" t="n"/>
    </row>
    <row customHeight="1" ht="12" r="499">
      <c r="A499" s="60" t="n">
        <v>43568</v>
      </c>
      <c r="B499" s="38" t="inlineStr">
        <is>
          <t>Reading</t>
        </is>
      </c>
      <c r="C499" s="38" t="inlineStr">
        <is>
          <t>Brentford</t>
        </is>
      </c>
      <c r="D499" s="33" t="n">
        <v>342</v>
      </c>
      <c r="E499" s="33" t="n">
        <v>529</v>
      </c>
      <c r="F499" s="33" t="n">
        <v>264</v>
      </c>
      <c r="G499" s="33" t="n">
        <v>453</v>
      </c>
      <c r="H499" s="47" t="n">
        <v>4</v>
      </c>
      <c r="I499" s="47" t="n">
        <v>8</v>
      </c>
      <c r="J499" s="47" t="n">
        <v>12</v>
      </c>
      <c r="K499" s="16" t="n">
        <v>2</v>
      </c>
      <c r="L499" s="33" t="n">
        <v>1</v>
      </c>
      <c r="M499" s="47" t="n">
        <v>3</v>
      </c>
      <c r="N499" s="19">
        <f>IF(K499="","",LOOKUP(K499-L499,{-9E+307,0,1},{2,"x",1}))</f>
        <v/>
      </c>
      <c r="O499" s="20">
        <f>IF(K499="","",K499&amp;"-"&amp;L499)</f>
        <v/>
      </c>
      <c r="P499" s="21" t="n"/>
    </row>
    <row customHeight="1" ht="12" r="500">
      <c r="A500" s="60" t="n">
        <v>43568</v>
      </c>
      <c r="B500" s="38" t="inlineStr">
        <is>
          <t>Sheffield Utd</t>
        </is>
      </c>
      <c r="C500" s="38" t="inlineStr">
        <is>
          <t>Millwall</t>
        </is>
      </c>
      <c r="D500" s="33" t="n">
        <v>582</v>
      </c>
      <c r="E500" s="33" t="n">
        <v>275</v>
      </c>
      <c r="F500" s="33" t="n">
        <v>482</v>
      </c>
      <c r="G500" s="33" t="n">
        <v>177</v>
      </c>
      <c r="H500" s="47" t="n">
        <v>2</v>
      </c>
      <c r="I500" s="47" t="n">
        <v>7</v>
      </c>
      <c r="J500" s="47" t="n">
        <v>9</v>
      </c>
      <c r="K500" s="16" t="n">
        <v>1</v>
      </c>
      <c r="L500" s="33" t="n">
        <v>1</v>
      </c>
      <c r="M500" s="47" t="n">
        <v>2</v>
      </c>
      <c r="N500" s="19">
        <f>IF(K500="","",LOOKUP(K500-L500,{-9E+307,0,1},{2,"x",1}))</f>
        <v/>
      </c>
      <c r="O500" s="20">
        <f>IF(K500="","",K500&amp;"-"&amp;L500)</f>
        <v/>
      </c>
      <c r="P500" s="21" t="n"/>
    </row>
    <row customHeight="1" ht="12" r="501">
      <c r="A501" s="60" t="n">
        <v>43568</v>
      </c>
      <c r="B501" s="38" t="inlineStr">
        <is>
          <t>Stoke</t>
        </is>
      </c>
      <c r="C501" s="38" t="inlineStr">
        <is>
          <t>Rotherham</t>
        </is>
      </c>
      <c r="D501" s="33" t="n">
        <v>442</v>
      </c>
      <c r="E501" s="33" t="n">
        <v>373</v>
      </c>
      <c r="F501" s="33" t="n">
        <v>336</v>
      </c>
      <c r="G501" s="33" t="n">
        <v>266</v>
      </c>
      <c r="H501" s="47" t="n">
        <v>3</v>
      </c>
      <c r="I501" s="47" t="n">
        <v>7</v>
      </c>
      <c r="J501" s="47" t="n">
        <v>10</v>
      </c>
      <c r="K501" s="16" t="n">
        <v>2</v>
      </c>
      <c r="L501" s="33" t="n">
        <v>2</v>
      </c>
      <c r="M501" s="47" t="n">
        <v>4</v>
      </c>
      <c r="N501" s="19">
        <f>IF(K501="","",LOOKUP(K501-L501,{-9E+307,0,1},{2,"x",1}))</f>
        <v/>
      </c>
      <c r="O501" s="20">
        <f>IF(K501="","",K501&amp;"-"&amp;L501)</f>
        <v/>
      </c>
      <c r="P501" s="21" t="n"/>
    </row>
    <row customHeight="1" ht="12" r="502">
      <c r="A502" s="60" t="n">
        <v>43568</v>
      </c>
      <c r="B502" s="38" t="inlineStr">
        <is>
          <t>West Brom</t>
        </is>
      </c>
      <c r="C502" s="38" t="inlineStr">
        <is>
          <t>Preston</t>
        </is>
      </c>
      <c r="D502" s="33" t="n">
        <v>336</v>
      </c>
      <c r="E502" s="33" t="n">
        <v>484</v>
      </c>
      <c r="F502" s="33" t="n">
        <v>241</v>
      </c>
      <c r="G502" s="33" t="n">
        <v>371</v>
      </c>
      <c r="H502" s="47" t="n">
        <v>10</v>
      </c>
      <c r="I502" s="47" t="n">
        <v>2</v>
      </c>
      <c r="J502" s="47" t="n">
        <v>12</v>
      </c>
      <c r="K502" s="16" t="n">
        <v>4</v>
      </c>
      <c r="L502" s="33" t="n">
        <v>1</v>
      </c>
      <c r="M502" s="47" t="n">
        <v>5</v>
      </c>
      <c r="N502" s="19">
        <f>IF(K502="","",LOOKUP(K502-L502,{-9E+307,0,1},{2,"x",1}))</f>
        <v/>
      </c>
      <c r="O502" s="20">
        <f>IF(K502="","",K502&amp;"-"&amp;L502)</f>
        <v/>
      </c>
      <c r="P502" s="21" t="n"/>
    </row>
    <row customHeight="1" ht="12" r="503">
      <c r="A503" s="60" t="n">
        <v>43569</v>
      </c>
      <c r="B503" s="38" t="inlineStr">
        <is>
          <t>Wigan</t>
        </is>
      </c>
      <c r="C503" s="38" t="inlineStr">
        <is>
          <t>Norwich</t>
        </is>
      </c>
      <c r="D503" s="33" t="n">
        <v>307</v>
      </c>
      <c r="E503" s="33" t="n">
        <v>580</v>
      </c>
      <c r="F503" s="33" t="n">
        <v>206</v>
      </c>
      <c r="G503" s="33" t="n">
        <v>462</v>
      </c>
      <c r="H503" s="47" t="n">
        <v>4</v>
      </c>
      <c r="I503" s="47" t="n">
        <v>4</v>
      </c>
      <c r="J503" s="47" t="n">
        <v>8</v>
      </c>
      <c r="K503" s="16" t="n">
        <v>1</v>
      </c>
      <c r="L503" s="33" t="n">
        <v>1</v>
      </c>
      <c r="M503" s="47" t="n">
        <v>2</v>
      </c>
      <c r="N503" s="19">
        <f>IF(K503="","",LOOKUP(K503-L503,{-9E+307,0,1},{2,"x",1}))</f>
        <v/>
      </c>
      <c r="O503" s="20">
        <f>IF(K503="","",K503&amp;"-"&amp;L503)</f>
        <v/>
      </c>
      <c r="P503" s="21" t="n"/>
    </row>
    <row customHeight="1" ht="12" r="504">
      <c r="A504" s="60" t="n">
        <v>43574</v>
      </c>
      <c r="B504" s="38" t="inlineStr">
        <is>
          <t>Birmingham</t>
        </is>
      </c>
      <c r="C504" s="38" t="inlineStr">
        <is>
          <t>Derby</t>
        </is>
      </c>
      <c r="D504" s="33" t="n">
        <v>259</v>
      </c>
      <c r="E504" s="33" t="n">
        <v>571</v>
      </c>
      <c r="F504" s="33" t="n">
        <v>141</v>
      </c>
      <c r="G504" s="33" t="n">
        <v>444</v>
      </c>
      <c r="H504" s="47" t="n">
        <v>3</v>
      </c>
      <c r="I504" s="47" t="n">
        <v>5</v>
      </c>
      <c r="J504" s="47" t="n">
        <v>8</v>
      </c>
      <c r="K504" s="16" t="n">
        <v>2</v>
      </c>
      <c r="L504" s="33" t="n">
        <v>2</v>
      </c>
      <c r="M504" s="47" t="n">
        <v>4</v>
      </c>
      <c r="N504" s="19">
        <f>IF(K504="","",LOOKUP(K504-L504,{-9E+307,0,1},{2,"x",1}))</f>
        <v/>
      </c>
      <c r="O504" s="20">
        <f>IF(K504="","",K504&amp;"-"&amp;L504)</f>
        <v/>
      </c>
      <c r="P504" s="21" t="n"/>
    </row>
    <row customHeight="1" ht="12" r="505">
      <c r="A505" s="60" t="n">
        <v>43574</v>
      </c>
      <c r="B505" s="38" t="inlineStr">
        <is>
          <t>Bolton</t>
        </is>
      </c>
      <c r="C505" s="38" t="inlineStr">
        <is>
          <t>Aston Villa</t>
        </is>
      </c>
      <c r="D505" s="33" t="n">
        <v>273</v>
      </c>
      <c r="E505" s="33" t="n">
        <v>525</v>
      </c>
      <c r="F505" s="33" t="n">
        <v>187</v>
      </c>
      <c r="G505" s="33" t="n">
        <v>421</v>
      </c>
      <c r="H505" s="47" t="n">
        <v>1</v>
      </c>
      <c r="I505" s="47" t="n">
        <v>9</v>
      </c>
      <c r="J505" s="47" t="n">
        <v>10</v>
      </c>
      <c r="K505" s="16" t="n">
        <v>0</v>
      </c>
      <c r="L505" s="33" t="n">
        <v>2</v>
      </c>
      <c r="M505" s="47" t="n">
        <v>2</v>
      </c>
      <c r="N505" s="19">
        <f>IF(K505="","",LOOKUP(K505-L505,{-9E+307,0,1},{2,"x",1}))</f>
        <v/>
      </c>
      <c r="O505" s="20">
        <f>IF(K505="","",K505&amp;"-"&amp;L505)</f>
        <v/>
      </c>
      <c r="P505" s="21" t="n"/>
    </row>
    <row customHeight="1" ht="12" r="506">
      <c r="A506" s="60" t="n">
        <v>43574</v>
      </c>
      <c r="B506" s="38" t="inlineStr">
        <is>
          <t>Bristol City</t>
        </is>
      </c>
      <c r="C506" s="38" t="inlineStr">
        <is>
          <t>Reading</t>
        </is>
      </c>
      <c r="D506" s="33" t="n">
        <v>573</v>
      </c>
      <c r="E506" s="33" t="n">
        <v>287</v>
      </c>
      <c r="F506" s="33" t="n">
        <v>491</v>
      </c>
      <c r="G506" s="33" t="n">
        <v>198</v>
      </c>
      <c r="H506" s="47" t="n">
        <v>6</v>
      </c>
      <c r="I506" s="47" t="n">
        <v>4</v>
      </c>
      <c r="J506" s="47" t="n">
        <v>10</v>
      </c>
      <c r="K506" s="16" t="n">
        <v>1</v>
      </c>
      <c r="L506" s="33" t="n">
        <v>1</v>
      </c>
      <c r="M506" s="47" t="n">
        <v>2</v>
      </c>
      <c r="N506" s="19">
        <f>IF(K506="","",LOOKUP(K506-L506,{-9E+307,0,1},{2,"x",1}))</f>
        <v/>
      </c>
      <c r="O506" s="20">
        <f>IF(K506="","",K506&amp;"-"&amp;L506)</f>
        <v/>
      </c>
      <c r="P506" s="21" t="n"/>
    </row>
    <row customHeight="1" ht="12" r="507">
      <c r="A507" s="60" t="n">
        <v>43574</v>
      </c>
      <c r="B507" s="38" t="inlineStr">
        <is>
          <t>Leeds</t>
        </is>
      </c>
      <c r="C507" s="38" t="inlineStr">
        <is>
          <t>Wigan</t>
        </is>
      </c>
      <c r="D507" s="33" t="n">
        <v>519</v>
      </c>
      <c r="E507" s="33" t="n">
        <v>161</v>
      </c>
      <c r="F507" s="33" t="n">
        <v>446</v>
      </c>
      <c r="G507" s="33" t="n">
        <v>86</v>
      </c>
      <c r="H507" s="47" t="n">
        <v>10</v>
      </c>
      <c r="I507" s="47" t="n">
        <v>2</v>
      </c>
      <c r="J507" s="47" t="n">
        <v>12</v>
      </c>
      <c r="K507" s="16" t="n">
        <v>1</v>
      </c>
      <c r="L507" s="33" t="n">
        <v>2</v>
      </c>
      <c r="M507" s="47" t="n">
        <v>3</v>
      </c>
      <c r="N507" s="19">
        <f>IF(K507="","",LOOKUP(K507-L507,{-9E+307,0,1},{2,"x",1}))</f>
        <v/>
      </c>
      <c r="O507" s="20">
        <f>IF(K507="","",K507&amp;"-"&amp;L507)</f>
        <v/>
      </c>
      <c r="P507" s="21" t="n"/>
    </row>
    <row customHeight="1" ht="12" r="508">
      <c r="A508" s="60" t="n">
        <v>43574</v>
      </c>
      <c r="B508" s="38" t="inlineStr">
        <is>
          <t>Middlesbrough</t>
        </is>
      </c>
      <c r="C508" s="38" t="inlineStr">
        <is>
          <t>Stoke</t>
        </is>
      </c>
      <c r="D508" s="33" t="n">
        <v>297</v>
      </c>
      <c r="E508" s="33" t="n">
        <v>502</v>
      </c>
      <c r="F508" s="33" t="n">
        <v>210</v>
      </c>
      <c r="G508" s="33" t="n">
        <v>414</v>
      </c>
      <c r="H508" s="47" t="n">
        <v>2</v>
      </c>
      <c r="I508" s="47" t="n">
        <v>1</v>
      </c>
      <c r="J508" s="47" t="n">
        <v>3</v>
      </c>
      <c r="K508" s="16" t="n">
        <v>1</v>
      </c>
      <c r="L508" s="33" t="n">
        <v>0</v>
      </c>
      <c r="M508" s="47" t="n">
        <v>1</v>
      </c>
      <c r="N508" s="19">
        <f>IF(K508="","",LOOKUP(K508-L508,{-9E+307,0,1},{2,"x",1}))</f>
        <v/>
      </c>
      <c r="O508" s="20">
        <f>IF(K508="","",K508&amp;"-"&amp;L508)</f>
        <v/>
      </c>
      <c r="P508" s="21" t="n"/>
    </row>
    <row customHeight="1" ht="12" r="509">
      <c r="A509" s="60" t="n">
        <v>43574</v>
      </c>
      <c r="B509" s="38" t="inlineStr">
        <is>
          <t>Millwall</t>
        </is>
      </c>
      <c r="C509" s="38" t="inlineStr">
        <is>
          <t>Brentford</t>
        </is>
      </c>
      <c r="D509" s="33" t="n">
        <v>363</v>
      </c>
      <c r="E509" s="33" t="n">
        <v>425</v>
      </c>
      <c r="F509" s="33" t="n">
        <v>269</v>
      </c>
      <c r="G509" s="33" t="n">
        <v>325</v>
      </c>
      <c r="H509" s="47" t="n">
        <v>2</v>
      </c>
      <c r="I509" s="47" t="n">
        <v>3</v>
      </c>
      <c r="J509" s="47" t="n">
        <v>5</v>
      </c>
      <c r="K509" s="16" t="n">
        <v>1</v>
      </c>
      <c r="L509" s="33" t="n">
        <v>1</v>
      </c>
      <c r="M509" s="47" t="n">
        <v>2</v>
      </c>
      <c r="N509" s="19">
        <f>IF(K509="","",LOOKUP(K509-L509,{-9E+307,0,1},{2,"x",1}))</f>
        <v/>
      </c>
      <c r="O509" s="20">
        <f>IF(K509="","",K509&amp;"-"&amp;L509)</f>
        <v/>
      </c>
      <c r="P509" s="21" t="n"/>
    </row>
    <row customHeight="1" ht="12" r="510">
      <c r="A510" s="60" t="n">
        <v>43574</v>
      </c>
      <c r="B510" s="38" t="inlineStr">
        <is>
          <t>Norwich</t>
        </is>
      </c>
      <c r="C510" s="38" t="inlineStr">
        <is>
          <t>Sheffield Wed</t>
        </is>
      </c>
      <c r="D510" s="33" t="n">
        <v>517</v>
      </c>
      <c r="E510" s="33" t="n">
        <v>390</v>
      </c>
      <c r="F510" s="33" t="n">
        <v>402</v>
      </c>
      <c r="G510" s="33" t="n">
        <v>291</v>
      </c>
      <c r="H510" s="47" t="n">
        <v>5</v>
      </c>
      <c r="I510" s="47" t="n">
        <v>6</v>
      </c>
      <c r="J510" s="47" t="n">
        <v>11</v>
      </c>
      <c r="K510" s="16" t="n">
        <v>2</v>
      </c>
      <c r="L510" s="33" t="n">
        <v>2</v>
      </c>
      <c r="M510" s="47" t="n">
        <v>4</v>
      </c>
      <c r="N510" s="19">
        <f>IF(K510="","",LOOKUP(K510-L510,{-9E+307,0,1},{2,"x",1}))</f>
        <v/>
      </c>
      <c r="O510" s="20">
        <f>IF(K510="","",K510&amp;"-"&amp;L510)</f>
        <v/>
      </c>
      <c r="P510" s="21" t="n"/>
    </row>
    <row customHeight="1" ht="12" r="511">
      <c r="A511" s="60" t="n">
        <v>43574</v>
      </c>
      <c r="B511" s="38" t="inlineStr">
        <is>
          <t>Preston</t>
        </is>
      </c>
      <c r="C511" s="38" t="inlineStr">
        <is>
          <t>Ipswich</t>
        </is>
      </c>
      <c r="D511" s="33" t="n">
        <v>357</v>
      </c>
      <c r="E511" s="33" t="n">
        <v>515</v>
      </c>
      <c r="F511" s="33" t="n">
        <v>261</v>
      </c>
      <c r="G511" s="33" t="n">
        <v>412</v>
      </c>
      <c r="H511" s="47" t="n">
        <v>10</v>
      </c>
      <c r="I511" s="47" t="n">
        <v>5</v>
      </c>
      <c r="J511" s="47" t="n">
        <v>15</v>
      </c>
      <c r="K511" s="16" t="n">
        <v>4</v>
      </c>
      <c r="L511" s="33" t="n">
        <v>0</v>
      </c>
      <c r="M511" s="47" t="n">
        <v>4</v>
      </c>
      <c r="N511" s="19">
        <f>IF(K511="","",LOOKUP(K511-L511,{-9E+307,0,1},{2,"x",1}))</f>
        <v/>
      </c>
      <c r="O511" s="20">
        <f>IF(K511="","",K511&amp;"-"&amp;L511)</f>
        <v/>
      </c>
      <c r="P511" s="21" t="n"/>
    </row>
    <row customHeight="1" ht="12" r="512">
      <c r="A512" s="60" t="n">
        <v>43574</v>
      </c>
      <c r="B512" s="38" t="inlineStr">
        <is>
          <t>QPR</t>
        </is>
      </c>
      <c r="C512" s="38" t="inlineStr">
        <is>
          <t>Blackburn</t>
        </is>
      </c>
      <c r="D512" s="33" t="n">
        <v>326</v>
      </c>
      <c r="E512" s="33" t="n">
        <v>327</v>
      </c>
      <c r="F512" s="33" t="n">
        <v>213</v>
      </c>
      <c r="G512" s="33" t="n">
        <v>198</v>
      </c>
      <c r="H512" s="47" t="n">
        <v>3</v>
      </c>
      <c r="I512" s="47" t="n">
        <v>5</v>
      </c>
      <c r="J512" s="47" t="n">
        <v>8</v>
      </c>
      <c r="K512" s="16" t="n">
        <v>1</v>
      </c>
      <c r="L512" s="33" t="n">
        <v>2</v>
      </c>
      <c r="M512" s="47" t="n">
        <v>3</v>
      </c>
      <c r="N512" s="19">
        <f>IF(K512="","",LOOKUP(K512-L512,{-9E+307,0,1},{2,"x",1}))</f>
        <v/>
      </c>
      <c r="O512" s="20">
        <f>IF(K512="","",K512&amp;"-"&amp;L512)</f>
        <v/>
      </c>
      <c r="P512" s="21" t="n"/>
    </row>
    <row customHeight="1" ht="12" r="513">
      <c r="A513" s="60" t="n">
        <v>43574</v>
      </c>
      <c r="B513" s="38" t="inlineStr">
        <is>
          <t>Sheffield Utd</t>
        </is>
      </c>
      <c r="C513" s="38" t="inlineStr">
        <is>
          <t>Nottingham</t>
        </is>
      </c>
      <c r="D513" s="33" t="n">
        <v>539</v>
      </c>
      <c r="E513" s="33" t="n">
        <v>310</v>
      </c>
      <c r="F513" s="33" t="n">
        <v>437</v>
      </c>
      <c r="G513" s="33" t="n">
        <v>225</v>
      </c>
      <c r="H513" s="47" t="n">
        <v>4</v>
      </c>
      <c r="I513" s="47" t="n">
        <v>1</v>
      </c>
      <c r="J513" s="47" t="n">
        <v>5</v>
      </c>
      <c r="K513" s="16" t="n">
        <v>2</v>
      </c>
      <c r="L513" s="33" t="n">
        <v>0</v>
      </c>
      <c r="M513" s="47" t="n">
        <v>2</v>
      </c>
      <c r="N513" s="19">
        <f>IF(K513="","",LOOKUP(K513-L513,{-9E+307,0,1},{2,"x",1}))</f>
        <v/>
      </c>
      <c r="O513" s="20">
        <f>IF(K513="","",K513&amp;"-"&amp;L513)</f>
        <v/>
      </c>
      <c r="P513" s="21" t="n"/>
    </row>
    <row customHeight="1" ht="12" r="514">
      <c r="A514" s="60" t="n">
        <v>43574</v>
      </c>
      <c r="B514" s="38" t="inlineStr">
        <is>
          <t>Swansea</t>
        </is>
      </c>
      <c r="C514" s="38" t="inlineStr">
        <is>
          <t>Rotherham</t>
        </is>
      </c>
      <c r="D514" s="33" t="n">
        <v>592</v>
      </c>
      <c r="E514" s="33" t="n">
        <v>216</v>
      </c>
      <c r="F514" s="33" t="n">
        <v>508</v>
      </c>
      <c r="G514" s="33" t="n">
        <v>140</v>
      </c>
      <c r="H514" s="47" t="n">
        <v>8</v>
      </c>
      <c r="I514" s="47" t="n">
        <v>8</v>
      </c>
      <c r="J514" s="47" t="n">
        <v>16</v>
      </c>
      <c r="K514" s="16" t="n">
        <v>4</v>
      </c>
      <c r="L514" s="33" t="n">
        <v>3</v>
      </c>
      <c r="M514" s="47" t="n">
        <v>7</v>
      </c>
      <c r="N514" s="19">
        <f>IF(K514="","",LOOKUP(K514-L514,{-9E+307,0,1},{2,"x",1}))</f>
        <v/>
      </c>
      <c r="O514" s="20">
        <f>IF(K514="","",K514&amp;"-"&amp;L514)</f>
        <v/>
      </c>
      <c r="P514" s="21" t="n"/>
    </row>
    <row customHeight="1" ht="12" r="515">
      <c r="A515" s="60" t="n">
        <v>43574</v>
      </c>
      <c r="B515" s="38" t="inlineStr">
        <is>
          <t>West Brom</t>
        </is>
      </c>
      <c r="C515" s="38" t="inlineStr">
        <is>
          <t>Hull</t>
        </is>
      </c>
      <c r="D515" s="33" t="n">
        <v>389</v>
      </c>
      <c r="E515" s="33" t="n">
        <v>272</v>
      </c>
      <c r="F515" s="33" t="n">
        <v>289</v>
      </c>
      <c r="G515" s="33" t="n">
        <v>184</v>
      </c>
      <c r="H515" s="47" t="n">
        <v>5</v>
      </c>
      <c r="I515" s="47" t="n">
        <v>3</v>
      </c>
      <c r="J515" s="47" t="n">
        <v>8</v>
      </c>
      <c r="K515" s="16" t="n">
        <v>3</v>
      </c>
      <c r="L515" s="33" t="n">
        <v>2</v>
      </c>
      <c r="M515" s="47" t="n">
        <v>5</v>
      </c>
      <c r="N515" s="19">
        <f>IF(K515="","",LOOKUP(K515-L515,{-9E+307,0,1},{2,"x",1}))</f>
        <v/>
      </c>
      <c r="O515" s="20">
        <f>IF(K515="","",K515&amp;"-"&amp;L515)</f>
        <v/>
      </c>
      <c r="P515" s="21" t="n"/>
    </row>
    <row customHeight="1" ht="12" r="516">
      <c r="A516" s="60" t="n">
        <v>43577</v>
      </c>
      <c r="B516" s="38" t="inlineStr">
        <is>
          <t>Aston Villa</t>
        </is>
      </c>
      <c r="C516" s="38" t="inlineStr">
        <is>
          <t>Millwall</t>
        </is>
      </c>
      <c r="D516" s="33" t="n">
        <v>451</v>
      </c>
      <c r="E516" s="33" t="n">
        <v>295</v>
      </c>
      <c r="F516" s="33" t="n">
        <v>378</v>
      </c>
      <c r="G516" s="33" t="n">
        <v>219</v>
      </c>
      <c r="H516" s="47" t="n">
        <v>7</v>
      </c>
      <c r="I516" s="47" t="n">
        <v>1</v>
      </c>
      <c r="J516" s="47" t="n">
        <v>8</v>
      </c>
      <c r="K516" s="16" t="n">
        <v>1</v>
      </c>
      <c r="L516" s="33" t="n">
        <v>0</v>
      </c>
      <c r="M516" s="47" t="n">
        <v>1</v>
      </c>
      <c r="N516" s="19">
        <f>IF(K516="","",LOOKUP(K516-L516,{-9E+307,0,1},{2,"x",1}))</f>
        <v/>
      </c>
      <c r="O516" s="20">
        <f>IF(K516="","",K516&amp;"-"&amp;L516)</f>
        <v/>
      </c>
      <c r="P516" s="21" t="n"/>
    </row>
    <row customHeight="1" ht="12" r="517">
      <c r="A517" s="60" t="n">
        <v>43577</v>
      </c>
      <c r="B517" s="38" t="inlineStr">
        <is>
          <t>Blackburn</t>
        </is>
      </c>
      <c r="C517" s="38" t="inlineStr">
        <is>
          <t>Bolton</t>
        </is>
      </c>
      <c r="D517" s="33" t="n">
        <v>583</v>
      </c>
      <c r="E517" s="33" t="n">
        <v>374</v>
      </c>
      <c r="F517" s="33" t="n">
        <v>502</v>
      </c>
      <c r="G517" s="33" t="n">
        <v>300</v>
      </c>
      <c r="H517" s="47" t="n">
        <v>6</v>
      </c>
      <c r="I517" s="47" t="n">
        <v>4</v>
      </c>
      <c r="J517" s="47" t="n">
        <v>10</v>
      </c>
      <c r="K517" s="16" t="n">
        <v>2</v>
      </c>
      <c r="L517" s="33" t="n">
        <v>0</v>
      </c>
      <c r="M517" s="47" t="n">
        <v>2</v>
      </c>
      <c r="N517" s="19">
        <f>IF(K517="","",LOOKUP(K517-L517,{-9E+307,0,1},{2,"x",1}))</f>
        <v/>
      </c>
      <c r="O517" s="20">
        <f>IF(K517="","",K517&amp;"-"&amp;L517)</f>
        <v/>
      </c>
      <c r="P517" s="21" t="n"/>
    </row>
    <row customHeight="1" ht="12" r="518">
      <c r="A518" s="60" t="n">
        <v>43577</v>
      </c>
      <c r="B518" s="38" t="inlineStr">
        <is>
          <t>Brentford</t>
        </is>
      </c>
      <c r="C518" s="38" t="inlineStr">
        <is>
          <t>Leeds</t>
        </is>
      </c>
      <c r="D518" s="33" t="n">
        <v>316</v>
      </c>
      <c r="E518" s="33" t="n">
        <v>528</v>
      </c>
      <c r="F518" s="33" t="n">
        <v>229</v>
      </c>
      <c r="G518" s="33" t="n">
        <v>426</v>
      </c>
      <c r="H518" s="47" t="n">
        <v>3</v>
      </c>
      <c r="I518" s="47" t="n">
        <v>3</v>
      </c>
      <c r="J518" s="47" t="n">
        <v>6</v>
      </c>
      <c r="K518" s="16" t="n">
        <v>2</v>
      </c>
      <c r="L518" s="33" t="n">
        <v>0</v>
      </c>
      <c r="M518" s="47" t="n">
        <v>2</v>
      </c>
      <c r="N518" s="19">
        <f>IF(K518="","",LOOKUP(K518-L518,{-9E+307,0,1},{2,"x",1}))</f>
        <v/>
      </c>
      <c r="O518" s="20">
        <f>IF(K518="","",K518&amp;"-"&amp;L518)</f>
        <v/>
      </c>
      <c r="P518" s="21" t="n"/>
    </row>
    <row customHeight="1" ht="12" r="519">
      <c r="A519" s="60" t="n">
        <v>43577</v>
      </c>
      <c r="B519" s="38" t="inlineStr">
        <is>
          <t>Derby</t>
        </is>
      </c>
      <c r="C519" s="38" t="inlineStr">
        <is>
          <t>QPR</t>
        </is>
      </c>
      <c r="D519" s="33" t="n">
        <v>445</v>
      </c>
      <c r="E519" s="33" t="n">
        <v>295</v>
      </c>
      <c r="F519" s="33" t="n">
        <v>332</v>
      </c>
      <c r="G519" s="33" t="n">
        <v>179</v>
      </c>
      <c r="H519" s="47" t="n">
        <v>8</v>
      </c>
      <c r="I519" s="47" t="n">
        <v>2</v>
      </c>
      <c r="J519" s="47" t="n">
        <v>10</v>
      </c>
      <c r="K519" s="16" t="n">
        <v>2</v>
      </c>
      <c r="L519" s="33" t="n">
        <v>0</v>
      </c>
      <c r="M519" s="47" t="n">
        <v>2</v>
      </c>
      <c r="N519" s="19">
        <f>IF(K519="","",LOOKUP(K519-L519,{-9E+307,0,1},{2,"x",1}))</f>
        <v/>
      </c>
      <c r="O519" s="20">
        <f>IF(K519="","",K519&amp;"-"&amp;L519)</f>
        <v/>
      </c>
      <c r="P519" s="21" t="n"/>
    </row>
    <row customHeight="1" ht="12" r="520">
      <c r="A520" s="60" t="n">
        <v>43577</v>
      </c>
      <c r="B520" s="38" t="inlineStr">
        <is>
          <t>Hull</t>
        </is>
      </c>
      <c r="C520" s="38" t="inlineStr">
        <is>
          <t>Sheffield Utd</t>
        </is>
      </c>
      <c r="D520" s="33" t="n">
        <v>498</v>
      </c>
      <c r="E520" s="33" t="n">
        <v>330</v>
      </c>
      <c r="F520" s="33" t="n">
        <v>386</v>
      </c>
      <c r="G520" s="33" t="n">
        <v>218</v>
      </c>
      <c r="H520" s="47" t="n">
        <v>2</v>
      </c>
      <c r="I520" s="47" t="n">
        <v>4</v>
      </c>
      <c r="J520" s="47" t="n">
        <v>6</v>
      </c>
      <c r="K520" s="16" t="n">
        <v>0</v>
      </c>
      <c r="L520" s="33" t="n">
        <v>3</v>
      </c>
      <c r="M520" s="47" t="n">
        <v>3</v>
      </c>
      <c r="N520" s="19">
        <f>IF(K520="","",LOOKUP(K520-L520,{-9E+307,0,1},{2,"x",1}))</f>
        <v/>
      </c>
      <c r="O520" s="20">
        <f>IF(K520="","",K520&amp;"-"&amp;L520)</f>
        <v/>
      </c>
      <c r="P520" s="21" t="n"/>
    </row>
    <row customHeight="1" ht="12" r="521">
      <c r="A521" s="60" t="n">
        <v>43577</v>
      </c>
      <c r="B521" s="38" t="inlineStr">
        <is>
          <t>Ipswich</t>
        </is>
      </c>
      <c r="C521" s="38" t="inlineStr">
        <is>
          <t>Swansea</t>
        </is>
      </c>
      <c r="D521" s="33" t="n">
        <v>403</v>
      </c>
      <c r="E521" s="33" t="n">
        <v>547</v>
      </c>
      <c r="F521" s="33" t="n">
        <v>295</v>
      </c>
      <c r="G521" s="33" t="n">
        <v>457</v>
      </c>
      <c r="H521" s="47" t="n">
        <v>2</v>
      </c>
      <c r="I521" s="47" t="n">
        <v>5</v>
      </c>
      <c r="J521" s="47" t="n">
        <v>7</v>
      </c>
      <c r="K521" s="16" t="n">
        <v>0</v>
      </c>
      <c r="L521" s="33" t="n">
        <v>1</v>
      </c>
      <c r="M521" s="47" t="n">
        <v>1</v>
      </c>
      <c r="N521" s="19">
        <f>IF(K521="","",LOOKUP(K521-L521,{-9E+307,0,1},{2,"x",1}))</f>
        <v/>
      </c>
      <c r="O521" s="20">
        <f>IF(K521="","",K521&amp;"-"&amp;L521)</f>
        <v/>
      </c>
      <c r="P521" s="21" t="n"/>
    </row>
    <row customHeight="1" ht="12" r="522">
      <c r="A522" s="60" t="n">
        <v>43577</v>
      </c>
      <c r="B522" s="38" t="inlineStr">
        <is>
          <t>Nottingham</t>
        </is>
      </c>
      <c r="C522" s="38" t="inlineStr">
        <is>
          <t>Middlesbrough</t>
        </is>
      </c>
      <c r="D522" s="33" t="n">
        <v>437</v>
      </c>
      <c r="E522" s="33" t="n">
        <v>373</v>
      </c>
      <c r="F522" s="33" t="n">
        <v>349</v>
      </c>
      <c r="G522" s="33" t="n">
        <v>291</v>
      </c>
      <c r="H522" s="47" t="n">
        <v>9</v>
      </c>
      <c r="I522" s="47" t="n">
        <v>1</v>
      </c>
      <c r="J522" s="47" t="n">
        <v>10</v>
      </c>
      <c r="K522" s="16" t="n">
        <v>3</v>
      </c>
      <c r="L522" s="33" t="n">
        <v>0</v>
      </c>
      <c r="M522" s="47" t="n">
        <v>3</v>
      </c>
      <c r="N522" s="19">
        <f>IF(K522="","",LOOKUP(K522-L522,{-9E+307,0,1},{2,"x",1}))</f>
        <v/>
      </c>
      <c r="O522" s="20">
        <f>IF(K522="","",K522&amp;"-"&amp;L522)</f>
        <v/>
      </c>
      <c r="P522" s="21" t="n"/>
    </row>
    <row customHeight="1" ht="12" r="523">
      <c r="A523" s="60" t="n">
        <v>43577</v>
      </c>
      <c r="B523" s="38" t="inlineStr">
        <is>
          <t>Reading</t>
        </is>
      </c>
      <c r="C523" s="38" t="inlineStr">
        <is>
          <t>West Brom</t>
        </is>
      </c>
      <c r="D523" s="33" t="n">
        <v>446</v>
      </c>
      <c r="E523" s="33" t="n">
        <v>350</v>
      </c>
      <c r="F523" s="33" t="n">
        <v>359</v>
      </c>
      <c r="G523" s="33" t="n">
        <v>258</v>
      </c>
      <c r="H523" s="47" t="n">
        <v>5</v>
      </c>
      <c r="I523" s="47" t="n">
        <v>5</v>
      </c>
      <c r="J523" s="47" t="n">
        <v>10</v>
      </c>
      <c r="K523" s="16" t="n">
        <v>0</v>
      </c>
      <c r="L523" s="33" t="n">
        <v>0</v>
      </c>
      <c r="M523" s="47" t="n">
        <v>0</v>
      </c>
      <c r="N523" s="19">
        <f>IF(K523="","",LOOKUP(K523-L523,{-9E+307,0,1},{2,"x",1}))</f>
        <v/>
      </c>
      <c r="O523" s="20">
        <f>IF(K523="","",K523&amp;"-"&amp;L523)</f>
        <v/>
      </c>
      <c r="P523" s="21" t="n"/>
    </row>
    <row customHeight="1" ht="12" r="524">
      <c r="A524" s="60" t="n">
        <v>43577</v>
      </c>
      <c r="B524" s="38" t="inlineStr">
        <is>
          <t>Rotherham</t>
        </is>
      </c>
      <c r="C524" s="38" t="inlineStr">
        <is>
          <t>Birmingham</t>
        </is>
      </c>
      <c r="D524" s="33" t="n">
        <v>282</v>
      </c>
      <c r="E524" s="33" t="n">
        <v>250</v>
      </c>
      <c r="F524" s="33" t="n">
        <v>153</v>
      </c>
      <c r="G524" s="33" t="n">
        <v>143</v>
      </c>
      <c r="H524" s="47" t="n">
        <v>1</v>
      </c>
      <c r="I524" s="47" t="n">
        <v>8</v>
      </c>
      <c r="J524" s="47" t="n">
        <v>9</v>
      </c>
      <c r="K524" s="16" t="n">
        <v>1</v>
      </c>
      <c r="L524" s="33" t="n">
        <v>3</v>
      </c>
      <c r="M524" s="47" t="n">
        <v>4</v>
      </c>
      <c r="N524" s="19">
        <f>IF(K524="","",LOOKUP(K524-L524,{-9E+307,0,1},{2,"x",1}))</f>
        <v/>
      </c>
      <c r="O524" s="20">
        <f>IF(K524="","",K524&amp;"-"&amp;L524)</f>
        <v/>
      </c>
      <c r="P524" s="21" t="n"/>
    </row>
    <row customHeight="1" ht="12" r="525">
      <c r="A525" s="60" t="n">
        <v>43577</v>
      </c>
      <c r="B525" s="38" t="inlineStr">
        <is>
          <t>Sheffield Wed</t>
        </is>
      </c>
      <c r="C525" s="38" t="inlineStr">
        <is>
          <t>Bristol City</t>
        </is>
      </c>
      <c r="D525" s="33" t="n">
        <v>452</v>
      </c>
      <c r="E525" s="33" t="n">
        <v>430</v>
      </c>
      <c r="F525" s="33" t="n">
        <v>326</v>
      </c>
      <c r="G525" s="33" t="n">
        <v>318</v>
      </c>
      <c r="H525" s="47" t="n">
        <v>6</v>
      </c>
      <c r="I525" s="47" t="n">
        <v>4</v>
      </c>
      <c r="J525" s="47" t="n">
        <v>10</v>
      </c>
      <c r="K525" s="16" t="n">
        <v>2</v>
      </c>
      <c r="L525" s="33" t="n">
        <v>0</v>
      </c>
      <c r="M525" s="47" t="n">
        <v>2</v>
      </c>
      <c r="N525" s="19">
        <f>IF(K525="","",LOOKUP(K525-L525,{-9E+307,0,1},{2,"x",1}))</f>
        <v/>
      </c>
      <c r="O525" s="20">
        <f>IF(K525="","",K525&amp;"-"&amp;L525)</f>
        <v/>
      </c>
      <c r="P525" s="21" t="n"/>
    </row>
    <row customHeight="1" ht="12" r="526">
      <c r="A526" s="60" t="n">
        <v>43577</v>
      </c>
      <c r="B526" s="38" t="inlineStr">
        <is>
          <t>Stoke</t>
        </is>
      </c>
      <c r="C526" s="38" t="inlineStr">
        <is>
          <t>Norwich</t>
        </is>
      </c>
      <c r="D526" s="33" t="n">
        <v>285</v>
      </c>
      <c r="E526" s="33" t="n">
        <v>590</v>
      </c>
      <c r="F526" s="33" t="n">
        <v>204</v>
      </c>
      <c r="G526" s="33" t="n">
        <v>500</v>
      </c>
      <c r="H526" s="47" t="n">
        <v>9</v>
      </c>
      <c r="I526" s="47" t="n">
        <v>5</v>
      </c>
      <c r="J526" s="47" t="n">
        <v>14</v>
      </c>
      <c r="K526" s="16" t="n">
        <v>2</v>
      </c>
      <c r="L526" s="33" t="n">
        <v>2</v>
      </c>
      <c r="M526" s="47" t="n">
        <v>4</v>
      </c>
      <c r="N526" s="19">
        <f>IF(K526="","",LOOKUP(K526-L526,{-9E+307,0,1},{2,"x",1}))</f>
        <v/>
      </c>
      <c r="O526" s="20">
        <f>IF(K526="","",K526&amp;"-"&amp;L526)</f>
        <v/>
      </c>
      <c r="P526" s="21" t="n"/>
    </row>
    <row customHeight="1" ht="12" r="527">
      <c r="A527" s="60" t="n">
        <v>43577</v>
      </c>
      <c r="B527" s="38" t="inlineStr">
        <is>
          <t>Wigan</t>
        </is>
      </c>
      <c r="C527" s="38" t="inlineStr">
        <is>
          <t>Preston</t>
        </is>
      </c>
      <c r="D527" s="33" t="n">
        <v>340</v>
      </c>
      <c r="E527" s="33" t="n">
        <v>424</v>
      </c>
      <c r="F527" s="33" t="n">
        <v>246</v>
      </c>
      <c r="G527" s="33" t="n">
        <v>332</v>
      </c>
      <c r="H527" s="47" t="n">
        <v>5</v>
      </c>
      <c r="I527" s="47" t="n">
        <v>1</v>
      </c>
      <c r="J527" s="47" t="n">
        <v>6</v>
      </c>
      <c r="K527" s="16" t="n">
        <v>2</v>
      </c>
      <c r="L527" s="33" t="n">
        <v>0</v>
      </c>
      <c r="M527" s="47" t="n">
        <v>2</v>
      </c>
      <c r="N527" s="19">
        <f>IF(K527="","",LOOKUP(K527-L527,{-9E+307,0,1},{2,"x",1}))</f>
        <v/>
      </c>
      <c r="O527" s="20">
        <f>IF(K527="","",K527&amp;"-"&amp;L527)</f>
        <v/>
      </c>
      <c r="P527" s="21" t="n"/>
    </row>
    <row customHeight="1" ht="12" r="528">
      <c r="A528" s="60" t="n">
        <v>43582</v>
      </c>
      <c r="B528" s="38" t="inlineStr">
        <is>
          <t>Birmingham</t>
        </is>
      </c>
      <c r="C528" s="38" t="inlineStr">
        <is>
          <t>Wigan</t>
        </is>
      </c>
      <c r="D528" s="33" t="n">
        <v>447</v>
      </c>
      <c r="E528" s="33" t="n">
        <v>420</v>
      </c>
      <c r="F528" s="33" t="n">
        <v>319</v>
      </c>
      <c r="G528" s="33" t="n">
        <v>307</v>
      </c>
      <c r="H528" s="47" t="n">
        <v>3</v>
      </c>
      <c r="I528" s="47" t="n">
        <v>5</v>
      </c>
      <c r="J528" s="47" t="n">
        <v>8</v>
      </c>
      <c r="K528" s="16" t="n">
        <v>1</v>
      </c>
      <c r="L528" s="33" t="n">
        <v>1</v>
      </c>
      <c r="M528" s="47" t="n">
        <v>2</v>
      </c>
      <c r="N528" s="19">
        <f>IF(K528="","",LOOKUP(K528-L528,{-9E+307,0,1},{2,"x",1}))</f>
        <v/>
      </c>
      <c r="O528" s="20">
        <f>IF(K528="","",K528&amp;"-"&amp;L528)</f>
        <v/>
      </c>
      <c r="P528" s="21" t="n"/>
    </row>
    <row customHeight="1" ht="12" r="529">
      <c r="A529" s="60" t="n">
        <v>43582</v>
      </c>
      <c r="B529" s="38" t="inlineStr">
        <is>
          <t>Bolton</t>
        </is>
      </c>
      <c r="C529" s="38" t="inlineStr">
        <is>
          <t>Brentford</t>
        </is>
      </c>
      <c r="D529" s="33" t="n">
        <v>0</v>
      </c>
      <c r="E529" s="33" t="n">
        <v>0</v>
      </c>
      <c r="F529" s="33" t="n">
        <v>0</v>
      </c>
      <c r="G529" s="33" t="n">
        <v>0</v>
      </c>
      <c r="H529" s="47" t="n">
        <v>0</v>
      </c>
      <c r="I529" s="47" t="n">
        <v>0</v>
      </c>
      <c r="J529" s="47" t="n">
        <v>0</v>
      </c>
      <c r="K529" s="16" t="n">
        <v>0</v>
      </c>
      <c r="L529" s="33" t="n">
        <v>1</v>
      </c>
      <c r="M529" s="47" t="n">
        <v>0</v>
      </c>
      <c r="N529" s="19">
        <f>IF(K529="","",LOOKUP(K529-L529,{-9E+307,0,1},{2,"x",1}))</f>
        <v/>
      </c>
      <c r="O529" s="20">
        <f>IF(K529="","",K529&amp;"-"&amp;L529)</f>
        <v/>
      </c>
      <c r="P529" s="21" t="n"/>
    </row>
    <row customHeight="1" ht="12" r="530">
      <c r="A530" s="60" t="n">
        <v>43582</v>
      </c>
      <c r="B530" s="38" t="inlineStr">
        <is>
          <t>Bristol City</t>
        </is>
      </c>
      <c r="C530" s="38" t="inlineStr">
        <is>
          <t>Derby</t>
        </is>
      </c>
      <c r="D530" s="33" t="n">
        <v>476</v>
      </c>
      <c r="E530" s="33" t="n">
        <v>362</v>
      </c>
      <c r="F530" s="33" t="n">
        <v>346</v>
      </c>
      <c r="G530" s="33" t="n">
        <v>236</v>
      </c>
      <c r="H530" s="47" t="n">
        <v>11</v>
      </c>
      <c r="I530" s="47" t="n">
        <v>4</v>
      </c>
      <c r="J530" s="47" t="n">
        <v>15</v>
      </c>
      <c r="K530" s="16" t="n">
        <v>0</v>
      </c>
      <c r="L530" s="33" t="n">
        <v>2</v>
      </c>
      <c r="M530" s="47" t="n">
        <v>2</v>
      </c>
      <c r="N530" s="19">
        <f>IF(K530="","",LOOKUP(K530-L530,{-9E+307,0,1},{2,"x",1}))</f>
        <v/>
      </c>
      <c r="O530" s="20">
        <f>IF(K530="","",K530&amp;"-"&amp;L530)</f>
        <v/>
      </c>
      <c r="P530" s="21" t="n"/>
    </row>
    <row customHeight="1" ht="12" r="531">
      <c r="A531" s="60" t="n">
        <v>43582</v>
      </c>
      <c r="B531" s="38" t="inlineStr">
        <is>
          <t>Middlesbrough</t>
        </is>
      </c>
      <c r="C531" s="38" t="inlineStr">
        <is>
          <t>Reading</t>
        </is>
      </c>
      <c r="D531" s="33" t="n">
        <v>337</v>
      </c>
      <c r="E531" s="33" t="n">
        <v>567</v>
      </c>
      <c r="F531" s="33" t="n">
        <v>262</v>
      </c>
      <c r="G531" s="33" t="n">
        <v>474</v>
      </c>
      <c r="H531" s="47" t="n">
        <v>6</v>
      </c>
      <c r="I531" s="47" t="n">
        <v>4</v>
      </c>
      <c r="J531" s="47" t="n">
        <v>10</v>
      </c>
      <c r="K531" s="16" t="n">
        <v>2</v>
      </c>
      <c r="L531" s="33" t="n">
        <v>1</v>
      </c>
      <c r="M531" s="47" t="n">
        <v>3</v>
      </c>
      <c r="N531" s="19">
        <f>IF(K531="","",LOOKUP(K531-L531,{-9E+307,0,1},{2,"x",1}))</f>
        <v/>
      </c>
      <c r="O531" s="20">
        <f>IF(K531="","",K531&amp;"-"&amp;L531)</f>
        <v/>
      </c>
      <c r="P531" s="21" t="n"/>
    </row>
    <row customHeight="1" ht="12" r="532">
      <c r="A532" s="60" t="n">
        <v>43582</v>
      </c>
      <c r="B532" s="38" t="inlineStr">
        <is>
          <t>Millwall</t>
        </is>
      </c>
      <c r="C532" s="38" t="inlineStr">
        <is>
          <t>Stoke</t>
        </is>
      </c>
      <c r="D532" s="33" t="n">
        <v>314</v>
      </c>
      <c r="E532" s="33" t="n">
        <v>530</v>
      </c>
      <c r="F532" s="33" t="n">
        <v>227</v>
      </c>
      <c r="G532" s="33" t="n">
        <v>424</v>
      </c>
      <c r="H532" s="47" t="n">
        <v>1</v>
      </c>
      <c r="I532" s="47" t="n">
        <v>2</v>
      </c>
      <c r="J532" s="47" t="n">
        <v>3</v>
      </c>
      <c r="K532" s="16" t="n">
        <v>0</v>
      </c>
      <c r="L532" s="33" t="n">
        <v>0</v>
      </c>
      <c r="M532" s="47" t="n">
        <v>0</v>
      </c>
      <c r="N532" s="19">
        <f>IF(K532="","",LOOKUP(K532-L532,{-9E+307,0,1},{2,"x",1}))</f>
        <v/>
      </c>
      <c r="O532" s="20">
        <f>IF(K532="","",K532&amp;"-"&amp;L532)</f>
        <v/>
      </c>
      <c r="P532" s="21" t="n"/>
    </row>
    <row customHeight="1" ht="12" r="533">
      <c r="A533" s="60" t="n">
        <v>43582</v>
      </c>
      <c r="B533" s="38" t="inlineStr">
        <is>
          <t>Norwich</t>
        </is>
      </c>
      <c r="C533" s="38" t="inlineStr">
        <is>
          <t>Blackburn</t>
        </is>
      </c>
      <c r="D533" s="33" t="n">
        <v>496</v>
      </c>
      <c r="E533" s="33" t="n">
        <v>380</v>
      </c>
      <c r="F533" s="33" t="n">
        <v>398</v>
      </c>
      <c r="G533" s="33" t="n">
        <v>281</v>
      </c>
      <c r="H533" s="47" t="n">
        <v>7</v>
      </c>
      <c r="I533" s="47" t="n">
        <v>1</v>
      </c>
      <c r="J533" s="47" t="n">
        <v>8</v>
      </c>
      <c r="K533" s="16" t="n">
        <v>2</v>
      </c>
      <c r="L533" s="33" t="n">
        <v>1</v>
      </c>
      <c r="M533" s="47" t="n">
        <v>3</v>
      </c>
      <c r="N533" s="19">
        <f>IF(K533="","",LOOKUP(K533-L533,{-9E+307,0,1},{2,"x",1}))</f>
        <v/>
      </c>
      <c r="O533" s="20">
        <f>IF(K533="","",K533&amp;"-"&amp;L533)</f>
        <v/>
      </c>
      <c r="P533" s="21" t="n"/>
    </row>
    <row customHeight="1" ht="12" r="534">
      <c r="A534" s="60" t="n">
        <v>43582</v>
      </c>
      <c r="B534" s="38" t="inlineStr">
        <is>
          <t>Preston</t>
        </is>
      </c>
      <c r="C534" s="38" t="inlineStr">
        <is>
          <t>Sheffield Wed</t>
        </is>
      </c>
      <c r="D534" s="33" t="n">
        <v>348</v>
      </c>
      <c r="E534" s="33" t="n">
        <v>435</v>
      </c>
      <c r="F534" s="33" t="n">
        <v>235</v>
      </c>
      <c r="G534" s="33" t="n">
        <v>313</v>
      </c>
      <c r="H534" s="47" t="n">
        <v>5</v>
      </c>
      <c r="I534" s="47" t="n">
        <v>8</v>
      </c>
      <c r="J534" s="47" t="n">
        <v>13</v>
      </c>
      <c r="K534" s="16" t="n">
        <v>3</v>
      </c>
      <c r="L534" s="33" t="n">
        <v>3</v>
      </c>
      <c r="M534" s="47" t="n">
        <v>6</v>
      </c>
      <c r="N534" s="19">
        <f>IF(K534="","",LOOKUP(K534-L534,{-9E+307,0,1},{2,"x",1}))</f>
        <v/>
      </c>
      <c r="O534" s="20">
        <f>IF(K534="","",K534&amp;"-"&amp;L534)</f>
        <v/>
      </c>
      <c r="P534" s="21" t="n"/>
    </row>
    <row customHeight="1" ht="12" r="535">
      <c r="A535" s="60" t="n">
        <v>43582</v>
      </c>
      <c r="B535" s="38" t="inlineStr">
        <is>
          <t>QPR</t>
        </is>
      </c>
      <c r="C535" s="38" t="inlineStr">
        <is>
          <t>Nottingham</t>
        </is>
      </c>
      <c r="D535" s="33" t="n">
        <v>437</v>
      </c>
      <c r="E535" s="33" t="n">
        <v>366</v>
      </c>
      <c r="F535" s="33" t="n">
        <v>321</v>
      </c>
      <c r="G535" s="33" t="n">
        <v>238</v>
      </c>
      <c r="H535" s="47" t="n">
        <v>7</v>
      </c>
      <c r="I535" s="47" t="n">
        <v>4</v>
      </c>
      <c r="J535" s="47" t="n">
        <v>11</v>
      </c>
      <c r="K535" s="16" t="n">
        <v>0</v>
      </c>
      <c r="L535" s="33" t="n">
        <v>1</v>
      </c>
      <c r="M535" s="47" t="n">
        <v>1</v>
      </c>
      <c r="N535" s="19">
        <f>IF(K535="","",LOOKUP(K535-L535,{-9E+307,0,1},{2,"x",1}))</f>
        <v/>
      </c>
      <c r="O535" s="20">
        <f>IF(K535="","",K535&amp;"-"&amp;L535)</f>
        <v/>
      </c>
      <c r="P535" s="21" t="n"/>
    </row>
    <row customHeight="1" ht="12" r="536">
      <c r="A536" s="60" t="n">
        <v>43582</v>
      </c>
      <c r="B536" s="38" t="inlineStr">
        <is>
          <t>Sheffield Utd</t>
        </is>
      </c>
      <c r="C536" s="38" t="inlineStr">
        <is>
          <t>Ipswich</t>
        </is>
      </c>
      <c r="D536" s="33" t="n">
        <v>396</v>
      </c>
      <c r="E536" s="33" t="n">
        <v>505</v>
      </c>
      <c r="F536" s="33" t="n">
        <v>291</v>
      </c>
      <c r="G536" s="33" t="n">
        <v>374</v>
      </c>
      <c r="H536" s="47" t="n">
        <v>3</v>
      </c>
      <c r="I536" s="47" t="n">
        <v>1</v>
      </c>
      <c r="J536" s="47" t="n">
        <v>4</v>
      </c>
      <c r="K536" s="16" t="n">
        <v>2</v>
      </c>
      <c r="L536" s="33" t="n">
        <v>0</v>
      </c>
      <c r="M536" s="47" t="n">
        <v>2</v>
      </c>
      <c r="N536" s="19">
        <f>IF(K536="","",LOOKUP(K536-L536,{-9E+307,0,1},{2,"x",1}))</f>
        <v/>
      </c>
      <c r="O536" s="20">
        <f>IF(K536="","",K536&amp;"-"&amp;L536)</f>
        <v/>
      </c>
      <c r="P536" s="21" t="n"/>
    </row>
    <row customHeight="1" ht="12" r="537">
      <c r="A537" s="60" t="n">
        <v>43582</v>
      </c>
      <c r="B537" s="38" t="inlineStr">
        <is>
          <t>Swansea</t>
        </is>
      </c>
      <c r="C537" s="38" t="inlineStr">
        <is>
          <t>Hull</t>
        </is>
      </c>
      <c r="D537" s="33" t="n">
        <v>628</v>
      </c>
      <c r="E537" s="33" t="n">
        <v>264</v>
      </c>
      <c r="F537" s="33" t="n">
        <v>548</v>
      </c>
      <c r="G537" s="33" t="n">
        <v>178</v>
      </c>
      <c r="H537" s="47" t="n">
        <v>6</v>
      </c>
      <c r="I537" s="47" t="n">
        <v>4</v>
      </c>
      <c r="J537" s="47" t="n">
        <v>10</v>
      </c>
      <c r="K537" s="16" t="n">
        <v>2</v>
      </c>
      <c r="L537" s="33" t="n">
        <v>2</v>
      </c>
      <c r="M537" s="47" t="n">
        <v>4</v>
      </c>
      <c r="N537" s="19">
        <f>IF(K537="","",LOOKUP(K537-L537,{-9E+307,0,1},{2,"x",1}))</f>
        <v/>
      </c>
      <c r="O537" s="20">
        <f>IF(K537="","",K537&amp;"-"&amp;L537)</f>
        <v/>
      </c>
      <c r="P537" s="21" t="n"/>
    </row>
    <row customHeight="1" ht="12" r="538">
      <c r="A538" s="60" t="n">
        <v>43582</v>
      </c>
      <c r="B538" s="38" t="inlineStr">
        <is>
          <t>West Brom</t>
        </is>
      </c>
      <c r="C538" s="38" t="inlineStr">
        <is>
          <t>Rotherham</t>
        </is>
      </c>
      <c r="D538" s="33" t="n">
        <v>345</v>
      </c>
      <c r="E538" s="33" t="n">
        <v>310</v>
      </c>
      <c r="F538" s="33" t="n">
        <v>240</v>
      </c>
      <c r="G538" s="33" t="n">
        <v>194</v>
      </c>
      <c r="H538" s="47" t="n">
        <v>2</v>
      </c>
      <c r="I538" s="47" t="n">
        <v>2</v>
      </c>
      <c r="J538" s="47" t="n">
        <v>4</v>
      </c>
      <c r="K538" s="16" t="n">
        <v>2</v>
      </c>
      <c r="L538" s="33" t="n">
        <v>1</v>
      </c>
      <c r="M538" s="47" t="n">
        <v>3</v>
      </c>
      <c r="N538" s="19">
        <f>IF(K538="","",LOOKUP(K538-L538,{-9E+307,0,1},{2,"x",1}))</f>
        <v/>
      </c>
      <c r="O538" s="20">
        <f>IF(K538="","",K538&amp;"-"&amp;L538)</f>
        <v/>
      </c>
      <c r="P538" s="21" t="n"/>
    </row>
    <row customHeight="1" ht="12" r="539">
      <c r="A539" s="60" t="n">
        <v>43583</v>
      </c>
      <c r="B539" s="38" t="inlineStr">
        <is>
          <t>Leeds</t>
        </is>
      </c>
      <c r="C539" s="38" t="inlineStr">
        <is>
          <t>Aston Villa</t>
        </is>
      </c>
      <c r="D539" s="33" t="n">
        <v>519</v>
      </c>
      <c r="E539" s="33" t="n">
        <v>225</v>
      </c>
      <c r="F539" s="33" t="n">
        <v>449</v>
      </c>
      <c r="G539" s="33" t="n">
        <v>158</v>
      </c>
      <c r="H539" s="47" t="n">
        <v>5</v>
      </c>
      <c r="I539" s="47" t="n">
        <v>4</v>
      </c>
      <c r="J539" s="47" t="n">
        <v>9</v>
      </c>
      <c r="K539" s="16" t="n">
        <v>1</v>
      </c>
      <c r="L539" s="33" t="n">
        <v>1</v>
      </c>
      <c r="M539" s="47" t="n">
        <v>2</v>
      </c>
      <c r="N539" s="19">
        <f>IF(K539="","",LOOKUP(K539-L539,{-9E+307,0,1},{2,"x",1}))</f>
        <v/>
      </c>
      <c r="O539" s="20">
        <f>IF(K539="","",K539&amp;"-"&amp;L539)</f>
        <v/>
      </c>
      <c r="P539" s="21" t="n"/>
    </row>
    <row customHeight="1" ht="12" r="540">
      <c r="A540" s="60" t="n">
        <v>43585</v>
      </c>
      <c r="B540" s="38" t="inlineStr">
        <is>
          <t>Millwall</t>
        </is>
      </c>
      <c r="C540" s="38" t="inlineStr">
        <is>
          <t>Bristol City</t>
        </is>
      </c>
      <c r="D540" s="33" t="n">
        <v>360</v>
      </c>
      <c r="E540" s="33" t="n">
        <v>468</v>
      </c>
      <c r="F540" s="33" t="n">
        <v>249</v>
      </c>
      <c r="G540" s="33" t="n">
        <v>353</v>
      </c>
      <c r="H540" s="47" t="n">
        <v>5</v>
      </c>
      <c r="I540" s="47" t="n">
        <v>4</v>
      </c>
      <c r="J540" s="47" t="n">
        <v>9</v>
      </c>
      <c r="K540" s="16" t="n">
        <v>1</v>
      </c>
      <c r="L540" s="33" t="n">
        <v>2</v>
      </c>
      <c r="M540" s="47" t="n">
        <v>3</v>
      </c>
      <c r="N540" s="19">
        <f>IF(K540="","",LOOKUP(K540-L540,{-9E+307,0,1},{2,"x",1}))</f>
        <v/>
      </c>
      <c r="O540" s="20">
        <f>IF(K540="","",K540&amp;"-"&amp;L540)</f>
        <v/>
      </c>
      <c r="P540" s="21" t="n"/>
    </row>
    <row customHeight="1" ht="12" r="541">
      <c r="A541" s="60" t="n">
        <v>43586</v>
      </c>
      <c r="B541" s="38" t="inlineStr">
        <is>
          <t>Swansea</t>
        </is>
      </c>
      <c r="C541" s="38" t="inlineStr">
        <is>
          <t>Derby</t>
        </is>
      </c>
      <c r="D541" s="33" t="n">
        <v>545</v>
      </c>
      <c r="E541" s="33" t="n">
        <v>402</v>
      </c>
      <c r="F541" s="33" t="n">
        <v>470</v>
      </c>
      <c r="G541" s="33" t="n">
        <v>324</v>
      </c>
      <c r="H541" s="47" t="n">
        <v>6</v>
      </c>
      <c r="I541" s="47" t="n">
        <v>4</v>
      </c>
      <c r="J541" s="47" t="n">
        <v>10</v>
      </c>
      <c r="K541" s="16" t="n">
        <v>1</v>
      </c>
      <c r="L541" s="33" t="n">
        <v>1</v>
      </c>
      <c r="M541" s="47" t="n">
        <v>2</v>
      </c>
      <c r="N541" s="19">
        <f>IF(K541="","",LOOKUP(K541-L541,{-9E+307,0,1},{2,"x",1}))</f>
        <v/>
      </c>
      <c r="O541" s="20">
        <f>IF(K541="","",K541&amp;"-"&amp;L541)</f>
        <v/>
      </c>
      <c r="P541" s="21" t="n"/>
    </row>
    <row customHeight="1" ht="12" r="542">
      <c r="A542" s="60" t="n">
        <v>43590</v>
      </c>
      <c r="B542" s="38" t="inlineStr">
        <is>
          <t>Aston Villa</t>
        </is>
      </c>
      <c r="C542" s="38" t="inlineStr">
        <is>
          <t>Norwich</t>
        </is>
      </c>
      <c r="D542" s="33" t="n">
        <v>403</v>
      </c>
      <c r="E542" s="33" t="n">
        <v>490</v>
      </c>
      <c r="F542" s="33" t="n">
        <v>332</v>
      </c>
      <c r="G542" s="33" t="n">
        <v>411</v>
      </c>
      <c r="H542" s="47" t="n">
        <v>4</v>
      </c>
      <c r="I542" s="47" t="n">
        <v>5</v>
      </c>
      <c r="J542" s="47" t="n">
        <v>9</v>
      </c>
      <c r="K542" s="16" t="n">
        <v>1</v>
      </c>
      <c r="L542" s="33" t="n">
        <v>2</v>
      </c>
      <c r="M542" s="47" t="n">
        <v>3</v>
      </c>
      <c r="N542" s="19">
        <f>IF(K542="","",LOOKUP(K542-L542,{-9E+307,0,1},{2,"x",1}))</f>
        <v/>
      </c>
      <c r="O542" s="20">
        <f>IF(K542="","",K542&amp;"-"&amp;L542)</f>
        <v/>
      </c>
      <c r="P542" s="21" t="n"/>
    </row>
    <row customHeight="1" ht="12" r="543">
      <c r="A543" s="60" t="n">
        <v>43590</v>
      </c>
      <c r="B543" s="38" t="inlineStr">
        <is>
          <t>Blackburn</t>
        </is>
      </c>
      <c r="C543" s="38" t="inlineStr">
        <is>
          <t>Swansea</t>
        </is>
      </c>
      <c r="D543" s="33" t="n">
        <v>440</v>
      </c>
      <c r="E543" s="33" t="n">
        <v>497</v>
      </c>
      <c r="F543" s="33" t="n">
        <v>347</v>
      </c>
      <c r="G543" s="33" t="n">
        <v>415</v>
      </c>
      <c r="H543" s="47" t="n">
        <v>4</v>
      </c>
      <c r="I543" s="47" t="n">
        <v>3</v>
      </c>
      <c r="J543" s="47" t="n">
        <v>7</v>
      </c>
      <c r="K543" s="16" t="n">
        <v>2</v>
      </c>
      <c r="L543" s="33" t="n">
        <v>2</v>
      </c>
      <c r="M543" s="47" t="n">
        <v>4</v>
      </c>
      <c r="N543" s="19">
        <f>IF(K543="","",LOOKUP(K543-L543,{-9E+307,0,1},{2,"x",1}))</f>
        <v/>
      </c>
      <c r="O543" s="20">
        <f>IF(K543="","",K543&amp;"-"&amp;L543)</f>
        <v/>
      </c>
      <c r="P543" s="21" t="n"/>
    </row>
    <row customHeight="1" ht="12" r="544">
      <c r="A544" s="60" t="n">
        <v>43590</v>
      </c>
      <c r="B544" s="38" t="inlineStr">
        <is>
          <t>Brentford</t>
        </is>
      </c>
      <c r="C544" s="38" t="inlineStr">
        <is>
          <t>Preston</t>
        </is>
      </c>
      <c r="D544" s="33" t="n">
        <v>382</v>
      </c>
      <c r="E544" s="33" t="n">
        <v>444</v>
      </c>
      <c r="F544" s="33" t="n">
        <v>300</v>
      </c>
      <c r="G544" s="33" t="n">
        <v>366</v>
      </c>
      <c r="H544" s="47" t="n">
        <v>8</v>
      </c>
      <c r="I544" s="47" t="n">
        <v>3</v>
      </c>
      <c r="J544" s="47" t="n">
        <v>11</v>
      </c>
      <c r="K544" s="16" t="n">
        <v>3</v>
      </c>
      <c r="L544" s="33" t="n">
        <v>0</v>
      </c>
      <c r="M544" s="47" t="n">
        <v>3</v>
      </c>
      <c r="N544" s="19">
        <f>IF(K544="","",LOOKUP(K544-L544,{-9E+307,0,1},{2,"x",1}))</f>
        <v/>
      </c>
      <c r="O544" s="20">
        <f>IF(K544="","",K544&amp;"-"&amp;L544)</f>
        <v/>
      </c>
      <c r="P544" s="21" t="n"/>
    </row>
    <row customHeight="1" ht="12" r="545">
      <c r="A545" s="60" t="n">
        <v>43590</v>
      </c>
      <c r="B545" s="38" t="inlineStr">
        <is>
          <t>Derby</t>
        </is>
      </c>
      <c r="C545" s="38" t="inlineStr">
        <is>
          <t>West Brom</t>
        </is>
      </c>
      <c r="D545" s="33" t="n">
        <v>500</v>
      </c>
      <c r="E545" s="33" t="n">
        <v>326</v>
      </c>
      <c r="F545" s="33" t="n">
        <v>412</v>
      </c>
      <c r="G545" s="33" t="n">
        <v>244</v>
      </c>
      <c r="H545" s="47" t="n">
        <v>12</v>
      </c>
      <c r="I545" s="47" t="n">
        <v>2</v>
      </c>
      <c r="J545" s="47" t="n">
        <v>14</v>
      </c>
      <c r="K545" s="16" t="n">
        <v>3</v>
      </c>
      <c r="L545" s="33" t="n">
        <v>1</v>
      </c>
      <c r="M545" s="47" t="n">
        <v>4</v>
      </c>
      <c r="N545" s="19">
        <f>IF(K545="","",LOOKUP(K545-L545,{-9E+307,0,1},{2,"x",1}))</f>
        <v/>
      </c>
      <c r="O545" s="20">
        <f>IF(K545="","",K545&amp;"-"&amp;L545)</f>
        <v/>
      </c>
      <c r="P545" s="21" t="n"/>
    </row>
    <row customHeight="1" ht="12" r="546">
      <c r="A546" s="60" t="n">
        <v>43590</v>
      </c>
      <c r="B546" s="38" t="inlineStr">
        <is>
          <t>Hull</t>
        </is>
      </c>
      <c r="C546" s="38" t="inlineStr">
        <is>
          <t>Bristol City</t>
        </is>
      </c>
      <c r="D546" s="33" t="n">
        <v>348</v>
      </c>
      <c r="E546" s="33" t="n">
        <v>376</v>
      </c>
      <c r="F546" s="33" t="n">
        <v>241</v>
      </c>
      <c r="G546" s="33" t="n">
        <v>272</v>
      </c>
      <c r="H546" s="47" t="n">
        <v>3</v>
      </c>
      <c r="I546" s="47" t="n">
        <v>2</v>
      </c>
      <c r="J546" s="47" t="n">
        <v>5</v>
      </c>
      <c r="K546" s="16" t="n">
        <v>1</v>
      </c>
      <c r="L546" s="33" t="n">
        <v>1</v>
      </c>
      <c r="M546" s="47" t="n">
        <v>2</v>
      </c>
      <c r="N546" s="19">
        <f>IF(K546="","",LOOKUP(K546-L546,{-9E+307,0,1},{2,"x",1}))</f>
        <v/>
      </c>
      <c r="O546" s="20">
        <f>IF(K546="","",K546&amp;"-"&amp;L546)</f>
        <v/>
      </c>
      <c r="P546" s="21" t="n"/>
    </row>
    <row customHeight="1" ht="12" r="547">
      <c r="A547" s="60" t="n">
        <v>43590</v>
      </c>
      <c r="B547" s="38" t="inlineStr">
        <is>
          <t>Ipswich</t>
        </is>
      </c>
      <c r="C547" s="38" t="inlineStr">
        <is>
          <t>Leeds</t>
        </is>
      </c>
      <c r="D547" s="33" t="n">
        <v>329</v>
      </c>
      <c r="E547" s="33" t="n">
        <v>591</v>
      </c>
      <c r="F547" s="33" t="n">
        <v>211</v>
      </c>
      <c r="G547" s="33" t="n">
        <v>479</v>
      </c>
      <c r="H547" s="47" t="n">
        <v>3</v>
      </c>
      <c r="I547" s="47" t="n">
        <v>7</v>
      </c>
      <c r="J547" s="47" t="n">
        <v>10</v>
      </c>
      <c r="K547" s="16" t="n">
        <v>3</v>
      </c>
      <c r="L547" s="33" t="n">
        <v>2</v>
      </c>
      <c r="M547" s="47" t="n">
        <v>5</v>
      </c>
      <c r="N547" s="19">
        <f>IF(K547="","",LOOKUP(K547-L547,{-9E+307,0,1},{2,"x",1}))</f>
        <v/>
      </c>
      <c r="O547" s="20">
        <f>IF(K547="","",K547&amp;"-"&amp;L547)</f>
        <v/>
      </c>
      <c r="P547" s="21" t="n"/>
    </row>
    <row customHeight="1" ht="12" r="548">
      <c r="A548" s="60" t="n">
        <v>43590</v>
      </c>
      <c r="B548" s="38" t="inlineStr">
        <is>
          <t>Nottingham</t>
        </is>
      </c>
      <c r="C548" s="38" t="inlineStr">
        <is>
          <t>Bolton</t>
        </is>
      </c>
      <c r="D548" s="33" t="n">
        <v>554</v>
      </c>
      <c r="E548" s="33" t="n">
        <v>554</v>
      </c>
      <c r="F548" s="33" t="n">
        <v>458</v>
      </c>
      <c r="G548" s="33" t="n">
        <v>444</v>
      </c>
      <c r="H548" s="47" t="n">
        <v>3</v>
      </c>
      <c r="I548" s="47" t="n">
        <v>2</v>
      </c>
      <c r="J548" s="47" t="n">
        <v>5</v>
      </c>
      <c r="K548" s="16" t="n">
        <v>1</v>
      </c>
      <c r="L548" s="33" t="n">
        <v>0</v>
      </c>
      <c r="M548" s="47" t="n">
        <v>1</v>
      </c>
      <c r="N548" s="19">
        <f>IF(K548="","",LOOKUP(K548-L548,{-9E+307,0,1},{2,"x",1}))</f>
        <v/>
      </c>
      <c r="O548" s="20">
        <f>IF(K548="","",K548&amp;"-"&amp;L548)</f>
        <v/>
      </c>
      <c r="P548" s="21" t="n"/>
    </row>
    <row customHeight="1" ht="12" r="549">
      <c r="A549" s="60" t="n">
        <v>43590</v>
      </c>
      <c r="B549" s="38" t="inlineStr">
        <is>
          <t>Reading</t>
        </is>
      </c>
      <c r="C549" s="38" t="inlineStr">
        <is>
          <t>Birmingham</t>
        </is>
      </c>
      <c r="D549" s="33" t="n">
        <v>610</v>
      </c>
      <c r="E549" s="33" t="n">
        <v>312</v>
      </c>
      <c r="F549" s="33" t="n">
        <v>524</v>
      </c>
      <c r="G549" s="33" t="n">
        <v>213</v>
      </c>
      <c r="H549" s="47" t="n">
        <v>3</v>
      </c>
      <c r="I549" s="47" t="n">
        <v>4</v>
      </c>
      <c r="J549" s="47" t="n">
        <v>7</v>
      </c>
      <c r="K549" s="16" t="n">
        <v>0</v>
      </c>
      <c r="L549" s="33" t="n">
        <v>0</v>
      </c>
      <c r="M549" s="47" t="n">
        <v>0</v>
      </c>
      <c r="N549" s="19">
        <f>IF(K549="","",LOOKUP(K549-L549,{-9E+307,0,1},{2,"x",1}))</f>
        <v/>
      </c>
      <c r="O549" s="20">
        <f>IF(K549="","",K549&amp;"-"&amp;L549)</f>
        <v/>
      </c>
      <c r="P549" s="21" t="n"/>
    </row>
    <row customHeight="1" ht="12" r="550">
      <c r="A550" s="60" t="n">
        <v>43590</v>
      </c>
      <c r="B550" s="38" t="inlineStr">
        <is>
          <t>Rotherham</t>
        </is>
      </c>
      <c r="C550" s="38" t="inlineStr">
        <is>
          <t>Middlesbrough</t>
        </is>
      </c>
      <c r="D550" s="33" t="n">
        <v>404</v>
      </c>
      <c r="E550" s="33" t="n">
        <v>310</v>
      </c>
      <c r="F550" s="33" t="n">
        <v>304</v>
      </c>
      <c r="G550" s="33" t="n">
        <v>213</v>
      </c>
      <c r="H550" s="47" t="n">
        <v>4</v>
      </c>
      <c r="I550" s="47" t="n">
        <v>4</v>
      </c>
      <c r="J550" s="47" t="n">
        <v>8</v>
      </c>
      <c r="K550" s="16" t="n">
        <v>1</v>
      </c>
      <c r="L550" s="33" t="n">
        <v>2</v>
      </c>
      <c r="M550" s="47" t="n">
        <v>3</v>
      </c>
      <c r="N550" s="19">
        <f>IF(K550="","",LOOKUP(K550-L550,{-9E+307,0,1},{2,"x",1}))</f>
        <v/>
      </c>
      <c r="O550" s="20">
        <f>IF(K550="","",K550&amp;"-"&amp;L550)</f>
        <v/>
      </c>
      <c r="P550" s="21" t="n"/>
    </row>
    <row customHeight="1" ht="12" r="551">
      <c r="A551" s="60" t="n">
        <v>43590</v>
      </c>
      <c r="B551" s="38" t="inlineStr">
        <is>
          <t>Sheffield Wed</t>
        </is>
      </c>
      <c r="C551" s="38" t="inlineStr">
        <is>
          <t>QPR</t>
        </is>
      </c>
      <c r="D551" s="33" t="n">
        <v>389</v>
      </c>
      <c r="E551" s="33" t="n">
        <v>300</v>
      </c>
      <c r="F551" s="33" t="n">
        <v>272</v>
      </c>
      <c r="G551" s="33" t="n">
        <v>197</v>
      </c>
      <c r="H551" s="47" t="n">
        <v>2</v>
      </c>
      <c r="I551" s="47" t="n">
        <v>8</v>
      </c>
      <c r="J551" s="47" t="n">
        <v>10</v>
      </c>
      <c r="K551" s="16" t="n">
        <v>1</v>
      </c>
      <c r="L551" s="33" t="n">
        <v>2</v>
      </c>
      <c r="M551" s="47" t="n">
        <v>3</v>
      </c>
      <c r="N551" s="19">
        <f>IF(K551="","",LOOKUP(K551-L551,{-9E+307,0,1},{2,"x",1}))</f>
        <v/>
      </c>
      <c r="O551" s="20">
        <f>IF(K551="","",K551&amp;"-"&amp;L551)</f>
        <v/>
      </c>
      <c r="P551" s="21" t="n"/>
    </row>
    <row customHeight="1" ht="12" r="552">
      <c r="A552" s="60" t="n">
        <v>43590</v>
      </c>
      <c r="B552" s="38" t="inlineStr">
        <is>
          <t>Stoke</t>
        </is>
      </c>
      <c r="C552" s="38" t="inlineStr">
        <is>
          <t>Sheffield Utd</t>
        </is>
      </c>
      <c r="D552" s="33" t="n">
        <v>478</v>
      </c>
      <c r="E552" s="33" t="n">
        <v>439</v>
      </c>
      <c r="F552" s="33" t="n">
        <v>385</v>
      </c>
      <c r="G552" s="33" t="n">
        <v>344</v>
      </c>
      <c r="H552" s="47" t="n">
        <v>3</v>
      </c>
      <c r="I552" s="47" t="n">
        <v>6</v>
      </c>
      <c r="J552" s="47" t="n">
        <v>9</v>
      </c>
      <c r="K552" s="16" t="n">
        <v>2</v>
      </c>
      <c r="L552" s="33" t="n">
        <v>2</v>
      </c>
      <c r="M552" s="47" t="n">
        <v>4</v>
      </c>
      <c r="N552" s="19">
        <f>IF(K552="","",LOOKUP(K552-L552,{-9E+307,0,1},{2,"x",1}))</f>
        <v/>
      </c>
      <c r="O552" s="20">
        <f>IF(K552="","",K552&amp;"-"&amp;L552)</f>
        <v/>
      </c>
      <c r="P552" s="21" t="n"/>
    </row>
    <row customHeight="1" ht="12" r="553">
      <c r="A553" s="60" t="n">
        <v>43590</v>
      </c>
      <c r="B553" s="38" t="inlineStr">
        <is>
          <t>Wigan</t>
        </is>
      </c>
      <c r="C553" s="38" t="inlineStr">
        <is>
          <t>Millwall</t>
        </is>
      </c>
      <c r="D553" s="33" t="n">
        <v>450</v>
      </c>
      <c r="E553" s="33" t="n">
        <v>410</v>
      </c>
      <c r="F553" s="33" t="n">
        <v>376</v>
      </c>
      <c r="G553" s="33" t="n">
        <v>321</v>
      </c>
      <c r="H553" s="47" t="n">
        <v>4</v>
      </c>
      <c r="I553" s="47" t="n">
        <v>3</v>
      </c>
      <c r="J553" s="47" t="n">
        <v>7</v>
      </c>
      <c r="K553" s="16" t="n">
        <v>1</v>
      </c>
      <c r="L553" s="33" t="n">
        <v>0</v>
      </c>
      <c r="M553" s="47" t="n">
        <v>1</v>
      </c>
      <c r="N553" s="19">
        <f>IF(K553="","",LOOKUP(K553-L553,{-9E+307,0,1},{2,"x",1}))</f>
        <v/>
      </c>
      <c r="O553" s="20">
        <f>IF(K553="","",K553&amp;"-"&amp;L553)</f>
        <v/>
      </c>
      <c r="P553" s="21" t="n"/>
    </row>
  </sheetData>
  <conditionalFormatting sqref="N2:P2 N222:P360 P112:P221 P3:P101 N3:O221">
    <cfRule dxfId="1" priority="3" stopIfTrue="1" type="expression">
      <formula>SEARCH("Jornada",$A2)</formula>
    </cfRule>
  </conditionalFormatting>
  <conditionalFormatting sqref="N361:P553">
    <cfRule dxfId="1" priority="4" stopIfTrue="1" type="expression">
      <formula>SEARCH("Jornada",#REF!)</formula>
    </cfRule>
  </conditionalFormatting>
  <conditionalFormatting sqref="AK32:AM42">
    <cfRule dxfId="0" priority="2" timePeriod="lastMonth" type="timePeriod">
      <formula>AND(MONTH(AK32)=MONTH(EDATE(TODAY(),0-1)),YEAR(AK32)=YEAR(EDATE(TODAY(),0-1)))</formula>
    </cfRule>
  </conditionalFormatting>
  <conditionalFormatting sqref="Q22">
    <cfRule dxfId="0" priority="1" timePeriod="lastMonth" type="timePeriod">
      <formula>AND(MONTH(Q22)=MONTH(EDATE(TODAY(),0-1)),YEAR(Q22)=YEAR(EDATE(TODAY(),0-1)))</formula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Right="0"/>
    <pageSetUpPr/>
  </sheetPr>
  <dimension ref="A1:FM553"/>
  <sheetViews>
    <sheetView workbookViewId="0">
      <selection activeCell="A1" sqref="A1"/>
    </sheetView>
  </sheetViews>
  <sheetFormatPr baseColWidth="8" defaultRowHeight="12"/>
  <cols>
    <col bestFit="1" customWidth="1" max="1" min="1" style="52" width="5.5703125"/>
    <col bestFit="1" customWidth="1" max="3" min="2" style="42" width="13.5703125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5.855468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9" min="38" style="42" width="15.85546875"/>
    <col bestFit="1" customWidth="1" max="41" min="40" style="42" width="4.5703125"/>
    <col customWidth="1" max="42" min="42" style="42" width="7.28515625"/>
    <col customWidth="1" max="43" min="43" style="42" width="6.42578125"/>
    <col customWidth="1" max="45" min="44" style="42" width="6"/>
    <col bestFit="1" customWidth="1" max="46" min="46" style="42" width="3.42578125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3.42578125"/>
    <col customWidth="1" max="55" min="55" style="42" width="3"/>
    <col bestFit="1" customWidth="1" max="56" min="56" style="42" width="3.5703125"/>
    <col bestFit="1" customWidth="1" max="57" min="57" style="42" width="4.140625"/>
    <col bestFit="1" customWidth="1" max="59" min="58" style="42" width="5.140625"/>
    <col bestFit="1" customWidth="1" max="61" min="60" style="42" width="5.5703125"/>
    <col bestFit="1" customWidth="1" max="65" min="62" style="42" width="5.140625"/>
    <col bestFit="1" customWidth="1" max="69" min="66" style="42" width="5"/>
    <col bestFit="1" customWidth="1" max="70" min="70" style="42" width="3.42578125"/>
    <col bestFit="1" customWidth="1" max="71" min="71" style="42" width="3.140625"/>
    <col bestFit="1" customWidth="1" max="72" min="72" style="42" width="3.5703125"/>
    <col bestFit="1" customWidth="1" max="75" min="73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43322</v>
      </c>
      <c r="B2" s="42" t="inlineStr">
        <is>
          <t>Marseille</t>
        </is>
      </c>
      <c r="C2" s="42" t="inlineStr">
        <is>
          <t>Toulouse</t>
        </is>
      </c>
      <c r="D2" s="27" t="n">
        <v>494</v>
      </c>
      <c r="E2" s="27" t="n">
        <v>319</v>
      </c>
      <c r="F2" s="27" t="n">
        <v>418</v>
      </c>
      <c r="G2" s="27" t="n">
        <v>253</v>
      </c>
      <c r="H2" s="8" t="n">
        <v>10</v>
      </c>
      <c r="I2" s="8" t="n">
        <v>1</v>
      </c>
      <c r="J2" s="8" t="n">
        <v>11</v>
      </c>
      <c r="K2" s="15" t="n">
        <v>4</v>
      </c>
      <c r="L2" s="27" t="n">
        <v>0</v>
      </c>
      <c r="M2" s="8" t="n">
        <v>4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43323</v>
      </c>
      <c r="B3" s="42" t="inlineStr">
        <is>
          <t>Angers</t>
        </is>
      </c>
      <c r="C3" s="42" t="inlineStr">
        <is>
          <t>Nimes</t>
        </is>
      </c>
      <c r="D3" s="27" t="n">
        <v>444</v>
      </c>
      <c r="E3" s="27" t="n">
        <v>347</v>
      </c>
      <c r="F3" s="27" t="n">
        <v>342</v>
      </c>
      <c r="G3" s="27" t="n">
        <v>240</v>
      </c>
      <c r="H3" s="8" t="n">
        <v>7</v>
      </c>
      <c r="I3" s="8" t="n">
        <v>5</v>
      </c>
      <c r="J3" s="8" t="n">
        <v>12</v>
      </c>
      <c r="K3" s="15" t="n">
        <v>3</v>
      </c>
      <c r="L3" s="27" t="n">
        <v>4</v>
      </c>
      <c r="M3" s="8" t="n">
        <v>7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Amiens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2009</v>
      </c>
      <c r="AC3" s="27" t="n">
        <v>1508</v>
      </c>
      <c r="AD3" s="27" t="n">
        <v>17</v>
      </c>
      <c r="AE3" s="27" t="n">
        <v>3</v>
      </c>
      <c r="AF3" s="15" t="n">
        <v>2079</v>
      </c>
      <c r="AG3" s="27" t="n">
        <v>1562</v>
      </c>
      <c r="AH3" s="27" t="n">
        <v>14</v>
      </c>
      <c r="AI3" s="27" t="n">
        <v>4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43323</v>
      </c>
      <c r="B4" s="42" t="inlineStr">
        <is>
          <t>Lille</t>
        </is>
      </c>
      <c r="C4" s="42" t="inlineStr">
        <is>
          <t>Rennes</t>
        </is>
      </c>
      <c r="D4" s="27" t="n">
        <v>482</v>
      </c>
      <c r="E4" s="27" t="n">
        <v>341</v>
      </c>
      <c r="F4" s="27" t="n">
        <v>399</v>
      </c>
      <c r="G4" s="27" t="n">
        <v>262</v>
      </c>
      <c r="H4" s="8" t="n">
        <v>6</v>
      </c>
      <c r="I4" s="8" t="n">
        <v>2</v>
      </c>
      <c r="J4" s="8" t="n">
        <v>8</v>
      </c>
      <c r="K4" s="15" t="n">
        <v>3</v>
      </c>
      <c r="L4" s="27" t="n">
        <v>1</v>
      </c>
      <c r="M4" s="8" t="n">
        <v>4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Angers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2126</v>
      </c>
      <c r="AC4" s="27" t="n">
        <v>1789</v>
      </c>
      <c r="AD4" s="27" t="n">
        <v>17</v>
      </c>
      <c r="AE4" s="27" t="n">
        <v>4</v>
      </c>
      <c r="AF4" s="15" t="n">
        <v>2850</v>
      </c>
      <c r="AG4" s="27" t="n">
        <v>2496</v>
      </c>
      <c r="AH4" s="27" t="n">
        <v>25</v>
      </c>
      <c r="AI4" s="27" t="n">
        <v>9</v>
      </c>
      <c r="AK4" s="52">
        <f>AK30</f>
        <v/>
      </c>
      <c r="AL4" s="52">
        <f>AL30</f>
        <v/>
      </c>
      <c r="AM4" s="52">
        <f>AM30</f>
        <v/>
      </c>
      <c r="AN4" s="42">
        <f>VLOOKUP(AL4,$Q$3:$AI$22,2,FALSE)</f>
        <v/>
      </c>
      <c r="AO4" s="42">
        <f>VLOOKUP(AM4,$Q$3:$AI$22,2,FALSE)</f>
        <v/>
      </c>
      <c r="AP4" s="15">
        <f>VLOOKUP(AL4,$Q$3:$AI$22,3,FALSE)</f>
        <v/>
      </c>
      <c r="AQ4" s="27">
        <f>VLOOKUP(AM4,$Q$3:$AI$22,3,FALSE)</f>
        <v/>
      </c>
      <c r="AR4" s="27">
        <f>VLOOKUP(AL4,$Q$3:$AI$22,4,FALSE)</f>
        <v/>
      </c>
      <c r="AS4" s="27">
        <f>VLOOKUP(AM4,$Q$3:$AI$22,4,FALSE)</f>
        <v/>
      </c>
      <c r="AT4" s="27">
        <f>VLOOKUP(AL4,$Q$3:$AI$22,5,FALSE)</f>
        <v/>
      </c>
      <c r="AU4" s="27">
        <f>VLOOKUP(AM4,$Q$3:$AI$22,5,FALSE)</f>
        <v/>
      </c>
      <c r="AV4" s="27">
        <f>VLOOKUP(AL4,$Q$3:$AI$22,6,FALSE)</f>
        <v/>
      </c>
      <c r="AW4" s="27">
        <f>VLOOKUP(AM4,$Q$3:$AI$22,6,FALSE)</f>
        <v/>
      </c>
      <c r="AX4" s="15">
        <f>VLOOKUP(AL4,$Q$3:$AI$22,12,FALSE)</f>
        <v/>
      </c>
      <c r="AY4" s="27">
        <f>VLOOKUP(AM4,$Q$3:$AI$22,12,FALSE)</f>
        <v/>
      </c>
      <c r="AZ4" s="27">
        <f>VLOOKUP(AL4,$Q$3:$AI$22,13,FALSE)</f>
        <v/>
      </c>
      <c r="BA4" s="27">
        <f>VLOOKUP(AM4,$Q$3:$AI$22,13,FALSE)</f>
        <v/>
      </c>
      <c r="BB4" s="27">
        <f>VLOOKUP(AL4,$Q$3:$AI$22,14,FALSE)</f>
        <v/>
      </c>
      <c r="BC4" s="27">
        <f>VLOOKUP(AM4,$Q$3:$AI$22,14,FALSE)</f>
        <v/>
      </c>
      <c r="BD4" s="27">
        <f>VLOOKUP(AL4,$Q$3:$AI$22,15,FALSE)</f>
        <v/>
      </c>
      <c r="BE4" s="27">
        <f>VLOOKUP(AM4,$Q$3:$AI$22,15,FALSE)</f>
        <v/>
      </c>
      <c r="BF4" s="15">
        <f>VLOOKUP(AL4,$Q$3:$AI$22,7,FALSE)</f>
        <v/>
      </c>
      <c r="BG4" s="27">
        <f>VLOOKUP(AM4,$Q$3:$AI$22,7,FALSE)</f>
        <v/>
      </c>
      <c r="BH4" s="27">
        <f>VLOOKUP(AL4,$Q$3:$AI$22,8,FALSE)</f>
        <v/>
      </c>
      <c r="BI4" s="27">
        <f>VLOOKUP(AM4,$Q$3:$AI$22,8,FALSE)</f>
        <v/>
      </c>
      <c r="BJ4" s="27">
        <f>VLOOKUP(AL4,$Q$3:$AI$22,9,FALSE)</f>
        <v/>
      </c>
      <c r="BK4" s="27">
        <f>VLOOKUP(AM4,$Q$3:$AI$22,9,FALSE)</f>
        <v/>
      </c>
      <c r="BL4" s="27">
        <f>VLOOKUP(AL4,$Q$3:$AI$22,10,FALSE)</f>
        <v/>
      </c>
      <c r="BM4" s="27">
        <f>VLOOKUP(AM4,$Q$3:$AI$22,10,FALSE)</f>
        <v/>
      </c>
      <c r="BN4" s="15">
        <f>VLOOKUP(AL4,$Q$3:$AI$22,16,FALSE)</f>
        <v/>
      </c>
      <c r="BO4" s="27">
        <f>VLOOKUP(AM4,$Q$3:$AI$22,16,FALSE)</f>
        <v/>
      </c>
      <c r="BP4" s="27">
        <f>VLOOKUP(AL4,$Q$3:$AI$22,17,FALSE)</f>
        <v/>
      </c>
      <c r="BQ4" s="27">
        <f>VLOOKUP(AM4,$Q$3:$AI$22,17,FALSE)</f>
        <v/>
      </c>
      <c r="BR4" s="27">
        <f>VLOOKUP(AL4,$Q$3:$AI$22,18,FALSE)</f>
        <v/>
      </c>
      <c r="BS4" s="27">
        <f>VLOOKUP(AM4,$Q$3:$AI$22,18,FALSE)</f>
        <v/>
      </c>
      <c r="BT4" s="27">
        <f>VLOOKUP(AL4,$Q$3:$AI$22,19,FALSE)</f>
        <v/>
      </c>
      <c r="BU4" s="27">
        <f>VLOOKUP(AM4,$Q$3:$AI$22,19,FALSE)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43323</v>
      </c>
      <c r="B5" s="42" t="inlineStr">
        <is>
          <t>Montpellier</t>
        </is>
      </c>
      <c r="C5" s="42" t="inlineStr">
        <is>
          <t>Dijon</t>
        </is>
      </c>
      <c r="D5" s="27" t="n">
        <v>449</v>
      </c>
      <c r="E5" s="27" t="n">
        <v>383</v>
      </c>
      <c r="F5" s="27" t="n">
        <v>362</v>
      </c>
      <c r="G5" s="27" t="n">
        <v>291</v>
      </c>
      <c r="H5" s="8" t="n">
        <v>7</v>
      </c>
      <c r="I5" s="8" t="n">
        <v>4</v>
      </c>
      <c r="J5" s="8" t="n">
        <v>11</v>
      </c>
      <c r="K5" s="15" t="n">
        <v>1</v>
      </c>
      <c r="L5" s="27" t="n">
        <v>2</v>
      </c>
      <c r="M5" s="8" t="n">
        <v>3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Bordeaux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2734</v>
      </c>
      <c r="AC5" s="27" t="n">
        <v>2299</v>
      </c>
      <c r="AD5" s="27" t="n">
        <v>15</v>
      </c>
      <c r="AE5" s="27" t="n">
        <v>3</v>
      </c>
      <c r="AF5" s="15" t="n">
        <v>2135</v>
      </c>
      <c r="AG5" s="27" t="n">
        <v>1707</v>
      </c>
      <c r="AH5" s="27" t="n">
        <v>13</v>
      </c>
      <c r="AI5" s="27" t="n">
        <v>6</v>
      </c>
      <c r="AK5" s="52">
        <f>AK31</f>
        <v/>
      </c>
      <c r="AL5" s="52">
        <f>AL31</f>
        <v/>
      </c>
      <c r="AM5" s="52">
        <f>AM31</f>
        <v/>
      </c>
      <c r="AN5" s="42">
        <f>VLOOKUP(AL5,$Q$3:$AI$22,2,FALSE)</f>
        <v/>
      </c>
      <c r="AO5" s="42">
        <f>VLOOKUP(AM5,$Q$3:$AI$22,2,FALSE)</f>
        <v/>
      </c>
      <c r="AP5" s="15">
        <f>VLOOKUP(AL5,$Q$3:$AI$22,3,FALSE)</f>
        <v/>
      </c>
      <c r="AQ5" s="27">
        <f>VLOOKUP(AM5,$Q$3:$AI$22,3,FALSE)</f>
        <v/>
      </c>
      <c r="AR5" s="27">
        <f>VLOOKUP(AL5,$Q$3:$AI$22,4,FALSE)</f>
        <v/>
      </c>
      <c r="AS5" s="27">
        <f>VLOOKUP(AM5,$Q$3:$AI$22,4,FALSE)</f>
        <v/>
      </c>
      <c r="AT5" s="27">
        <f>VLOOKUP(AL5,$Q$3:$AI$22,5,FALSE)</f>
        <v/>
      </c>
      <c r="AU5" s="27">
        <f>VLOOKUP(AM5,$Q$3:$AI$22,5,FALSE)</f>
        <v/>
      </c>
      <c r="AV5" s="27">
        <f>VLOOKUP(AL5,$Q$3:$AI$22,6,FALSE)</f>
        <v/>
      </c>
      <c r="AW5" s="27">
        <f>VLOOKUP(AM5,$Q$3:$AI$22,6,FALSE)</f>
        <v/>
      </c>
      <c r="AX5" s="15">
        <f>VLOOKUP(AL5,$Q$3:$AI$22,12,FALSE)</f>
        <v/>
      </c>
      <c r="AY5" s="27">
        <f>VLOOKUP(AM5,$Q$3:$AI$22,12,FALSE)</f>
        <v/>
      </c>
      <c r="AZ5" s="27">
        <f>VLOOKUP(AL5,$Q$3:$AI$22,13,FALSE)</f>
        <v/>
      </c>
      <c r="BA5" s="27">
        <f>VLOOKUP(AM5,$Q$3:$AI$22,13,FALSE)</f>
        <v/>
      </c>
      <c r="BB5" s="27">
        <f>VLOOKUP(AL5,$Q$3:$AI$22,14,FALSE)</f>
        <v/>
      </c>
      <c r="BC5" s="27">
        <f>VLOOKUP(AM5,$Q$3:$AI$22,14,FALSE)</f>
        <v/>
      </c>
      <c r="BD5" s="27">
        <f>VLOOKUP(AL5,$Q$3:$AI$22,15,FALSE)</f>
        <v/>
      </c>
      <c r="BE5" s="27">
        <f>VLOOKUP(AM5,$Q$3:$AI$22,15,FALSE)</f>
        <v/>
      </c>
      <c r="BF5" s="15">
        <f>VLOOKUP(AL5,$Q$3:$AI$22,7,FALSE)</f>
        <v/>
      </c>
      <c r="BG5" s="27">
        <f>VLOOKUP(AM5,$Q$3:$AI$22,7,FALSE)</f>
        <v/>
      </c>
      <c r="BH5" s="27">
        <f>VLOOKUP(AL5,$Q$3:$AI$22,8,FALSE)</f>
        <v/>
      </c>
      <c r="BI5" s="27">
        <f>VLOOKUP(AM5,$Q$3:$AI$22,8,FALSE)</f>
        <v/>
      </c>
      <c r="BJ5" s="27">
        <f>VLOOKUP(AL5,$Q$3:$AI$22,9,FALSE)</f>
        <v/>
      </c>
      <c r="BK5" s="27">
        <f>VLOOKUP(AM5,$Q$3:$AI$22,9,FALSE)</f>
        <v/>
      </c>
      <c r="BL5" s="27">
        <f>VLOOKUP(AL5,$Q$3:$AI$22,10,FALSE)</f>
        <v/>
      </c>
      <c r="BM5" s="27">
        <f>VLOOKUP(AM5,$Q$3:$AI$22,10,FALSE)</f>
        <v/>
      </c>
      <c r="BN5" s="15">
        <f>VLOOKUP(AL5,$Q$3:$AI$22,16,FALSE)</f>
        <v/>
      </c>
      <c r="BO5" s="27">
        <f>VLOOKUP(AM5,$Q$3:$AI$22,16,FALSE)</f>
        <v/>
      </c>
      <c r="BP5" s="27">
        <f>VLOOKUP(AL5,$Q$3:$AI$22,17,FALSE)</f>
        <v/>
      </c>
      <c r="BQ5" s="27">
        <f>VLOOKUP(AM5,$Q$3:$AI$22,17,FALSE)</f>
        <v/>
      </c>
      <c r="BR5" s="27">
        <f>VLOOKUP(AL5,$Q$3:$AI$22,18,FALSE)</f>
        <v/>
      </c>
      <c r="BS5" s="27">
        <f>VLOOKUP(AM5,$Q$3:$AI$22,18,FALSE)</f>
        <v/>
      </c>
      <c r="BT5" s="27">
        <f>VLOOKUP(AL5,$Q$3:$AI$22,19,FALSE)</f>
        <v/>
      </c>
      <c r="BU5" s="27">
        <f>VLOOKUP(AM5,$Q$3:$AI$22,19,FALSE)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43323</v>
      </c>
      <c r="B6" s="42" t="inlineStr">
        <is>
          <t>Nantes</t>
        </is>
      </c>
      <c r="C6" s="42" t="inlineStr">
        <is>
          <t>Monaco</t>
        </is>
      </c>
      <c r="D6" s="27" t="n">
        <v>491</v>
      </c>
      <c r="E6" s="27" t="n">
        <v>243</v>
      </c>
      <c r="F6" s="27" t="n">
        <v>401</v>
      </c>
      <c r="G6" s="27" t="n">
        <v>160</v>
      </c>
      <c r="H6" s="8" t="n">
        <v>4</v>
      </c>
      <c r="I6" s="8" t="n">
        <v>6</v>
      </c>
      <c r="J6" s="8" t="n">
        <v>10</v>
      </c>
      <c r="K6" s="15" t="n">
        <v>1</v>
      </c>
      <c r="L6" s="27" t="n">
        <v>3</v>
      </c>
      <c r="M6" s="8" t="n">
        <v>4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Caen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1566</v>
      </c>
      <c r="AC6" s="27" t="n">
        <v>1132</v>
      </c>
      <c r="AD6" s="27" t="n">
        <v>15</v>
      </c>
      <c r="AE6" s="27" t="n">
        <v>4</v>
      </c>
      <c r="AF6" s="15" t="n">
        <v>2283</v>
      </c>
      <c r="AG6" s="27" t="n">
        <v>1817</v>
      </c>
      <c r="AH6" s="27" t="n">
        <v>21</v>
      </c>
      <c r="AI6" s="27" t="n">
        <v>7</v>
      </c>
      <c r="AK6" s="52">
        <f>AK32</f>
        <v/>
      </c>
      <c r="AL6" s="52">
        <f>AL32</f>
        <v/>
      </c>
      <c r="AM6" s="52">
        <f>AM32</f>
        <v/>
      </c>
      <c r="AN6" s="42">
        <f>VLOOKUP(AL6,$Q$3:$AI$22,2,FALSE)</f>
        <v/>
      </c>
      <c r="AO6" s="42">
        <f>VLOOKUP(AM6,$Q$3:$AI$22,2,FALSE)</f>
        <v/>
      </c>
      <c r="AP6" s="15">
        <f>VLOOKUP(AL6,$Q$3:$AI$22,3,FALSE)</f>
        <v/>
      </c>
      <c r="AQ6" s="27">
        <f>VLOOKUP(AM6,$Q$3:$AI$22,3,FALSE)</f>
        <v/>
      </c>
      <c r="AR6" s="27">
        <f>VLOOKUP(AL6,$Q$3:$AI$22,4,FALSE)</f>
        <v/>
      </c>
      <c r="AS6" s="27">
        <f>VLOOKUP(AM6,$Q$3:$AI$22,4,FALSE)</f>
        <v/>
      </c>
      <c r="AT6" s="27">
        <f>VLOOKUP(AL6,$Q$3:$AI$22,5,FALSE)</f>
        <v/>
      </c>
      <c r="AU6" s="27">
        <f>VLOOKUP(AM6,$Q$3:$AI$22,5,FALSE)</f>
        <v/>
      </c>
      <c r="AV6" s="27">
        <f>VLOOKUP(AL6,$Q$3:$AI$22,6,FALSE)</f>
        <v/>
      </c>
      <c r="AW6" s="27">
        <f>VLOOKUP(AM6,$Q$3:$AI$22,6,FALSE)</f>
        <v/>
      </c>
      <c r="AX6" s="15">
        <f>VLOOKUP(AL6,$Q$3:$AI$22,12,FALSE)</f>
        <v/>
      </c>
      <c r="AY6" s="27">
        <f>VLOOKUP(AM6,$Q$3:$AI$22,12,FALSE)</f>
        <v/>
      </c>
      <c r="AZ6" s="27">
        <f>VLOOKUP(AL6,$Q$3:$AI$22,13,FALSE)</f>
        <v/>
      </c>
      <c r="BA6" s="27">
        <f>VLOOKUP(AM6,$Q$3:$AI$22,13,FALSE)</f>
        <v/>
      </c>
      <c r="BB6" s="27">
        <f>VLOOKUP(AL6,$Q$3:$AI$22,14,FALSE)</f>
        <v/>
      </c>
      <c r="BC6" s="27">
        <f>VLOOKUP(AM6,$Q$3:$AI$22,14,FALSE)</f>
        <v/>
      </c>
      <c r="BD6" s="27">
        <f>VLOOKUP(AL6,$Q$3:$AI$22,15,FALSE)</f>
        <v/>
      </c>
      <c r="BE6" s="27">
        <f>VLOOKUP(AM6,$Q$3:$AI$22,15,FALSE)</f>
        <v/>
      </c>
      <c r="BF6" s="15">
        <f>VLOOKUP(AL6,$Q$3:$AI$22,7,FALSE)</f>
        <v/>
      </c>
      <c r="BG6" s="27">
        <f>VLOOKUP(AM6,$Q$3:$AI$22,7,FALSE)</f>
        <v/>
      </c>
      <c r="BH6" s="27">
        <f>VLOOKUP(AL6,$Q$3:$AI$22,8,FALSE)</f>
        <v/>
      </c>
      <c r="BI6" s="27">
        <f>VLOOKUP(AM6,$Q$3:$AI$22,8,FALSE)</f>
        <v/>
      </c>
      <c r="BJ6" s="27">
        <f>VLOOKUP(AL6,$Q$3:$AI$22,9,FALSE)</f>
        <v/>
      </c>
      <c r="BK6" s="27">
        <f>VLOOKUP(AM6,$Q$3:$AI$22,9,FALSE)</f>
        <v/>
      </c>
      <c r="BL6" s="27">
        <f>VLOOKUP(AL6,$Q$3:$AI$22,10,FALSE)</f>
        <v/>
      </c>
      <c r="BM6" s="27">
        <f>VLOOKUP(AM6,$Q$3:$AI$22,10,FALSE)</f>
        <v/>
      </c>
      <c r="BN6" s="15">
        <f>VLOOKUP(AL6,$Q$3:$AI$22,16,FALSE)</f>
        <v/>
      </c>
      <c r="BO6" s="27">
        <f>VLOOKUP(AM6,$Q$3:$AI$22,16,FALSE)</f>
        <v/>
      </c>
      <c r="BP6" s="27">
        <f>VLOOKUP(AL6,$Q$3:$AI$22,17,FALSE)</f>
        <v/>
      </c>
      <c r="BQ6" s="27">
        <f>VLOOKUP(AM6,$Q$3:$AI$22,17,FALSE)</f>
        <v/>
      </c>
      <c r="BR6" s="27">
        <f>VLOOKUP(AL6,$Q$3:$AI$22,18,FALSE)</f>
        <v/>
      </c>
      <c r="BS6" s="27">
        <f>VLOOKUP(AM6,$Q$3:$AI$22,18,FALSE)</f>
        <v/>
      </c>
      <c r="BT6" s="27">
        <f>VLOOKUP(AL6,$Q$3:$AI$22,19,FALSE)</f>
        <v/>
      </c>
      <c r="BU6" s="27">
        <f>VLOOKUP(AM6,$Q$3:$AI$22,19,FALSE)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43323</v>
      </c>
      <c r="B7" s="42" t="inlineStr">
        <is>
          <t>Nice</t>
        </is>
      </c>
      <c r="C7" s="42" t="inlineStr">
        <is>
          <t>Reims</t>
        </is>
      </c>
      <c r="D7" s="27" t="n">
        <v>623</v>
      </c>
      <c r="E7" s="27" t="n">
        <v>265</v>
      </c>
      <c r="F7" s="27" t="n">
        <v>555</v>
      </c>
      <c r="G7" s="27" t="n">
        <v>183</v>
      </c>
      <c r="H7" s="8" t="n">
        <v>1</v>
      </c>
      <c r="I7" s="8" t="n">
        <v>3</v>
      </c>
      <c r="J7" s="8" t="n">
        <v>4</v>
      </c>
      <c r="K7" s="15" t="n">
        <v>0</v>
      </c>
      <c r="L7" s="27" t="n">
        <v>1</v>
      </c>
      <c r="M7" s="8" t="n">
        <v>1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Dijon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1819</v>
      </c>
      <c r="AC7" s="27" t="n">
        <v>1376</v>
      </c>
      <c r="AD7" s="27" t="n">
        <v>22</v>
      </c>
      <c r="AE7" s="27" t="n">
        <v>4</v>
      </c>
      <c r="AF7" s="15" t="n">
        <v>2552</v>
      </c>
      <c r="AG7" s="27" t="n">
        <v>2127</v>
      </c>
      <c r="AH7" s="27" t="n">
        <v>25</v>
      </c>
      <c r="AI7" s="27" t="n">
        <v>10</v>
      </c>
      <c r="AK7" s="52">
        <f>AK33</f>
        <v/>
      </c>
      <c r="AL7" s="52">
        <f>AL33</f>
        <v/>
      </c>
      <c r="AM7" s="52">
        <f>AM33</f>
        <v/>
      </c>
      <c r="AN7" s="42">
        <f>VLOOKUP(AL7,$Q$3:$AI$22,2,FALSE)</f>
        <v/>
      </c>
      <c r="AO7" s="42">
        <f>VLOOKUP(AM7,$Q$3:$AI$22,2,FALSE)</f>
        <v/>
      </c>
      <c r="AP7" s="15">
        <f>VLOOKUP(AL7,$Q$3:$AI$22,3,FALSE)</f>
        <v/>
      </c>
      <c r="AQ7" s="27">
        <f>VLOOKUP(AM7,$Q$3:$AI$22,3,FALSE)</f>
        <v/>
      </c>
      <c r="AR7" s="27">
        <f>VLOOKUP(AL7,$Q$3:$AI$22,4,FALSE)</f>
        <v/>
      </c>
      <c r="AS7" s="27">
        <f>VLOOKUP(AM7,$Q$3:$AI$22,4,FALSE)</f>
        <v/>
      </c>
      <c r="AT7" s="27">
        <f>VLOOKUP(AL7,$Q$3:$AI$22,5,FALSE)</f>
        <v/>
      </c>
      <c r="AU7" s="27">
        <f>VLOOKUP(AM7,$Q$3:$AI$22,5,FALSE)</f>
        <v/>
      </c>
      <c r="AV7" s="27">
        <f>VLOOKUP(AL7,$Q$3:$AI$22,6,FALSE)</f>
        <v/>
      </c>
      <c r="AW7" s="27">
        <f>VLOOKUP(AM7,$Q$3:$AI$22,6,FALSE)</f>
        <v/>
      </c>
      <c r="AX7" s="15">
        <f>VLOOKUP(AL7,$Q$3:$AI$22,12,FALSE)</f>
        <v/>
      </c>
      <c r="AY7" s="27">
        <f>VLOOKUP(AM7,$Q$3:$AI$22,12,FALSE)</f>
        <v/>
      </c>
      <c r="AZ7" s="27">
        <f>VLOOKUP(AL7,$Q$3:$AI$22,13,FALSE)</f>
        <v/>
      </c>
      <c r="BA7" s="27">
        <f>VLOOKUP(AM7,$Q$3:$AI$22,13,FALSE)</f>
        <v/>
      </c>
      <c r="BB7" s="27">
        <f>VLOOKUP(AL7,$Q$3:$AI$22,14,FALSE)</f>
        <v/>
      </c>
      <c r="BC7" s="27">
        <f>VLOOKUP(AM7,$Q$3:$AI$22,14,FALSE)</f>
        <v/>
      </c>
      <c r="BD7" s="27">
        <f>VLOOKUP(AL7,$Q$3:$AI$22,15,FALSE)</f>
        <v/>
      </c>
      <c r="BE7" s="27">
        <f>VLOOKUP(AM7,$Q$3:$AI$22,15,FALSE)</f>
        <v/>
      </c>
      <c r="BF7" s="15">
        <f>VLOOKUP(AL7,$Q$3:$AI$22,7,FALSE)</f>
        <v/>
      </c>
      <c r="BG7" s="27">
        <f>VLOOKUP(AM7,$Q$3:$AI$22,7,FALSE)</f>
        <v/>
      </c>
      <c r="BH7" s="27">
        <f>VLOOKUP(AL7,$Q$3:$AI$22,8,FALSE)</f>
        <v/>
      </c>
      <c r="BI7" s="27">
        <f>VLOOKUP(AM7,$Q$3:$AI$22,8,FALSE)</f>
        <v/>
      </c>
      <c r="BJ7" s="27">
        <f>VLOOKUP(AL7,$Q$3:$AI$22,9,FALSE)</f>
        <v/>
      </c>
      <c r="BK7" s="27">
        <f>VLOOKUP(AM7,$Q$3:$AI$22,9,FALSE)</f>
        <v/>
      </c>
      <c r="BL7" s="27">
        <f>VLOOKUP(AL7,$Q$3:$AI$22,10,FALSE)</f>
        <v/>
      </c>
      <c r="BM7" s="27">
        <f>VLOOKUP(AM7,$Q$3:$AI$22,10,FALSE)</f>
        <v/>
      </c>
      <c r="BN7" s="15">
        <f>VLOOKUP(AL7,$Q$3:$AI$22,16,FALSE)</f>
        <v/>
      </c>
      <c r="BO7" s="27">
        <f>VLOOKUP(AM7,$Q$3:$AI$22,16,FALSE)</f>
        <v/>
      </c>
      <c r="BP7" s="27">
        <f>VLOOKUP(AL7,$Q$3:$AI$22,17,FALSE)</f>
        <v/>
      </c>
      <c r="BQ7" s="27">
        <f>VLOOKUP(AM7,$Q$3:$AI$22,17,FALSE)</f>
        <v/>
      </c>
      <c r="BR7" s="27">
        <f>VLOOKUP(AL7,$Q$3:$AI$22,18,FALSE)</f>
        <v/>
      </c>
      <c r="BS7" s="27">
        <f>VLOOKUP(AM7,$Q$3:$AI$22,18,FALSE)</f>
        <v/>
      </c>
      <c r="BT7" s="27">
        <f>VLOOKUP(AL7,$Q$3:$AI$22,19,FALSE)</f>
        <v/>
      </c>
      <c r="BU7" s="27">
        <f>VLOOKUP(AM7,$Q$3:$AI$22,19,FALSE)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43323</v>
      </c>
      <c r="B8" s="42" t="inlineStr">
        <is>
          <t>St Etienne</t>
        </is>
      </c>
      <c r="C8" s="42" t="inlineStr">
        <is>
          <t>Guingamp</t>
        </is>
      </c>
      <c r="D8" s="27" t="n">
        <v>344</v>
      </c>
      <c r="E8" s="27" t="n">
        <v>471</v>
      </c>
      <c r="F8" s="27" t="n">
        <v>261</v>
      </c>
      <c r="G8" s="27" t="n">
        <v>362</v>
      </c>
      <c r="H8" s="8" t="n">
        <v>6</v>
      </c>
      <c r="I8" s="8" t="n">
        <v>5</v>
      </c>
      <c r="J8" s="8" t="n">
        <v>11</v>
      </c>
      <c r="K8" s="15" t="n">
        <v>2</v>
      </c>
      <c r="L8" s="27" t="n">
        <v>1</v>
      </c>
      <c r="M8" s="8" t="n">
        <v>3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Guingamp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2184</v>
      </c>
      <c r="AC8" s="27" t="n">
        <v>1777</v>
      </c>
      <c r="AD8" s="27" t="n">
        <v>26</v>
      </c>
      <c r="AE8" s="27" t="n">
        <v>4</v>
      </c>
      <c r="AF8" s="15" t="n">
        <v>1962</v>
      </c>
      <c r="AG8" s="27" t="n">
        <v>1546</v>
      </c>
      <c r="AH8" s="27" t="n">
        <v>22</v>
      </c>
      <c r="AI8" s="27" t="n">
        <v>8</v>
      </c>
      <c r="AK8" s="52">
        <f>AK34</f>
        <v/>
      </c>
      <c r="AL8" s="52">
        <f>AL34</f>
        <v/>
      </c>
      <c r="AM8" s="52">
        <f>AM34</f>
        <v/>
      </c>
      <c r="AN8" s="42">
        <f>VLOOKUP(AL8,$Q$3:$AI$22,2,FALSE)</f>
        <v/>
      </c>
      <c r="AO8" s="42">
        <f>VLOOKUP(AM8,$Q$3:$AI$22,2,FALSE)</f>
        <v/>
      </c>
      <c r="AP8" s="15">
        <f>VLOOKUP(AL8,$Q$3:$AI$22,3,FALSE)</f>
        <v/>
      </c>
      <c r="AQ8" s="27">
        <f>VLOOKUP(AM8,$Q$3:$AI$22,3,FALSE)</f>
        <v/>
      </c>
      <c r="AR8" s="27">
        <f>VLOOKUP(AL8,$Q$3:$AI$22,4,FALSE)</f>
        <v/>
      </c>
      <c r="AS8" s="27">
        <f>VLOOKUP(AM8,$Q$3:$AI$22,4,FALSE)</f>
        <v/>
      </c>
      <c r="AT8" s="27">
        <f>VLOOKUP(AL8,$Q$3:$AI$22,5,FALSE)</f>
        <v/>
      </c>
      <c r="AU8" s="27">
        <f>VLOOKUP(AM8,$Q$3:$AI$22,5,FALSE)</f>
        <v/>
      </c>
      <c r="AV8" s="27">
        <f>VLOOKUP(AL8,$Q$3:$AI$22,6,FALSE)</f>
        <v/>
      </c>
      <c r="AW8" s="27">
        <f>VLOOKUP(AM8,$Q$3:$AI$22,6,FALSE)</f>
        <v/>
      </c>
      <c r="AX8" s="15">
        <f>VLOOKUP(AL8,$Q$3:$AI$22,12,FALSE)</f>
        <v/>
      </c>
      <c r="AY8" s="27">
        <f>VLOOKUP(AM8,$Q$3:$AI$22,12,FALSE)</f>
        <v/>
      </c>
      <c r="AZ8" s="27">
        <f>VLOOKUP(AL8,$Q$3:$AI$22,13,FALSE)</f>
        <v/>
      </c>
      <c r="BA8" s="27">
        <f>VLOOKUP(AM8,$Q$3:$AI$22,13,FALSE)</f>
        <v/>
      </c>
      <c r="BB8" s="27">
        <f>VLOOKUP(AL8,$Q$3:$AI$22,14,FALSE)</f>
        <v/>
      </c>
      <c r="BC8" s="27">
        <f>VLOOKUP(AM8,$Q$3:$AI$22,14,FALSE)</f>
        <v/>
      </c>
      <c r="BD8" s="27">
        <f>VLOOKUP(AL8,$Q$3:$AI$22,15,FALSE)</f>
        <v/>
      </c>
      <c r="BE8" s="27">
        <f>VLOOKUP(AM8,$Q$3:$AI$22,15,FALSE)</f>
        <v/>
      </c>
      <c r="BF8" s="15">
        <f>VLOOKUP(AL8,$Q$3:$AI$22,7,FALSE)</f>
        <v/>
      </c>
      <c r="BG8" s="27">
        <f>VLOOKUP(AM8,$Q$3:$AI$22,7,FALSE)</f>
        <v/>
      </c>
      <c r="BH8" s="27">
        <f>VLOOKUP(AL8,$Q$3:$AI$22,8,FALSE)</f>
        <v/>
      </c>
      <c r="BI8" s="27">
        <f>VLOOKUP(AM8,$Q$3:$AI$22,8,FALSE)</f>
        <v/>
      </c>
      <c r="BJ8" s="27">
        <f>VLOOKUP(AL8,$Q$3:$AI$22,9,FALSE)</f>
        <v/>
      </c>
      <c r="BK8" s="27">
        <f>VLOOKUP(AM8,$Q$3:$AI$22,9,FALSE)</f>
        <v/>
      </c>
      <c r="BL8" s="27">
        <f>VLOOKUP(AL8,$Q$3:$AI$22,10,FALSE)</f>
        <v/>
      </c>
      <c r="BM8" s="27">
        <f>VLOOKUP(AM8,$Q$3:$AI$22,10,FALSE)</f>
        <v/>
      </c>
      <c r="BN8" s="15">
        <f>VLOOKUP(AL8,$Q$3:$AI$22,16,FALSE)</f>
        <v/>
      </c>
      <c r="BO8" s="27">
        <f>VLOOKUP(AM8,$Q$3:$AI$22,16,FALSE)</f>
        <v/>
      </c>
      <c r="BP8" s="27">
        <f>VLOOKUP(AL8,$Q$3:$AI$22,17,FALSE)</f>
        <v/>
      </c>
      <c r="BQ8" s="27">
        <f>VLOOKUP(AM8,$Q$3:$AI$22,17,FALSE)</f>
        <v/>
      </c>
      <c r="BR8" s="27">
        <f>VLOOKUP(AL8,$Q$3:$AI$22,18,FALSE)</f>
        <v/>
      </c>
      <c r="BS8" s="27">
        <f>VLOOKUP(AM8,$Q$3:$AI$22,18,FALSE)</f>
        <v/>
      </c>
      <c r="BT8" s="27">
        <f>VLOOKUP(AL8,$Q$3:$AI$22,19,FALSE)</f>
        <v/>
      </c>
      <c r="BU8" s="27">
        <f>VLOOKUP(AM8,$Q$3:$AI$22,19,FALSE)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43324</v>
      </c>
      <c r="B9" s="42" t="inlineStr">
        <is>
          <t>Bordeaux</t>
        </is>
      </c>
      <c r="C9" s="42" t="inlineStr">
        <is>
          <t>Strasbourg</t>
        </is>
      </c>
      <c r="D9" s="27" t="n">
        <v>288</v>
      </c>
      <c r="E9" s="27" t="n">
        <v>574</v>
      </c>
      <c r="F9" s="27" t="n">
        <v>210</v>
      </c>
      <c r="G9" s="27" t="n">
        <v>493</v>
      </c>
      <c r="H9" s="8" t="n">
        <v>2</v>
      </c>
      <c r="I9" s="8" t="n">
        <v>6</v>
      </c>
      <c r="J9" s="8" t="n">
        <v>8</v>
      </c>
      <c r="K9" s="15" t="n">
        <v>0</v>
      </c>
      <c r="L9" s="27" t="n">
        <v>2</v>
      </c>
      <c r="M9" s="8" t="n">
        <v>2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Lille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2294</v>
      </c>
      <c r="AC9" s="27" t="n">
        <v>1934</v>
      </c>
      <c r="AD9" s="27" t="n">
        <v>37</v>
      </c>
      <c r="AE9" s="27" t="n">
        <v>14</v>
      </c>
      <c r="AF9" s="15" t="n">
        <v>2284</v>
      </c>
      <c r="AG9" s="27" t="n">
        <v>1921</v>
      </c>
      <c r="AH9" s="27" t="n">
        <v>23</v>
      </c>
      <c r="AI9" s="27" t="n">
        <v>5</v>
      </c>
      <c r="AK9" s="52">
        <f>AK35</f>
        <v/>
      </c>
      <c r="AL9" s="52">
        <f>AL35</f>
        <v/>
      </c>
      <c r="AM9" s="52">
        <f>AM35</f>
        <v/>
      </c>
      <c r="AN9" s="42">
        <f>VLOOKUP(AL9,$Q$3:$AI$22,2,FALSE)</f>
        <v/>
      </c>
      <c r="AO9" s="42">
        <f>VLOOKUP(AM9,$Q$3:$AI$22,2,FALSE)</f>
        <v/>
      </c>
      <c r="AP9" s="15">
        <f>VLOOKUP(AL9,$Q$3:$AI$22,3,FALSE)</f>
        <v/>
      </c>
      <c r="AQ9" s="27">
        <f>VLOOKUP(AM9,$Q$3:$AI$22,3,FALSE)</f>
        <v/>
      </c>
      <c r="AR9" s="27">
        <f>VLOOKUP(AL9,$Q$3:$AI$22,4,FALSE)</f>
        <v/>
      </c>
      <c r="AS9" s="27">
        <f>VLOOKUP(AM9,$Q$3:$AI$22,4,FALSE)</f>
        <v/>
      </c>
      <c r="AT9" s="27">
        <f>VLOOKUP(AL9,$Q$3:$AI$22,5,FALSE)</f>
        <v/>
      </c>
      <c r="AU9" s="27">
        <f>VLOOKUP(AM9,$Q$3:$AI$22,5,FALSE)</f>
        <v/>
      </c>
      <c r="AV9" s="27">
        <f>VLOOKUP(AL9,$Q$3:$AI$22,6,FALSE)</f>
        <v/>
      </c>
      <c r="AW9" s="27">
        <f>VLOOKUP(AM9,$Q$3:$AI$22,6,FALSE)</f>
        <v/>
      </c>
      <c r="AX9" s="15">
        <f>VLOOKUP(AL9,$Q$3:$AI$22,12,FALSE)</f>
        <v/>
      </c>
      <c r="AY9" s="27">
        <f>VLOOKUP(AM9,$Q$3:$AI$22,12,FALSE)</f>
        <v/>
      </c>
      <c r="AZ9" s="27">
        <f>VLOOKUP(AL9,$Q$3:$AI$22,13,FALSE)</f>
        <v/>
      </c>
      <c r="BA9" s="27">
        <f>VLOOKUP(AM9,$Q$3:$AI$22,13,FALSE)</f>
        <v/>
      </c>
      <c r="BB9" s="27">
        <f>VLOOKUP(AL9,$Q$3:$AI$22,14,FALSE)</f>
        <v/>
      </c>
      <c r="BC9" s="27">
        <f>VLOOKUP(AM9,$Q$3:$AI$22,14,FALSE)</f>
        <v/>
      </c>
      <c r="BD9" s="27">
        <f>VLOOKUP(AL9,$Q$3:$AI$22,15,FALSE)</f>
        <v/>
      </c>
      <c r="BE9" s="27">
        <f>VLOOKUP(AM9,$Q$3:$AI$22,15,FALSE)</f>
        <v/>
      </c>
      <c r="BF9" s="15">
        <f>VLOOKUP(AL9,$Q$3:$AI$22,7,FALSE)</f>
        <v/>
      </c>
      <c r="BG9" s="27">
        <f>VLOOKUP(AM9,$Q$3:$AI$22,7,FALSE)</f>
        <v/>
      </c>
      <c r="BH9" s="27">
        <f>VLOOKUP(AL9,$Q$3:$AI$22,8,FALSE)</f>
        <v/>
      </c>
      <c r="BI9" s="27">
        <f>VLOOKUP(AM9,$Q$3:$AI$22,8,FALSE)</f>
        <v/>
      </c>
      <c r="BJ9" s="27">
        <f>VLOOKUP(AL9,$Q$3:$AI$22,9,FALSE)</f>
        <v/>
      </c>
      <c r="BK9" s="27">
        <f>VLOOKUP(AM9,$Q$3:$AI$22,9,FALSE)</f>
        <v/>
      </c>
      <c r="BL9" s="27">
        <f>VLOOKUP(AL9,$Q$3:$AI$22,10,FALSE)</f>
        <v/>
      </c>
      <c r="BM9" s="27">
        <f>VLOOKUP(AM9,$Q$3:$AI$22,10,FALSE)</f>
        <v/>
      </c>
      <c r="BN9" s="15">
        <f>VLOOKUP(AL9,$Q$3:$AI$22,16,FALSE)</f>
        <v/>
      </c>
      <c r="BO9" s="27">
        <f>VLOOKUP(AM9,$Q$3:$AI$22,16,FALSE)</f>
        <v/>
      </c>
      <c r="BP9" s="27">
        <f>VLOOKUP(AL9,$Q$3:$AI$22,17,FALSE)</f>
        <v/>
      </c>
      <c r="BQ9" s="27">
        <f>VLOOKUP(AM9,$Q$3:$AI$22,17,FALSE)</f>
        <v/>
      </c>
      <c r="BR9" s="27">
        <f>VLOOKUP(AL9,$Q$3:$AI$22,18,FALSE)</f>
        <v/>
      </c>
      <c r="BS9" s="27">
        <f>VLOOKUP(AM9,$Q$3:$AI$22,18,FALSE)</f>
        <v/>
      </c>
      <c r="BT9" s="27">
        <f>VLOOKUP(AL9,$Q$3:$AI$22,19,FALSE)</f>
        <v/>
      </c>
      <c r="BU9" s="27">
        <f>VLOOKUP(AM9,$Q$3:$AI$22,19,FALSE)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43324</v>
      </c>
      <c r="B10" s="42" t="inlineStr">
        <is>
          <t>Lyon</t>
        </is>
      </c>
      <c r="C10" s="42" t="inlineStr">
        <is>
          <t>Amiens</t>
        </is>
      </c>
      <c r="D10" s="27" t="n">
        <v>570</v>
      </c>
      <c r="E10" s="27" t="n">
        <v>262</v>
      </c>
      <c r="F10" s="27" t="n">
        <v>499</v>
      </c>
      <c r="G10" s="27" t="n">
        <v>195</v>
      </c>
      <c r="H10" s="8" t="n">
        <v>7</v>
      </c>
      <c r="I10" s="8" t="n">
        <v>1</v>
      </c>
      <c r="J10" s="8" t="n">
        <v>8</v>
      </c>
      <c r="K10" s="15" t="n">
        <v>2</v>
      </c>
      <c r="L10" s="27" t="n">
        <v>0</v>
      </c>
      <c r="M10" s="8" t="n">
        <v>2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Lyon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2634</v>
      </c>
      <c r="AC10" s="27" t="n">
        <v>2255</v>
      </c>
      <c r="AD10" s="27" t="n">
        <v>34</v>
      </c>
      <c r="AE10" s="27" t="n">
        <v>15</v>
      </c>
      <c r="AF10" s="15" t="n">
        <v>1778</v>
      </c>
      <c r="AG10" s="27" t="n">
        <v>1402</v>
      </c>
      <c r="AH10" s="27" t="n">
        <v>24</v>
      </c>
      <c r="AI10" s="27" t="n">
        <v>6</v>
      </c>
      <c r="AK10" s="52">
        <f>AK36</f>
        <v/>
      </c>
      <c r="AL10" s="52">
        <f>AL36</f>
        <v/>
      </c>
      <c r="AM10" s="52">
        <f>AM36</f>
        <v/>
      </c>
      <c r="AN10" s="42">
        <f>VLOOKUP(AL10,$Q$3:$AI$22,2,FALSE)</f>
        <v/>
      </c>
      <c r="AO10" s="42">
        <f>VLOOKUP(AM10,$Q$3:$AI$22,2,FALSE)</f>
        <v/>
      </c>
      <c r="AP10" s="15">
        <f>VLOOKUP(AL10,$Q$3:$AI$22,3,FALSE)</f>
        <v/>
      </c>
      <c r="AQ10" s="27">
        <f>VLOOKUP(AM10,$Q$3:$AI$22,3,FALSE)</f>
        <v/>
      </c>
      <c r="AR10" s="27">
        <f>VLOOKUP(AL10,$Q$3:$AI$22,4,FALSE)</f>
        <v/>
      </c>
      <c r="AS10" s="27">
        <f>VLOOKUP(AM10,$Q$3:$AI$22,4,FALSE)</f>
        <v/>
      </c>
      <c r="AT10" s="27">
        <f>VLOOKUP(AL10,$Q$3:$AI$22,5,FALSE)</f>
        <v/>
      </c>
      <c r="AU10" s="27">
        <f>VLOOKUP(AM10,$Q$3:$AI$22,5,FALSE)</f>
        <v/>
      </c>
      <c r="AV10" s="27">
        <f>VLOOKUP(AL10,$Q$3:$AI$22,6,FALSE)</f>
        <v/>
      </c>
      <c r="AW10" s="27">
        <f>VLOOKUP(AM10,$Q$3:$AI$22,6,FALSE)</f>
        <v/>
      </c>
      <c r="AX10" s="15">
        <f>VLOOKUP(AL10,$Q$3:$AI$22,12,FALSE)</f>
        <v/>
      </c>
      <c r="AY10" s="27">
        <f>VLOOKUP(AM10,$Q$3:$AI$22,12,FALSE)</f>
        <v/>
      </c>
      <c r="AZ10" s="27">
        <f>VLOOKUP(AL10,$Q$3:$AI$22,13,FALSE)</f>
        <v/>
      </c>
      <c r="BA10" s="27">
        <f>VLOOKUP(AM10,$Q$3:$AI$22,13,FALSE)</f>
        <v/>
      </c>
      <c r="BB10" s="27">
        <f>VLOOKUP(AL10,$Q$3:$AI$22,14,FALSE)</f>
        <v/>
      </c>
      <c r="BC10" s="27">
        <f>VLOOKUP(AM10,$Q$3:$AI$22,14,FALSE)</f>
        <v/>
      </c>
      <c r="BD10" s="27">
        <f>VLOOKUP(AL10,$Q$3:$AI$22,15,FALSE)</f>
        <v/>
      </c>
      <c r="BE10" s="27">
        <f>VLOOKUP(AM10,$Q$3:$AI$22,15,FALSE)</f>
        <v/>
      </c>
      <c r="BF10" s="15">
        <f>VLOOKUP(AL10,$Q$3:$AI$22,7,FALSE)</f>
        <v/>
      </c>
      <c r="BG10" s="27">
        <f>VLOOKUP(AM10,$Q$3:$AI$22,7,FALSE)</f>
        <v/>
      </c>
      <c r="BH10" s="27">
        <f>VLOOKUP(AL10,$Q$3:$AI$22,8,FALSE)</f>
        <v/>
      </c>
      <c r="BI10" s="27">
        <f>VLOOKUP(AM10,$Q$3:$AI$22,8,FALSE)</f>
        <v/>
      </c>
      <c r="BJ10" s="27">
        <f>VLOOKUP(AL10,$Q$3:$AI$22,9,FALSE)</f>
        <v/>
      </c>
      <c r="BK10" s="27">
        <f>VLOOKUP(AM10,$Q$3:$AI$22,9,FALSE)</f>
        <v/>
      </c>
      <c r="BL10" s="27">
        <f>VLOOKUP(AL10,$Q$3:$AI$22,10,FALSE)</f>
        <v/>
      </c>
      <c r="BM10" s="27">
        <f>VLOOKUP(AM10,$Q$3:$AI$22,10,FALSE)</f>
        <v/>
      </c>
      <c r="BN10" s="15">
        <f>VLOOKUP(AL10,$Q$3:$AI$22,16,FALSE)</f>
        <v/>
      </c>
      <c r="BO10" s="27">
        <f>VLOOKUP(AM10,$Q$3:$AI$22,16,FALSE)</f>
        <v/>
      </c>
      <c r="BP10" s="27">
        <f>VLOOKUP(AL10,$Q$3:$AI$22,17,FALSE)</f>
        <v/>
      </c>
      <c r="BQ10" s="27">
        <f>VLOOKUP(AM10,$Q$3:$AI$22,17,FALSE)</f>
        <v/>
      </c>
      <c r="BR10" s="27">
        <f>VLOOKUP(AL10,$Q$3:$AI$22,18,FALSE)</f>
        <v/>
      </c>
      <c r="BS10" s="27">
        <f>VLOOKUP(AM10,$Q$3:$AI$22,18,FALSE)</f>
        <v/>
      </c>
      <c r="BT10" s="27">
        <f>VLOOKUP(AL10,$Q$3:$AI$22,19,FALSE)</f>
        <v/>
      </c>
      <c r="BU10" s="27">
        <f>VLOOKUP(AM10,$Q$3:$AI$22,19,FALSE)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43324</v>
      </c>
      <c r="B11" s="42" t="inlineStr">
        <is>
          <t>Paris SG</t>
        </is>
      </c>
      <c r="C11" s="42" t="inlineStr">
        <is>
          <t>Caen</t>
        </is>
      </c>
      <c r="D11" s="27" t="n">
        <v>781</v>
      </c>
      <c r="E11" s="27" t="n">
        <v>399</v>
      </c>
      <c r="F11" s="27" t="n">
        <v>719</v>
      </c>
      <c r="G11" s="27" t="n">
        <v>335</v>
      </c>
      <c r="H11" s="8" t="n">
        <v>8</v>
      </c>
      <c r="I11" s="8" t="n">
        <v>1</v>
      </c>
      <c r="J11" s="8" t="n">
        <v>9</v>
      </c>
      <c r="K11" s="15" t="n">
        <v>3</v>
      </c>
      <c r="L11" s="27" t="n">
        <v>0</v>
      </c>
      <c r="M11" s="8" t="n">
        <v>3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Marseille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2303</v>
      </c>
      <c r="AC11" s="27" t="n">
        <v>1903</v>
      </c>
      <c r="AD11" s="27" t="n">
        <v>21</v>
      </c>
      <c r="AE11" s="27" t="n">
        <v>8</v>
      </c>
      <c r="AF11" s="15" t="n">
        <v>1784</v>
      </c>
      <c r="AG11" s="27" t="n">
        <v>1386</v>
      </c>
      <c r="AH11" s="27" t="n">
        <v>24</v>
      </c>
      <c r="AI11" s="27" t="n">
        <v>8</v>
      </c>
      <c r="AK11" s="52">
        <f>AK37</f>
        <v/>
      </c>
      <c r="AL11" s="52">
        <f>AL37</f>
        <v/>
      </c>
      <c r="AM11" s="52">
        <f>AM37</f>
        <v/>
      </c>
      <c r="AN11" s="42">
        <f>VLOOKUP(AL11,$Q$3:$AI$22,2,FALSE)</f>
        <v/>
      </c>
      <c r="AO11" s="42">
        <f>VLOOKUP(AM11,$Q$3:$AI$22,2,FALSE)</f>
        <v/>
      </c>
      <c r="AP11" s="15">
        <f>VLOOKUP(AL11,$Q$3:$AI$22,3,FALSE)</f>
        <v/>
      </c>
      <c r="AQ11" s="27">
        <f>VLOOKUP(AM11,$Q$3:$AI$22,3,FALSE)</f>
        <v/>
      </c>
      <c r="AR11" s="27">
        <f>VLOOKUP(AL11,$Q$3:$AI$22,4,FALSE)</f>
        <v/>
      </c>
      <c r="AS11" s="27">
        <f>VLOOKUP(AM11,$Q$3:$AI$22,4,FALSE)</f>
        <v/>
      </c>
      <c r="AT11" s="27">
        <f>VLOOKUP(AL11,$Q$3:$AI$22,5,FALSE)</f>
        <v/>
      </c>
      <c r="AU11" s="27">
        <f>VLOOKUP(AM11,$Q$3:$AI$22,5,FALSE)</f>
        <v/>
      </c>
      <c r="AV11" s="27">
        <f>VLOOKUP(AL11,$Q$3:$AI$22,6,FALSE)</f>
        <v/>
      </c>
      <c r="AW11" s="27">
        <f>VLOOKUP(AM11,$Q$3:$AI$22,6,FALSE)</f>
        <v/>
      </c>
      <c r="AX11" s="15">
        <f>VLOOKUP(AL11,$Q$3:$AI$22,12,FALSE)</f>
        <v/>
      </c>
      <c r="AY11" s="27">
        <f>VLOOKUP(AM11,$Q$3:$AI$22,12,FALSE)</f>
        <v/>
      </c>
      <c r="AZ11" s="27">
        <f>VLOOKUP(AL11,$Q$3:$AI$22,13,FALSE)</f>
        <v/>
      </c>
      <c r="BA11" s="27">
        <f>VLOOKUP(AM11,$Q$3:$AI$22,13,FALSE)</f>
        <v/>
      </c>
      <c r="BB11" s="27">
        <f>VLOOKUP(AL11,$Q$3:$AI$22,14,FALSE)</f>
        <v/>
      </c>
      <c r="BC11" s="27">
        <f>VLOOKUP(AM11,$Q$3:$AI$22,14,FALSE)</f>
        <v/>
      </c>
      <c r="BD11" s="27">
        <f>VLOOKUP(AL11,$Q$3:$AI$22,15,FALSE)</f>
        <v/>
      </c>
      <c r="BE11" s="27">
        <f>VLOOKUP(AM11,$Q$3:$AI$22,15,FALSE)</f>
        <v/>
      </c>
      <c r="BF11" s="15">
        <f>VLOOKUP(AL11,$Q$3:$AI$22,7,FALSE)</f>
        <v/>
      </c>
      <c r="BG11" s="27">
        <f>VLOOKUP(AM11,$Q$3:$AI$22,7,FALSE)</f>
        <v/>
      </c>
      <c r="BH11" s="27">
        <f>VLOOKUP(AL11,$Q$3:$AI$22,8,FALSE)</f>
        <v/>
      </c>
      <c r="BI11" s="27">
        <f>VLOOKUP(AM11,$Q$3:$AI$22,8,FALSE)</f>
        <v/>
      </c>
      <c r="BJ11" s="27">
        <f>VLOOKUP(AL11,$Q$3:$AI$22,9,FALSE)</f>
        <v/>
      </c>
      <c r="BK11" s="27">
        <f>VLOOKUP(AM11,$Q$3:$AI$22,9,FALSE)</f>
        <v/>
      </c>
      <c r="BL11" s="27">
        <f>VLOOKUP(AL11,$Q$3:$AI$22,10,FALSE)</f>
        <v/>
      </c>
      <c r="BM11" s="27">
        <f>VLOOKUP(AM11,$Q$3:$AI$22,10,FALSE)</f>
        <v/>
      </c>
      <c r="BN11" s="15">
        <f>VLOOKUP(AL11,$Q$3:$AI$22,16,FALSE)</f>
        <v/>
      </c>
      <c r="BO11" s="27">
        <f>VLOOKUP(AM11,$Q$3:$AI$22,16,FALSE)</f>
        <v/>
      </c>
      <c r="BP11" s="27">
        <f>VLOOKUP(AL11,$Q$3:$AI$22,17,FALSE)</f>
        <v/>
      </c>
      <c r="BQ11" s="27">
        <f>VLOOKUP(AM11,$Q$3:$AI$22,17,FALSE)</f>
        <v/>
      </c>
      <c r="BR11" s="27">
        <f>VLOOKUP(AL11,$Q$3:$AI$22,18,FALSE)</f>
        <v/>
      </c>
      <c r="BS11" s="27">
        <f>VLOOKUP(AM11,$Q$3:$AI$22,18,FALSE)</f>
        <v/>
      </c>
      <c r="BT11" s="27">
        <f>VLOOKUP(AL11,$Q$3:$AI$22,19,FALSE)</f>
        <v/>
      </c>
      <c r="BU11" s="27">
        <f>VLOOKUP(AM11,$Q$3:$AI$22,19,FALSE)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43329</v>
      </c>
      <c r="B12" s="42" t="inlineStr">
        <is>
          <t>Reims</t>
        </is>
      </c>
      <c r="C12" s="42" t="inlineStr">
        <is>
          <t>Lyon</t>
        </is>
      </c>
      <c r="D12" s="27" t="n">
        <v>335</v>
      </c>
      <c r="E12" s="27" t="n">
        <v>644</v>
      </c>
      <c r="F12" s="27" t="n">
        <v>260</v>
      </c>
      <c r="G12" s="27" t="n">
        <v>564</v>
      </c>
      <c r="H12" s="8" t="n">
        <v>2</v>
      </c>
      <c r="I12" s="8" t="n">
        <v>5</v>
      </c>
      <c r="J12" s="8" t="n">
        <v>7</v>
      </c>
      <c r="K12" s="15" t="n">
        <v>1</v>
      </c>
      <c r="L12" s="27" t="n">
        <v>0</v>
      </c>
      <c r="M12" s="8" t="n">
        <v>1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Monaco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1886</v>
      </c>
      <c r="AC12" s="27" t="n">
        <v>1442</v>
      </c>
      <c r="AD12" s="27" t="n">
        <v>22</v>
      </c>
      <c r="AE12" s="27" t="n">
        <v>6</v>
      </c>
      <c r="AF12" s="15" t="n">
        <v>2267</v>
      </c>
      <c r="AG12" s="27" t="n">
        <v>1824</v>
      </c>
      <c r="AH12" s="27" t="n">
        <v>17</v>
      </c>
      <c r="AI12" s="27" t="n">
        <v>8</v>
      </c>
      <c r="AK12" s="52">
        <f>AK38</f>
        <v/>
      </c>
      <c r="AL12" s="52">
        <f>AL38</f>
        <v/>
      </c>
      <c r="AM12" s="52">
        <f>AM38</f>
        <v/>
      </c>
      <c r="AN12" s="42">
        <f>VLOOKUP(AL12,$Q$3:$AI$22,2,FALSE)</f>
        <v/>
      </c>
      <c r="AO12" s="42">
        <f>VLOOKUP(AM12,$Q$3:$AI$22,2,FALSE)</f>
        <v/>
      </c>
      <c r="AP12" s="15">
        <f>VLOOKUP(AL12,$Q$3:$AI$22,3,FALSE)</f>
        <v/>
      </c>
      <c r="AQ12" s="27">
        <f>VLOOKUP(AM12,$Q$3:$AI$22,3,FALSE)</f>
        <v/>
      </c>
      <c r="AR12" s="27">
        <f>VLOOKUP(AL12,$Q$3:$AI$22,4,FALSE)</f>
        <v/>
      </c>
      <c r="AS12" s="27">
        <f>VLOOKUP(AM12,$Q$3:$AI$22,4,FALSE)</f>
        <v/>
      </c>
      <c r="AT12" s="27">
        <f>VLOOKUP(AL12,$Q$3:$AI$22,5,FALSE)</f>
        <v/>
      </c>
      <c r="AU12" s="27">
        <f>VLOOKUP(AM12,$Q$3:$AI$22,5,FALSE)</f>
        <v/>
      </c>
      <c r="AV12" s="27">
        <f>VLOOKUP(AL12,$Q$3:$AI$22,6,FALSE)</f>
        <v/>
      </c>
      <c r="AW12" s="27">
        <f>VLOOKUP(AM12,$Q$3:$AI$22,6,FALSE)</f>
        <v/>
      </c>
      <c r="AX12" s="15">
        <f>VLOOKUP(AL12,$Q$3:$AI$22,12,FALSE)</f>
        <v/>
      </c>
      <c r="AY12" s="27">
        <f>VLOOKUP(AM12,$Q$3:$AI$22,12,FALSE)</f>
        <v/>
      </c>
      <c r="AZ12" s="27">
        <f>VLOOKUP(AL12,$Q$3:$AI$22,13,FALSE)</f>
        <v/>
      </c>
      <c r="BA12" s="27">
        <f>VLOOKUP(AM12,$Q$3:$AI$22,13,FALSE)</f>
        <v/>
      </c>
      <c r="BB12" s="27">
        <f>VLOOKUP(AL12,$Q$3:$AI$22,14,FALSE)</f>
        <v/>
      </c>
      <c r="BC12" s="27">
        <f>VLOOKUP(AM12,$Q$3:$AI$22,14,FALSE)</f>
        <v/>
      </c>
      <c r="BD12" s="27">
        <f>VLOOKUP(AL12,$Q$3:$AI$22,15,FALSE)</f>
        <v/>
      </c>
      <c r="BE12" s="27">
        <f>VLOOKUP(AM12,$Q$3:$AI$22,15,FALSE)</f>
        <v/>
      </c>
      <c r="BF12" s="15">
        <f>VLOOKUP(AL12,$Q$3:$AI$22,7,FALSE)</f>
        <v/>
      </c>
      <c r="BG12" s="27">
        <f>VLOOKUP(AM12,$Q$3:$AI$22,7,FALSE)</f>
        <v/>
      </c>
      <c r="BH12" s="27">
        <f>VLOOKUP(AL12,$Q$3:$AI$22,8,FALSE)</f>
        <v/>
      </c>
      <c r="BI12" s="27">
        <f>VLOOKUP(AM12,$Q$3:$AI$22,8,FALSE)</f>
        <v/>
      </c>
      <c r="BJ12" s="27">
        <f>VLOOKUP(AL12,$Q$3:$AI$22,9,FALSE)</f>
        <v/>
      </c>
      <c r="BK12" s="27">
        <f>VLOOKUP(AM12,$Q$3:$AI$22,9,FALSE)</f>
        <v/>
      </c>
      <c r="BL12" s="27">
        <f>VLOOKUP(AL12,$Q$3:$AI$22,10,FALSE)</f>
        <v/>
      </c>
      <c r="BM12" s="27">
        <f>VLOOKUP(AM12,$Q$3:$AI$22,10,FALSE)</f>
        <v/>
      </c>
      <c r="BN12" s="15">
        <f>VLOOKUP(AL12,$Q$3:$AI$22,16,FALSE)</f>
        <v/>
      </c>
      <c r="BO12" s="27">
        <f>VLOOKUP(AM12,$Q$3:$AI$22,16,FALSE)</f>
        <v/>
      </c>
      <c r="BP12" s="27">
        <f>VLOOKUP(AL12,$Q$3:$AI$22,17,FALSE)</f>
        <v/>
      </c>
      <c r="BQ12" s="27">
        <f>VLOOKUP(AM12,$Q$3:$AI$22,17,FALSE)</f>
        <v/>
      </c>
      <c r="BR12" s="27">
        <f>VLOOKUP(AL12,$Q$3:$AI$22,18,FALSE)</f>
        <v/>
      </c>
      <c r="BS12" s="27">
        <f>VLOOKUP(AM12,$Q$3:$AI$22,18,FALSE)</f>
        <v/>
      </c>
      <c r="BT12" s="27">
        <f>VLOOKUP(AL12,$Q$3:$AI$22,19,FALSE)</f>
        <v/>
      </c>
      <c r="BU12" s="27">
        <f>VLOOKUP(AM12,$Q$3:$AI$22,19,FALSE)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43330</v>
      </c>
      <c r="B13" s="42" t="inlineStr">
        <is>
          <t>Amiens</t>
        </is>
      </c>
      <c r="C13" s="42" t="inlineStr">
        <is>
          <t>Montpellier</t>
        </is>
      </c>
      <c r="D13" s="27" t="n">
        <v>472</v>
      </c>
      <c r="E13" s="27" t="n">
        <v>347</v>
      </c>
      <c r="F13" s="27" t="n">
        <v>386</v>
      </c>
      <c r="G13" s="27" t="n">
        <v>266</v>
      </c>
      <c r="H13" s="8" t="n">
        <v>2</v>
      </c>
      <c r="I13" s="8" t="n">
        <v>3</v>
      </c>
      <c r="J13" s="8" t="n">
        <v>5</v>
      </c>
      <c r="K13" s="15" t="n">
        <v>1</v>
      </c>
      <c r="L13" s="27" t="n">
        <v>2</v>
      </c>
      <c r="M13" s="8" t="n">
        <v>3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Montpellier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1824</v>
      </c>
      <c r="AC13" s="27" t="n">
        <v>1365</v>
      </c>
      <c r="AD13" s="27" t="n">
        <v>23</v>
      </c>
      <c r="AE13" s="27" t="n">
        <v>6</v>
      </c>
      <c r="AF13" s="15" t="n">
        <v>2268</v>
      </c>
      <c r="AG13" s="27" t="n">
        <v>1804</v>
      </c>
      <c r="AH13" s="27" t="n">
        <v>14</v>
      </c>
      <c r="AI13" s="27" t="n">
        <v>5</v>
      </c>
      <c r="AK13" s="52">
        <f>AK39</f>
        <v/>
      </c>
      <c r="AL13" s="52">
        <f>AL39</f>
        <v/>
      </c>
      <c r="AM13" s="52">
        <f>AM39</f>
        <v/>
      </c>
      <c r="AN13" s="42">
        <f>VLOOKUP(AL13,$Q$3:$AI$22,2,FALSE)</f>
        <v/>
      </c>
      <c r="AO13" s="42">
        <f>VLOOKUP(AM13,$Q$3:$AI$22,2,FALSE)</f>
        <v/>
      </c>
      <c r="AP13" s="15">
        <f>VLOOKUP(AL13,$Q$3:$AI$22,3,FALSE)</f>
        <v/>
      </c>
      <c r="AQ13" s="27">
        <f>VLOOKUP(AM13,$Q$3:$AI$22,3,FALSE)</f>
        <v/>
      </c>
      <c r="AR13" s="27">
        <f>VLOOKUP(AL13,$Q$3:$AI$22,4,FALSE)</f>
        <v/>
      </c>
      <c r="AS13" s="27">
        <f>VLOOKUP(AM13,$Q$3:$AI$22,4,FALSE)</f>
        <v/>
      </c>
      <c r="AT13" s="27">
        <f>VLOOKUP(AL13,$Q$3:$AI$22,5,FALSE)</f>
        <v/>
      </c>
      <c r="AU13" s="27">
        <f>VLOOKUP(AM13,$Q$3:$AI$22,5,FALSE)</f>
        <v/>
      </c>
      <c r="AV13" s="27">
        <f>VLOOKUP(AL13,$Q$3:$AI$22,6,FALSE)</f>
        <v/>
      </c>
      <c r="AW13" s="27">
        <f>VLOOKUP(AM13,$Q$3:$AI$22,6,FALSE)</f>
        <v/>
      </c>
      <c r="AX13" s="15">
        <f>VLOOKUP(AL13,$Q$3:$AI$22,12,FALSE)</f>
        <v/>
      </c>
      <c r="AY13" s="27">
        <f>VLOOKUP(AM13,$Q$3:$AI$22,12,FALSE)</f>
        <v/>
      </c>
      <c r="AZ13" s="27">
        <f>VLOOKUP(AL13,$Q$3:$AI$22,13,FALSE)</f>
        <v/>
      </c>
      <c r="BA13" s="27">
        <f>VLOOKUP(AM13,$Q$3:$AI$22,13,FALSE)</f>
        <v/>
      </c>
      <c r="BB13" s="27">
        <f>VLOOKUP(AL13,$Q$3:$AI$22,14,FALSE)</f>
        <v/>
      </c>
      <c r="BC13" s="27">
        <f>VLOOKUP(AM13,$Q$3:$AI$22,14,FALSE)</f>
        <v/>
      </c>
      <c r="BD13" s="27">
        <f>VLOOKUP(AL13,$Q$3:$AI$22,15,FALSE)</f>
        <v/>
      </c>
      <c r="BE13" s="27">
        <f>VLOOKUP(AM13,$Q$3:$AI$22,15,FALSE)</f>
        <v/>
      </c>
      <c r="BF13" s="15">
        <f>VLOOKUP(AL13,$Q$3:$AI$22,7,FALSE)</f>
        <v/>
      </c>
      <c r="BG13" s="27">
        <f>VLOOKUP(AM13,$Q$3:$AI$22,7,FALSE)</f>
        <v/>
      </c>
      <c r="BH13" s="27">
        <f>VLOOKUP(AL13,$Q$3:$AI$22,8,FALSE)</f>
        <v/>
      </c>
      <c r="BI13" s="27">
        <f>VLOOKUP(AM13,$Q$3:$AI$22,8,FALSE)</f>
        <v/>
      </c>
      <c r="BJ13" s="27">
        <f>VLOOKUP(AL13,$Q$3:$AI$22,9,FALSE)</f>
        <v/>
      </c>
      <c r="BK13" s="27">
        <f>VLOOKUP(AM13,$Q$3:$AI$22,9,FALSE)</f>
        <v/>
      </c>
      <c r="BL13" s="27">
        <f>VLOOKUP(AL13,$Q$3:$AI$22,10,FALSE)</f>
        <v/>
      </c>
      <c r="BM13" s="27">
        <f>VLOOKUP(AM13,$Q$3:$AI$22,10,FALSE)</f>
        <v/>
      </c>
      <c r="BN13" s="15">
        <f>VLOOKUP(AL13,$Q$3:$AI$22,16,FALSE)</f>
        <v/>
      </c>
      <c r="BO13" s="27">
        <f>VLOOKUP(AM13,$Q$3:$AI$22,16,FALSE)</f>
        <v/>
      </c>
      <c r="BP13" s="27">
        <f>VLOOKUP(AL13,$Q$3:$AI$22,17,FALSE)</f>
        <v/>
      </c>
      <c r="BQ13" s="27">
        <f>VLOOKUP(AM13,$Q$3:$AI$22,17,FALSE)</f>
        <v/>
      </c>
      <c r="BR13" s="27">
        <f>VLOOKUP(AL13,$Q$3:$AI$22,18,FALSE)</f>
        <v/>
      </c>
      <c r="BS13" s="27">
        <f>VLOOKUP(AM13,$Q$3:$AI$22,18,FALSE)</f>
        <v/>
      </c>
      <c r="BT13" s="27">
        <f>VLOOKUP(AL13,$Q$3:$AI$22,19,FALSE)</f>
        <v/>
      </c>
      <c r="BU13" s="27">
        <f>VLOOKUP(AM13,$Q$3:$AI$22,19,FALSE)</f>
        <v/>
      </c>
      <c r="CR13" s="29" t="n"/>
      <c r="CU13" s="29" t="n"/>
      <c r="CX13" s="29" t="n"/>
      <c r="DA13" s="29" t="n"/>
      <c r="DD13" s="29" t="n"/>
      <c r="DG13" s="29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43330</v>
      </c>
      <c r="B14" s="42" t="inlineStr">
        <is>
          <t>Caen</t>
        </is>
      </c>
      <c r="C14" s="42" t="inlineStr">
        <is>
          <t>Nice</t>
        </is>
      </c>
      <c r="D14" s="27" t="n">
        <v>315</v>
      </c>
      <c r="E14" s="27" t="n">
        <v>557</v>
      </c>
      <c r="F14" s="27" t="n">
        <v>242</v>
      </c>
      <c r="G14" s="27" t="n">
        <v>479</v>
      </c>
      <c r="H14" s="8" t="n">
        <v>4</v>
      </c>
      <c r="I14" s="8" t="n">
        <v>5</v>
      </c>
      <c r="J14" s="8" t="n">
        <v>9</v>
      </c>
      <c r="K14" s="15" t="n">
        <v>1</v>
      </c>
      <c r="L14" s="27" t="n">
        <v>1</v>
      </c>
      <c r="M14" s="8" t="n">
        <v>2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Nantes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1947</v>
      </c>
      <c r="AC14" s="27" t="n">
        <v>1483</v>
      </c>
      <c r="AD14" s="27" t="n">
        <v>17</v>
      </c>
      <c r="AE14" s="27" t="n">
        <v>7</v>
      </c>
      <c r="AF14" s="15" t="n">
        <v>2265</v>
      </c>
      <c r="AG14" s="27" t="n">
        <v>1825</v>
      </c>
      <c r="AH14" s="27" t="n">
        <v>10</v>
      </c>
      <c r="AI14" s="27" t="n">
        <v>4</v>
      </c>
      <c r="AL14" s="52" t="n"/>
      <c r="AM14" s="52" t="n"/>
      <c r="AP14" s="29" t="n"/>
      <c r="AQ14" s="29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9" t="n"/>
      <c r="BE14" s="29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9" t="n"/>
      <c r="BS14" s="29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9" t="n"/>
      <c r="CG14" s="29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</row>
    <row customHeight="1" ht="12" r="15">
      <c r="A15" s="52" t="n">
        <v>43330</v>
      </c>
      <c r="B15" s="42" t="inlineStr">
        <is>
          <t>Dijon</t>
        </is>
      </c>
      <c r="C15" s="42" t="inlineStr">
        <is>
          <t>Nantes</t>
        </is>
      </c>
      <c r="D15" s="27" t="n">
        <v>278</v>
      </c>
      <c r="E15" s="27" t="n">
        <v>596</v>
      </c>
      <c r="F15" s="27" t="n">
        <v>190</v>
      </c>
      <c r="G15" s="27" t="n">
        <v>508</v>
      </c>
      <c r="H15" s="8" t="n">
        <v>7</v>
      </c>
      <c r="I15" s="8" t="n">
        <v>0</v>
      </c>
      <c r="J15" s="8" t="n">
        <v>7</v>
      </c>
      <c r="K15" s="15" t="n">
        <v>2</v>
      </c>
      <c r="L15" s="27" t="n">
        <v>0</v>
      </c>
      <c r="M15" s="8" t="n">
        <v>2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Nice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2614</v>
      </c>
      <c r="AC15" s="27" t="n">
        <v>2310</v>
      </c>
      <c r="AD15" s="27" t="n">
        <v>16</v>
      </c>
      <c r="AE15" s="27" t="n">
        <v>7</v>
      </c>
      <c r="AF15" s="15" t="n">
        <v>2126</v>
      </c>
      <c r="AG15" s="27" t="n">
        <v>1782</v>
      </c>
      <c r="AH15" s="27" t="n">
        <v>19</v>
      </c>
      <c r="AI15" s="27" t="n">
        <v>5</v>
      </c>
      <c r="AP15" s="29" t="n"/>
      <c r="AQ15" s="29" t="n"/>
      <c r="AR15" s="29" t="n"/>
      <c r="AS15" s="29" t="n"/>
      <c r="AT15" s="29" t="n"/>
      <c r="AU15" s="29" t="n"/>
      <c r="AV15" s="29" t="n"/>
      <c r="AW15" s="29" t="n"/>
      <c r="AX15" s="29" t="n"/>
      <c r="AY15" s="29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M15" s="27" t="n"/>
      <c r="BN15" s="27" t="n"/>
      <c r="BO15" s="27" t="n"/>
      <c r="BP15" s="6" t="inlineStr">
        <is>
          <t>off</t>
        </is>
      </c>
      <c r="BQ15" s="27" t="n"/>
      <c r="BR15" s="27" t="n"/>
      <c r="BS15" s="27" t="n"/>
      <c r="BT15" s="27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9" t="n"/>
      <c r="CE15" s="29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6" t="inlineStr">
        <is>
          <t>def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9" t="n"/>
      <c r="DE15" s="29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43330</v>
      </c>
      <c r="B16" s="42" t="inlineStr">
        <is>
          <t>Guingamp</t>
        </is>
      </c>
      <c r="C16" s="42" t="inlineStr">
        <is>
          <t>Paris SG</t>
        </is>
      </c>
      <c r="D16" s="27" t="n">
        <v>304</v>
      </c>
      <c r="E16" s="27" t="n">
        <v>607</v>
      </c>
      <c r="F16" s="27" t="n">
        <v>227</v>
      </c>
      <c r="G16" s="27" t="n">
        <v>525</v>
      </c>
      <c r="H16" s="8" t="n">
        <v>3</v>
      </c>
      <c r="I16" s="8" t="n">
        <v>7</v>
      </c>
      <c r="J16" s="8" t="n">
        <v>10</v>
      </c>
      <c r="K16" s="15" t="n">
        <v>1</v>
      </c>
      <c r="L16" s="27" t="n">
        <v>3</v>
      </c>
      <c r="M16" s="8" t="n">
        <v>4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Nimes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1872</v>
      </c>
      <c r="AC16" s="27" t="n">
        <v>1452</v>
      </c>
      <c r="AD16" s="27" t="n">
        <v>25</v>
      </c>
      <c r="AE16" s="27" t="n">
        <v>8</v>
      </c>
      <c r="AF16" s="15" t="n">
        <v>2514</v>
      </c>
      <c r="AG16" s="27" t="n">
        <v>2108</v>
      </c>
      <c r="AH16" s="27" t="n">
        <v>32</v>
      </c>
      <c r="AI16" s="27" t="n">
        <v>10</v>
      </c>
      <c r="AN16" s="42" t="inlineStr">
        <is>
          <t>sht</t>
        </is>
      </c>
      <c r="AZ16" s="42" t="inlineStr">
        <is>
          <t>g</t>
        </is>
      </c>
      <c r="BP16" s="5" t="inlineStr">
        <is>
          <t>sht</t>
        </is>
      </c>
      <c r="CB16" s="42" t="inlineStr">
        <is>
          <t>g</t>
        </is>
      </c>
      <c r="CL16" s="27" t="n"/>
      <c r="CM16" s="27" t="n"/>
      <c r="CN16" s="6" t="inlineStr">
        <is>
          <t>sht</t>
        </is>
      </c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inlineStr">
        <is>
          <t>g</t>
        </is>
      </c>
      <c r="DA16" s="27" t="n"/>
      <c r="DB16" s="27" t="n"/>
      <c r="DC16" s="27" t="n"/>
      <c r="DD16" s="27" t="n"/>
      <c r="DE16" s="29" t="n"/>
      <c r="DF16" s="29" t="n"/>
      <c r="DG16" s="29" t="n"/>
      <c r="DH16" s="29" t="n"/>
      <c r="DI16" s="29" t="n"/>
      <c r="DK16" s="27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43330</v>
      </c>
      <c r="B17" s="42" t="inlineStr">
        <is>
          <t>Monaco</t>
        </is>
      </c>
      <c r="C17" s="42" t="inlineStr">
        <is>
          <t>Lille</t>
        </is>
      </c>
      <c r="D17" s="27" t="n">
        <v>357</v>
      </c>
      <c r="E17" s="27" t="n">
        <v>405</v>
      </c>
      <c r="F17" s="27" t="n">
        <v>283</v>
      </c>
      <c r="G17" s="27" t="n">
        <v>322</v>
      </c>
      <c r="H17" s="8" t="n">
        <v>1</v>
      </c>
      <c r="I17" s="8" t="n">
        <v>4</v>
      </c>
      <c r="J17" s="8" t="n">
        <v>5</v>
      </c>
      <c r="K17" s="15" t="n">
        <v>0</v>
      </c>
      <c r="L17" s="27" t="n">
        <v>0</v>
      </c>
      <c r="M17" s="8" t="n">
        <v>0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Paris SG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3178</v>
      </c>
      <c r="AC17" s="27" t="n">
        <v>2834</v>
      </c>
      <c r="AD17" s="27" t="n">
        <v>20</v>
      </c>
      <c r="AE17" s="27" t="n">
        <v>10</v>
      </c>
      <c r="AF17" s="15" t="n">
        <v>1752</v>
      </c>
      <c r="AG17" s="27" t="n">
        <v>1446</v>
      </c>
      <c r="AH17" s="27" t="n">
        <v>24</v>
      </c>
      <c r="AI17" s="27" t="n">
        <v>8</v>
      </c>
      <c r="AN17" s="54" t="n">
        <v>6.5</v>
      </c>
      <c r="AR17" s="54" t="n">
        <v>9.5</v>
      </c>
      <c r="AS17" s="54" t="n"/>
      <c r="AT17" s="54" t="n"/>
      <c r="AU17" s="54" t="n"/>
      <c r="AV17" s="54" t="n">
        <v>12.5</v>
      </c>
      <c r="AW17" s="54" t="n"/>
      <c r="AX17" s="54" t="n"/>
      <c r="AY17" s="54" t="n"/>
      <c r="AZ17" s="55" t="n">
        <v>1.5</v>
      </c>
      <c r="BA17" s="54" t="n"/>
      <c r="BB17" s="54" t="n"/>
      <c r="BC17" s="54" t="n"/>
      <c r="BD17" s="54" t="n">
        <v>2.5</v>
      </c>
      <c r="BE17" s="54" t="n"/>
      <c r="BF17" s="54" t="n"/>
      <c r="BG17" s="54" t="n"/>
      <c r="BH17" s="54" t="n">
        <v>3.5</v>
      </c>
      <c r="BL17" s="54" t="n">
        <v>4.5</v>
      </c>
      <c r="BM17" s="29" t="n"/>
      <c r="BN17" s="27" t="n"/>
      <c r="BO17" s="27" t="n"/>
      <c r="BP17" s="56" t="n">
        <v>3.5</v>
      </c>
      <c r="BQ17" s="27" t="n"/>
      <c r="BR17" s="27" t="n"/>
      <c r="BS17" s="27" t="n"/>
      <c r="BT17" s="54" t="n">
        <v>6.5</v>
      </c>
      <c r="BU17" s="27" t="n"/>
      <c r="BV17" s="27" t="n"/>
      <c r="BW17" s="27" t="n"/>
      <c r="BX17" s="54" t="n">
        <v>9.5</v>
      </c>
      <c r="BY17" s="27" t="n"/>
      <c r="BZ17" s="27" t="n"/>
      <c r="CA17" s="27" t="n"/>
      <c r="CB17" s="55" t="n">
        <v>0.5</v>
      </c>
      <c r="CC17" s="54" t="n"/>
      <c r="CD17" s="54" t="n"/>
      <c r="CE17" s="54" t="n"/>
      <c r="CF17" s="54" t="n">
        <v>1.5</v>
      </c>
      <c r="CG17" s="54" t="n"/>
      <c r="CH17" s="54" t="n"/>
      <c r="CI17" s="54" t="n"/>
      <c r="CJ17" s="54" t="n">
        <v>2.5</v>
      </c>
      <c r="CK17" s="54" t="n"/>
      <c r="CL17" s="54" t="n"/>
      <c r="CM17" s="54" t="n"/>
      <c r="CN17" s="56" t="n">
        <v>3.5</v>
      </c>
      <c r="CO17" s="54" t="n"/>
      <c r="CP17" s="54" t="n"/>
      <c r="CQ17" s="54" t="n"/>
      <c r="CR17" s="54" t="n">
        <v>6.5</v>
      </c>
      <c r="CS17" s="54" t="n"/>
      <c r="CT17" s="54" t="n"/>
      <c r="CU17" s="54" t="n"/>
      <c r="CV17" s="54" t="n">
        <v>9.5</v>
      </c>
      <c r="CW17" s="54" t="n"/>
      <c r="CX17" s="54" t="n"/>
      <c r="CY17" s="54" t="n"/>
      <c r="CZ17" s="55" t="n">
        <v>0.5</v>
      </c>
      <c r="DA17" s="54" t="n"/>
      <c r="DB17" s="54" t="n"/>
      <c r="DC17" s="54" t="n"/>
      <c r="DD17" s="54" t="n">
        <v>1.5</v>
      </c>
      <c r="DH17" s="54" t="n">
        <v>2.5</v>
      </c>
      <c r="DJ17" s="42" t="n"/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43330</v>
      </c>
      <c r="B18" s="42" t="inlineStr">
        <is>
          <t>Rennes</t>
        </is>
      </c>
      <c r="C18" s="42" t="inlineStr">
        <is>
          <t>Angers</t>
        </is>
      </c>
      <c r="D18" s="27" t="n">
        <v>508</v>
      </c>
      <c r="E18" s="27" t="n">
        <v>367</v>
      </c>
      <c r="F18" s="27" t="n">
        <v>404</v>
      </c>
      <c r="G18" s="27" t="n">
        <v>280</v>
      </c>
      <c r="H18" s="8" t="n">
        <v>2</v>
      </c>
      <c r="I18" s="8" t="n">
        <v>0</v>
      </c>
      <c r="J18" s="8" t="n">
        <v>2</v>
      </c>
      <c r="K18" s="15" t="n">
        <v>1</v>
      </c>
      <c r="L18" s="27" t="n">
        <v>0</v>
      </c>
      <c r="M18" s="8" t="n">
        <v>1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Reims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2025</v>
      </c>
      <c r="AC18" s="27" t="n">
        <v>1614</v>
      </c>
      <c r="AD18" s="27" t="n">
        <v>18</v>
      </c>
      <c r="AE18" s="27" t="n">
        <v>7</v>
      </c>
      <c r="AF18" s="15" t="n">
        <v>2489</v>
      </c>
      <c r="AG18" s="27" t="n">
        <v>2071</v>
      </c>
      <c r="AH18" s="27" t="n">
        <v>26</v>
      </c>
      <c r="AI18" s="27" t="n">
        <v>8</v>
      </c>
      <c r="AL18" s="42">
        <f>AL30</f>
        <v/>
      </c>
      <c r="AM18" s="42">
        <f>AM30</f>
        <v/>
      </c>
      <c r="AN18" s="27">
        <f>COUNTIFS($J$2:$J$1000,"&gt;"&amp;$AN$17,$B$2:$B$1000,"="&amp;AL18)+COUNTIFS($J$2:$J$1000,"&gt;"&amp;$AN$17,$C$2:$C$1000,"="&amp;AL18)</f>
        <v/>
      </c>
      <c r="AO18" s="27">
        <f>COUNTIFS($J$2:$J$1000,"&lt;"&amp;$AN$17,$B$2:$B$1000,"="&amp;AL18)+COUNTIFS($J$2:$J$1000,"&lt;"&amp;$AN$17,$C$2:$C$1000,"="&amp;AL18)</f>
        <v/>
      </c>
      <c r="AP18" s="27">
        <f>COUNTIFS($J$2:$J$1000,"&gt;"&amp;$AN$17,$B$2:$B$1000,"="&amp;AM18)+COUNTIFS($J$2:$J$1000,"&gt;"&amp;$AN$17,$C$2:$C$1000,"="&amp;AM18)</f>
        <v/>
      </c>
      <c r="AQ18" s="27">
        <f>COUNTIFS($J$2:$J$1000,"&lt;"&amp;$AN$17,$B$2:$B$1000,"="&amp;AM18)+COUNTIFS($J$2:$J$1000,"&lt;"&amp;$AN$17,$C$2:$C$1000,"="&amp;AM18)</f>
        <v/>
      </c>
      <c r="AR18" s="27">
        <f>COUNTIFS($J$2:$J$1000,"&gt;"&amp;$AR$17,$B$2:$B$1000,"="&amp;AL18)+COUNTIFS($J$2:$J$1000,"&gt;"&amp;$AR$17,$C$2:$C$1000,"="&amp;AL18)</f>
        <v/>
      </c>
      <c r="AS18" s="27">
        <f>COUNTIFS($J$2:$J$1000,"&lt;"&amp;$AR$17,$B$2:$B$1000,"="&amp;AL18)+COUNTIFS($J$2:$J$1000,"&lt;"&amp;$AR$17,$C$2:$C$1000,"="&amp;AL18)</f>
        <v/>
      </c>
      <c r="AT18" s="27">
        <f>COUNTIFS($J$2:$J$1000,"&gt;"&amp;$AR$17,$B$2:$B$1000,"="&amp;AM18)+COUNTIFS($J$2:$J$1000,"&gt;"&amp;$AR$17,$C$2:$C$1000,"="&amp;AM18)</f>
        <v/>
      </c>
      <c r="AU18" s="27">
        <f>COUNTIFS($J$2:$J$1000,"&lt;"&amp;$AR$17,$B$2:$B$1000,"="&amp;AM18)+COUNTIFS($J$2:$J$1000,"&lt;"&amp;$AR$17,$C$2:$C$1000,"="&amp;AM18)</f>
        <v/>
      </c>
      <c r="AV18" s="27">
        <f>COUNTIFS($J$2:$J$1000,"&gt;"&amp;$AV$17,$B$2:$B$1000,"="&amp;AL18)+COUNTIFS($J$2:$J$1000,"&gt;"&amp;$AV$17,$C$2:$C$1000,"="&amp;AL18)</f>
        <v/>
      </c>
      <c r="AW18" s="27">
        <f>COUNTIFS($J$2:$J$1000,"&lt;"&amp;$AV$17,$B$2:$B$1000,"="&amp;AL18)+COUNTIFS($J$2:$J$1000,"&lt;"&amp;$AV$17,$C$2:$C$1000,"="&amp;AL18)</f>
        <v/>
      </c>
      <c r="AX18" s="27">
        <f>COUNTIFS($J$2:$J$1000,"&gt;"&amp;$AV$17,$B$2:$B$1000,"="&amp;AM18)+COUNTIFS($J$2:$J$1000,"&gt;"&amp;$AV$17,$C$2:$C$1000,"="&amp;AM18)</f>
        <v/>
      </c>
      <c r="AY18" s="27">
        <f>COUNTIFS($J$2:$J$1000,"&lt;"&amp;$AV$17,$B$2:$B$1000,"="&amp;AM18)+COUNTIFS($J$2:$J$1000,"&lt;"&amp;$AV$17,$C$2:$C$1000,"="&amp;AM18)</f>
        <v/>
      </c>
      <c r="AZ18" s="15">
        <f>COUNTIFS($M$2:$M$1000,"&gt;"&amp;$AZ$17,$B$2:$B$1000,"="&amp;AL18)+COUNTIFS($M$2:$M$1000,"&gt;"&amp;$AZ$17,$C$2:$C$1000,"="&amp;AL18)</f>
        <v/>
      </c>
      <c r="BA18" s="27">
        <f>COUNTIFS($M$2:$M$1000,"&lt;"&amp;$AZ$17,$B$2:$B$1000,"="&amp;AL18)+COUNTIFS($M$2:$M$1000,"&lt;"&amp;$AZ$17,$C$2:$C$1000,"="&amp;AL18)</f>
        <v/>
      </c>
      <c r="BB18" s="27">
        <f>COUNTIFS($M$2:$M$1000,"&gt;"&amp;$AZ$17,$B$2:$B$1000,"="&amp;AM18)+COUNTIFS($M$2:$M$1000,"&gt;"&amp;$AZ$17,$C$2:$C$1000,"="&amp;AM18)</f>
        <v/>
      </c>
      <c r="BC18" s="27">
        <f>COUNTIFS($M$2:$M$1000,"&lt;"&amp;$AZ$17,$B$2:$B$1000,"="&amp;AM18)+COUNTIFS($M$2:$M$1000,"&lt;"&amp;$AZ$17,$C$2:$C$1000,"="&amp;AM18)</f>
        <v/>
      </c>
      <c r="BD18" s="27">
        <f>COUNTIFS($M$2:$M$1000,"&gt;"&amp;$BD$17,$B$2:$B$1000,"="&amp;AL18)+COUNTIFS($M$2:$M$1000,"&gt;"&amp;$BD$17,$C$2:$C$1000,"="&amp;AL18)</f>
        <v/>
      </c>
      <c r="BE18" s="27">
        <f>COUNTIFS($M$2:$M$1000,"&lt;"&amp;$BD$17,$B$2:$B$1000,"="&amp;AL18)+COUNTIFS($M$2:$M$1000,"&lt;"&amp;$BD$17,$C$2:$C$1000,"="&amp;AL18)</f>
        <v/>
      </c>
      <c r="BF18" s="27">
        <f>COUNTIFS($M$2:$M$1000,"&gt;"&amp;$BD$17,$B$2:$B$1000,"="&amp;AM18)+COUNTIFS($M$2:$M$1000,"&gt;"&amp;$BD$17,$C$2:$C$1000,"="&amp;AM18)</f>
        <v/>
      </c>
      <c r="BG18" s="27">
        <f>COUNTIFS($M$2:$M$1000,"&lt;"&amp;$BD$17,$B$2:$B$1000,"="&amp;AM18)+COUNTIFS($M$2:$M$1000,"&lt;"&amp;$BD$17,$C$2:$C$1000,"="&amp;AM18)</f>
        <v/>
      </c>
      <c r="BH18" s="27">
        <f>COUNTIFS($M$2:$M$1000,"&gt;"&amp;$BH$17,$B$2:$B$1000,"="&amp;AL18)+COUNTIFS($M$2:$M$1000,"&gt;"&amp;$BH$17,$C$2:$C$1000,"="&amp;AL18)</f>
        <v/>
      </c>
      <c r="BI18" s="27">
        <f>COUNTIFS($M$2:$M$1000,"&lt;"&amp;$BH$17,$B$2:$B$1000,"="&amp;AL18)+COUNTIFS($M$2:$M$1000,"&lt;"&amp;$BH$17,$C$2:$C$1000,"="&amp;AL18)</f>
        <v/>
      </c>
      <c r="BJ18" s="27">
        <f>COUNTIFS($M$2:$M$1000,"&gt;"&amp;$BH$17,$B$2:$B$1000,"="&amp;AM18)+COUNTIFS($M$2:$M$1000,"&gt;"&amp;$BH$17,$C$2:$C$1000,"="&amp;AM18)</f>
        <v/>
      </c>
      <c r="BK18" s="27">
        <f>COUNTIFS($M$2:$M$1000,"&lt;"&amp;$BH$17,$B$2:$B$1000,"="&amp;AM18)+COUNTIFS($M$2:$M$1000,"&lt;"&amp;$BH$17,$C$2:$C$1000,"="&amp;AM18)</f>
        <v/>
      </c>
      <c r="BL18" s="27">
        <f>COUNTIFS($M$2:$M$1000,"&gt;"&amp;$BL$17,$B$2:$B$1000,"="&amp;AL18)+COUNTIFS($M$2:$M$1000,"&gt;"&amp;$BL$17,$C$2:$C$1000,"="&amp;AL18)</f>
        <v/>
      </c>
      <c r="BM18" s="27">
        <f>COUNTIFS($M$2:$M$1000,"&lt;"&amp;$BL$17,$B$2:$B$1000,"="&amp;AL18)+COUNTIFS($M$2:$M$1000,"&lt;"&amp;$BL$17,$C$2:$C$1000,"="&amp;AL18)</f>
        <v/>
      </c>
      <c r="BN18" s="27">
        <f>COUNTIFS($M$2:$M$1000,"&gt;"&amp;$BL$17,$B$2:$B$1000,"="&amp;AM18)+COUNTIFS($M$2:$M$1000,"&gt;"&amp;$BL$17,$C$2:$C$1000,"="&amp;AM18)</f>
        <v/>
      </c>
      <c r="BO18" s="27">
        <f>COUNTIFS($M$2:$M$1000,"&lt;"&amp;$BL$17,$B$2:$B$1000,"="&amp;AM18)+COUNTIFS($M$2:$M$1000,"&lt;"&amp;$BL$17,$C$2:$C$1000,"="&amp;AM18)</f>
        <v/>
      </c>
      <c r="BP18" s="6">
        <f>COUNTIFS($H$2:$H$1000,"&gt;"&amp;$BP$17,$B$2:$B$1000,"="&amp;AL18)+COUNTIFS($I$2:$I$1000,"&gt;"&amp;$BP$17,$C$2:$C$1000,"="&amp;AL18)</f>
        <v/>
      </c>
      <c r="BQ18" s="27">
        <f>COUNTIFS($H$2:$H$1000,"&lt;"&amp;$BP$17,$B$2:$B$1000,"="&amp;AL18)+COUNTIFS($I$2:$I$1000,"&lt;"&amp;$BP$17,$C$2:$C$1000,"="&amp;AL18)</f>
        <v/>
      </c>
      <c r="BR18" s="27">
        <f>COUNTIFS($H$2:$H$1000,"&gt;"&amp;$BP$17,$B$2:$B$1000,"="&amp;AM18)+COUNTIFS($I$2:$I$1000,"&gt;"&amp;$BP$17,$C$2:$C$1000,"="&amp;AM18)</f>
        <v/>
      </c>
      <c r="BS18" s="27">
        <f>COUNTIFS($H$2:$H$1000,"&lt;"&amp;$BP$17,$B$2:$B$1000,"="&amp;AM18)+COUNTIFS($I$2:$I$1000,"&lt;"&amp;$BP$17,$C$2:$C$1000,"="&amp;AM18)</f>
        <v/>
      </c>
      <c r="BT18" s="27">
        <f>COUNTIFS($H$2:$H$1000,"&gt;"&amp;$BT$17,$B$2:$B$1000,"="&amp;AL18)+COUNTIFS($I$2:$I$1000,"&gt;"&amp;$BT$17,$C$2:$C$1000,"="&amp;AL18)</f>
        <v/>
      </c>
      <c r="BU18" s="27">
        <f>COUNTIFS($H$2:$H$1000,"&lt;"&amp;$BT$17,$B$2:$B$1000,"="&amp;AL18)+COUNTIFS($I$2:$I$1000,"&lt;"&amp;$BT$17,$C$2:$C$1000,"="&amp;AL18)</f>
        <v/>
      </c>
      <c r="BV18" s="27">
        <f>COUNTIFS($H$2:$H$1000,"&gt;"&amp;$BT$17,$B$2:$B$1000,"="&amp;AM18)+COUNTIFS($I$2:$I$1000,"&gt;"&amp;$BT$17,$C$2:$C$1000,"="&amp;AM18)</f>
        <v/>
      </c>
      <c r="BW18" s="27">
        <f>COUNTIFS($H$2:$H$1000,"&lt;"&amp;$BT$17,$B$2:$B$1000,"="&amp;AM18)+COUNTIFS($I$2:$I$1000,"&lt;"&amp;$BT$17,$C$2:$C$1000,"="&amp;AM18)</f>
        <v/>
      </c>
      <c r="BX18" s="27">
        <f>COUNTIFS($H$2:$H$1000,"&gt;"&amp;$BX$17,$B$2:$B$1000,"="&amp;AL18)+COUNTIFS($I$2:$I$1000,"&gt;"&amp;$BX$17,$C$2:$C$1000,"="&amp;AL18)</f>
        <v/>
      </c>
      <c r="BY18" s="27">
        <f>COUNTIFS($H$2:$H$1000,"&lt;"&amp;$BX$17,$B$2:$B$1000,"="&amp;AL18)+COUNTIFS($I$2:$I$1000,"&lt;"&amp;$BX$17,$C$2:$C$1000,"="&amp;AL18)</f>
        <v/>
      </c>
      <c r="BZ18" s="27">
        <f>COUNTIFS($H$2:$H$1000,"&gt;"&amp;$BX$17,$B$2:$B$1000,"="&amp;AM18)+COUNTIFS($I$2:$I$1000,"&gt;"&amp;$BX$17,$C$2:$C$1000,"="&amp;AM18)</f>
        <v/>
      </c>
      <c r="CA18" s="27">
        <f>COUNTIFS($H$2:$H$1000,"&lt;"&amp;$BX$17,$B$2:$B$1000,"="&amp;AM18)+COUNTIFS($I$2:$I$1000,"&lt;"&amp;$BX$17,$C$2:$C$1000,"="&amp;AM18)</f>
        <v/>
      </c>
      <c r="CB18" s="15">
        <f>COUNTIFS($K$2:$K$1000,"&gt;"&amp;$CB$17,$B$2:$B$1000,"="&amp;AL18)+COUNTIFS($L$2:$L$1000,"&gt;"&amp;$CB$17,$C$2:$C$1000,"="&amp;AL18)</f>
        <v/>
      </c>
      <c r="CC18" s="27">
        <f>COUNTIFS($K$2:$K$1000,"&lt;"&amp;$CB$17,$B$2:$B$1000,"="&amp;AL18)+COUNTIFS($L$2:$L$1000,"&lt;"&amp;$CB$17,$C$2:$C$1000,"="&amp;AL18)</f>
        <v/>
      </c>
      <c r="CD18" s="27">
        <f>COUNTIFS($K$2:$K$1000,"&gt;"&amp;$CB$17,$B$2:$B$1000,"="&amp;AM18)+COUNTIFS($L$2:$L$1000,"&gt;"&amp;$CB$17,$C$2:$C$1000,"="&amp;AM18)</f>
        <v/>
      </c>
      <c r="CE18" s="27">
        <f>COUNTIFS($K$2:$K$1000,"&lt;"&amp;$CB$17,$B$2:$B$1000,"="&amp;AM18)+COUNTIFS($L$2:$L$1000,"&lt;"&amp;$CB$17,$C$2:$C$1000,"="&amp;AM18)</f>
        <v/>
      </c>
      <c r="CF18" s="27">
        <f>COUNTIFS($K$2:$K$1000,"&gt;"&amp;$CF$17,$B$2:$B$1000,"="&amp;AL18)+COUNTIFS($L$2:$L$1000,"&gt;"&amp;$CF$17,$C$2:$C$1000,"="&amp;AL18)</f>
        <v/>
      </c>
      <c r="CG18" s="27">
        <f>COUNTIFS($K$2:$K$1000,"&lt;"&amp;$CF$17,$B$2:$B$1000,"="&amp;AL18)+COUNTIFS($L$2:$L$1000,"&lt;"&amp;$CF$17,$C$2:$C$1000,"="&amp;AL18)</f>
        <v/>
      </c>
      <c r="CH18" s="27">
        <f>COUNTIFS($K$2:$K$1000,"&gt;"&amp;$CF$17,$B$2:$B$1000,"="&amp;AM18)+COUNTIFS($L$2:$L$1000,"&gt;"&amp;$CF$17,$C$2:$C$1000,"="&amp;AM18)</f>
        <v/>
      </c>
      <c r="CI18" s="27">
        <f>COUNTIFS($K$2:$K$1000,"&lt;"&amp;$CF$17,$B$2:$B$1000,"="&amp;AM18)+COUNTIFS($L$2:$L$1000,"&lt;"&amp;$CF$17,$C$2:$C$1000,"="&amp;AM18)</f>
        <v/>
      </c>
      <c r="CJ18" s="27">
        <f>COUNTIFS($K$2:$K$1000,"&gt;"&amp;$CJ$17,$B$2:$B$1000,"="&amp;AL18)+COUNTIFS($L$2:$L$1000,"&gt;"&amp;$CJ$17,$C$2:$C$1000,"="&amp;AL18)</f>
        <v/>
      </c>
      <c r="CK18" s="27">
        <f>COUNTIFS($K$2:$K$1000,"&lt;"&amp;$CJ$17,$B$2:$B$1000,"="&amp;AL18)+COUNTIFS($L$2:$L$1000,"&lt;"&amp;$CJ$17,$C$2:$C$1000,"="&amp;AL18)</f>
        <v/>
      </c>
      <c r="CL18" s="27">
        <f>COUNTIFS($K$2:$K$1000,"&gt;"&amp;$CJ$17,$B$2:$B$1000,"="&amp;AM18)+COUNTIFS($L$2:$L$1000,"&gt;"&amp;$CJ$17,$C$2:$C$1000,"="&amp;AM18)</f>
        <v/>
      </c>
      <c r="CM18" s="27">
        <f>COUNTIFS($K$2:$K$1000,"&lt;"&amp;$CJ$17,$B$2:$B$1000,"="&amp;AM18)+COUNTIFS($L$2:$L$1000,"&lt;"&amp;$CJ$17,$C$2:$C$1000,"="&amp;AM18)</f>
        <v/>
      </c>
      <c r="CN18" s="6">
        <f>COUNTIFS($I$2:$I$1000,"&gt;"&amp;$CN$17,$B$2:$B$1000,"="&amp;AL18)+COUNTIFS($H$2:$H$1000,"&gt;"&amp;$CN$17,$C$2:$C$1000,"="&amp;AL18)</f>
        <v/>
      </c>
      <c r="CO18" s="27">
        <f>COUNTIFS($I$2:$I$1000,"&lt;"&amp;$CN$17,$B$2:$B$1000,"="&amp;AL18)+COUNTIFS($H$2:$H$1000,"&lt;"&amp;$CN$17,$C$2:$C$1000,"="&amp;AL18)</f>
        <v/>
      </c>
      <c r="CP18" s="27">
        <f>COUNTIFS($I$2:$I$1000,"&gt;"&amp;$CN$17,$B$2:$B$1000,"="&amp;AM18)+COUNTIFS($H$2:$H$1000,"&gt;"&amp;$CN$17,$C$2:$C$1000,"="&amp;AM18)</f>
        <v/>
      </c>
      <c r="CQ18" s="27">
        <f>COUNTIFS($I$2:$I$1000,"&lt;"&amp;$CN$17,$B$2:$B$1000,"="&amp;AM18)+COUNTIFS($H$2:$H$1000,"&lt;"&amp;$CN$17,$C$2:$C$1000,"="&amp;AM18)</f>
        <v/>
      </c>
      <c r="CR18" s="27">
        <f>COUNTIFS($I$2:$I$1000,"&gt;"&amp;$CR$17,$B$2:$B$1000,"="&amp;AL18)+COUNTIFS($H$2:$H$1000,"&gt;"&amp;$CR$17,$C$2:$C$1000,"="&amp;AL18)</f>
        <v/>
      </c>
      <c r="CS18" s="27">
        <f>COUNTIFS($I$2:$I$1000,"&lt;"&amp;$CR$17,$B$2:$B$1000,"="&amp;AL18)+COUNTIFS($H$2:$H$1000,"&lt;"&amp;$CR$17,$C$2:$C$1000,"="&amp;AL18)</f>
        <v/>
      </c>
      <c r="CT18" s="27">
        <f>COUNTIFS($I$2:$I$1000,"&gt;"&amp;$CR$17,$B$2:$B$1000,"="&amp;AM18)+COUNTIFS($H$2:$H$1000,"&gt;"&amp;$CR$17,$C$2:$C$1000,"="&amp;AM18)</f>
        <v/>
      </c>
      <c r="CU18" s="27">
        <f>COUNTIFS($I$2:$I$1000,"&lt;"&amp;$CR$17,$B$2:$B$1000,"="&amp;AM18)+COUNTIFS($H$2:$H$1000,"&lt;"&amp;$CR$17,$C$2:$C$1000,"="&amp;AM18)</f>
        <v/>
      </c>
      <c r="CV18" s="27">
        <f>COUNTIFS($I$2:$I$1000,"&gt;"&amp;$CV$17,$B$2:$B$1000,"="&amp;AL18)+COUNTIFS($H$2:$H$1000,"&gt;"&amp;$CV$17,$C$2:$C$1000,"="&amp;AL18)</f>
        <v/>
      </c>
      <c r="CW18" s="27">
        <f>COUNTIFS($I$2:$I$1000,"&lt;"&amp;$CV$17,$B$2:$B$1000,"="&amp;AL18)+COUNTIFS($H$2:$H$1000,"&lt;"&amp;$CV$17,$C$2:$C$1000,"="&amp;AL18)</f>
        <v/>
      </c>
      <c r="CX18" s="27">
        <f>COUNTIFS($I$2:$I$1000,"&gt;"&amp;$CV$17,$B$2:$B$1000,"="&amp;AM18)+COUNTIFS($H$2:$H$1000,"&gt;"&amp;$CV$17,$C$2:$C$1000,"="&amp;AM18)</f>
        <v/>
      </c>
      <c r="CY18" s="27">
        <f>COUNTIFS($I$2:$I$1000,"&lt;"&amp;$CV$17,$B$2:$B$1000,"="&amp;AM18)+COUNTIFS($H$2:$H$1000,"&lt;"&amp;$CV$17,$C$2:$C$1000,"="&amp;AM18)</f>
        <v/>
      </c>
      <c r="CZ18" s="15">
        <f>COUNTIFS($L$2:$L$1000,"&gt;"&amp;$CZ$17,$B$2:$B$1000,"="&amp;AL18)+COUNTIFS($K$2:$K$1000,"&gt;"&amp;$CZ$17,$C$2:$C$1000,"="&amp;AL18)</f>
        <v/>
      </c>
      <c r="DA18" s="27">
        <f>COUNTIFS($L$2:$L$1000,"&lt;"&amp;$CZ$17,$B$2:$B$1000,"="&amp;AL18)+COUNTIFS($K$2:$K$1000,"&lt;"&amp;$CZ$17,$C$2:$C$1000,"="&amp;AL18)</f>
        <v/>
      </c>
      <c r="DB18" s="27">
        <f>COUNTIFS($L$2:$L$1000,"&gt;"&amp;$CZ$17,$B$2:$B$1000,"="&amp;AM18)+COUNTIFS($K$2:$K$1000,"&gt;"&amp;$CZ$17,$C$2:$C$1000,"="&amp;AM18)</f>
        <v/>
      </c>
      <c r="DC18" s="27">
        <f>COUNTIFS($L$2:$L$1000,"&lt;"&amp;$CZ$17,$B$2:$B$1000,"="&amp;AM18)+COUNTIFS($K$2:$K$1000,"&lt;"&amp;$CZ$17,$C$2:$C$1000,"="&amp;AM18)</f>
        <v/>
      </c>
      <c r="DD18" s="27">
        <f>COUNTIFS($L$2:$L$1000,"&gt;"&amp;$DD$17,$B$2:$B$1000,"="&amp;AL18)+COUNTIFS($K$2:$K$1000,"&gt;"&amp;$DD$17,$C$2:$C$1000,"="&amp;AL18)</f>
        <v/>
      </c>
      <c r="DE18" s="27">
        <f>COUNTIFS($L$2:$L$1000,"&lt;"&amp;$DD$17,$B$2:$B$1000,"="&amp;AL18)+COUNTIFS($K$2:$K$1000,"&lt;"&amp;$DD$17,$C$2:$C$1000,"="&amp;AL18)</f>
        <v/>
      </c>
      <c r="DF18" s="27">
        <f>COUNTIFS($L$2:$L$1000,"&gt;"&amp;$DD$17,$B$2:$B$1000,"="&amp;AM18)+COUNTIFS($K$2:$K$1000,"&gt;"&amp;$DD$17,$C$2:$C$1000,"="&amp;AM18)</f>
        <v/>
      </c>
      <c r="DG18" s="27">
        <f>COUNTIFS($L$2:$L$1000,"&lt;"&amp;$DD$17,$B$2:$B$1000,"="&amp;AM18)+COUNTIFS($K$2:$K$1000,"&lt;"&amp;$DD$17,$C$2:$C$1000,"="&amp;AM18)</f>
        <v/>
      </c>
      <c r="DH18" s="27">
        <f>COUNTIFS($L$2:$L$1000,"&gt;"&amp;$DH$17,$B$2:$B$1000,"="&amp;AL18)+COUNTIFS($K$2:$K$1000,"&gt;"&amp;$DH$17,$C$2:$C$1000,"="&amp;AL18)</f>
        <v/>
      </c>
      <c r="DI18" s="27">
        <f>COUNTIFS($L$2:$L$1000,"&lt;"&amp;$DH$17,$B$2:$B$1000,"="&amp;AL18)+COUNTIFS($K$2:$K$1000,"&lt;"&amp;$DH$17,$C$2:$C$1000,"="&amp;AL18)</f>
        <v/>
      </c>
      <c r="DJ18" s="27">
        <f>COUNTIFS($L$2:$L$1000,"&gt;"&amp;$DH$17,$B$2:$B$1000,"="&amp;AM18)+COUNTIFS($K$2:$K$1000,"&gt;"&amp;$DH$17,$C$2:$C$1000,"="&amp;AM18)</f>
        <v/>
      </c>
      <c r="DK18" s="27">
        <f>COUNTIFS($L$2:$L$1000,"&lt;"&amp;$DH$17,$B$2:$B$1000,"="&amp;AM18)+COUNTIFS($K$2:$K$1000,"&lt;"&amp;$DH$17,$C$2:$C$1000,"="&amp;AM18)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43331</v>
      </c>
      <c r="B19" s="42" t="inlineStr">
        <is>
          <t>Nimes</t>
        </is>
      </c>
      <c r="C19" s="42" t="inlineStr">
        <is>
          <t>Marseille</t>
        </is>
      </c>
      <c r="D19" s="27" t="n">
        <v>259</v>
      </c>
      <c r="E19" s="27" t="n">
        <v>420</v>
      </c>
      <c r="F19" s="27" t="n">
        <v>176</v>
      </c>
      <c r="G19" s="27" t="n">
        <v>337</v>
      </c>
      <c r="H19" s="8" t="n">
        <v>7</v>
      </c>
      <c r="I19" s="8" t="n">
        <v>6</v>
      </c>
      <c r="J19" s="8" t="n">
        <v>13</v>
      </c>
      <c r="K19" s="15" t="n">
        <v>3</v>
      </c>
      <c r="L19" s="27" t="n">
        <v>1</v>
      </c>
      <c r="M19" s="8" t="n">
        <v>4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Rennes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1951</v>
      </c>
      <c r="AC19" s="27" t="n">
        <v>1563</v>
      </c>
      <c r="AD19" s="27" t="n">
        <v>25</v>
      </c>
      <c r="AE19" s="27" t="n">
        <v>10</v>
      </c>
      <c r="AF19" s="15" t="n">
        <v>2049</v>
      </c>
      <c r="AG19" s="27" t="n">
        <v>1674</v>
      </c>
      <c r="AH19" s="27" t="n">
        <v>31</v>
      </c>
      <c r="AI19" s="27" t="n">
        <v>6</v>
      </c>
      <c r="AL19" s="42">
        <f>AL31</f>
        <v/>
      </c>
      <c r="AM19" s="42">
        <f>AM31</f>
        <v/>
      </c>
      <c r="AN19" s="27">
        <f>COUNTIFS($J$2:$J$1000,"&gt;"&amp;$AN$17,$B$2:$B$1000,"="&amp;AL19)+COUNTIFS($J$2:$J$1000,"&gt;"&amp;$AN$17,$C$2:$C$1000,"="&amp;AL19)</f>
        <v/>
      </c>
      <c r="AO19" s="27">
        <f>COUNTIFS($J$2:$J$1000,"&lt;"&amp;$AN$17,$B$2:$B$1000,"="&amp;AL19)+COUNTIFS($J$2:$J$1000,"&lt;"&amp;$AN$17,$C$2:$C$1000,"="&amp;AL19)</f>
        <v/>
      </c>
      <c r="AP19" s="27">
        <f>COUNTIFS($J$2:$J$1000,"&gt;"&amp;$AN$17,$B$2:$B$1000,"="&amp;AM19)+COUNTIFS($J$2:$J$1000,"&gt;"&amp;$AN$17,$C$2:$C$1000,"="&amp;AM19)</f>
        <v/>
      </c>
      <c r="AQ19" s="27">
        <f>COUNTIFS($J$2:$J$1000,"&lt;"&amp;$AN$17,$B$2:$B$1000,"="&amp;AM19)+COUNTIFS($J$2:$J$1000,"&lt;"&amp;$AN$17,$C$2:$C$1000,"="&amp;AM19)</f>
        <v/>
      </c>
      <c r="AR19" s="27">
        <f>COUNTIFS($J$2:$J$1000,"&gt;"&amp;$AR$17,$B$2:$B$1000,"="&amp;AL19)+COUNTIFS($J$2:$J$1000,"&gt;"&amp;$AR$17,$C$2:$C$1000,"="&amp;AL19)</f>
        <v/>
      </c>
      <c r="AS19" s="27">
        <f>COUNTIFS($J$2:$J$1000,"&lt;"&amp;$AR$17,$B$2:$B$1000,"="&amp;AL19)+COUNTIFS($J$2:$J$1000,"&lt;"&amp;$AR$17,$C$2:$C$1000,"="&amp;AL19)</f>
        <v/>
      </c>
      <c r="AT19" s="27">
        <f>COUNTIFS($J$2:$J$1000,"&gt;"&amp;$AR$17,$B$2:$B$1000,"="&amp;AM19)+COUNTIFS($J$2:$J$1000,"&gt;"&amp;$AR$17,$C$2:$C$1000,"="&amp;AM19)</f>
        <v/>
      </c>
      <c r="AU19" s="27">
        <f>COUNTIFS($J$2:$J$1000,"&lt;"&amp;$AR$17,$B$2:$B$1000,"="&amp;AM19)+COUNTIFS($J$2:$J$1000,"&lt;"&amp;$AR$17,$C$2:$C$1000,"="&amp;AM19)</f>
        <v/>
      </c>
      <c r="AV19" s="27">
        <f>COUNTIFS($J$2:$J$1000,"&gt;"&amp;$AV$17,$B$2:$B$1000,"="&amp;AL19)+COUNTIFS($J$2:$J$1000,"&gt;"&amp;$AV$17,$C$2:$C$1000,"="&amp;AL19)</f>
        <v/>
      </c>
      <c r="AW19" s="27">
        <f>COUNTIFS($J$2:$J$1000,"&lt;"&amp;$AV$17,$B$2:$B$1000,"="&amp;AL19)+COUNTIFS($J$2:$J$1000,"&lt;"&amp;$AV$17,$C$2:$C$1000,"="&amp;AL19)</f>
        <v/>
      </c>
      <c r="AX19" s="27">
        <f>COUNTIFS($J$2:$J$1000,"&gt;"&amp;$AV$17,$B$2:$B$1000,"="&amp;AM19)+COUNTIFS($J$2:$J$1000,"&gt;"&amp;$AV$17,$C$2:$C$1000,"="&amp;AM19)</f>
        <v/>
      </c>
      <c r="AY19" s="27">
        <f>COUNTIFS($J$2:$J$1000,"&lt;"&amp;$AV$17,$B$2:$B$1000,"="&amp;AM19)+COUNTIFS($J$2:$J$1000,"&lt;"&amp;$AV$17,$C$2:$C$1000,"="&amp;AM19)</f>
        <v/>
      </c>
      <c r="AZ19" s="15">
        <f>COUNTIFS($M$2:$M$1000,"&gt;"&amp;$AZ$17,$B$2:$B$1000,"="&amp;AL19)+COUNTIFS($M$2:$M$1000,"&gt;"&amp;$AZ$17,$C$2:$C$1000,"="&amp;AL19)</f>
        <v/>
      </c>
      <c r="BA19" s="27">
        <f>COUNTIFS($M$2:$M$1000,"&lt;"&amp;$AZ$17,$B$2:$B$1000,"="&amp;AL19)+COUNTIFS($M$2:$M$1000,"&lt;"&amp;$AZ$17,$C$2:$C$1000,"="&amp;AL19)</f>
        <v/>
      </c>
      <c r="BB19" s="27">
        <f>COUNTIFS($M$2:$M$1000,"&gt;"&amp;$AZ$17,$B$2:$B$1000,"="&amp;AM19)+COUNTIFS($M$2:$M$1000,"&gt;"&amp;$AZ$17,$C$2:$C$1000,"="&amp;AM19)</f>
        <v/>
      </c>
      <c r="BC19" s="27">
        <f>COUNTIFS($M$2:$M$1000,"&lt;"&amp;$AZ$17,$B$2:$B$1000,"="&amp;AM19)+COUNTIFS($M$2:$M$1000,"&lt;"&amp;$AZ$17,$C$2:$C$1000,"="&amp;AM19)</f>
        <v/>
      </c>
      <c r="BD19" s="27">
        <f>COUNTIFS($M$2:$M$1000,"&gt;"&amp;$BD$17,$B$2:$B$1000,"="&amp;AL19)+COUNTIFS($M$2:$M$1000,"&gt;"&amp;$BD$17,$C$2:$C$1000,"="&amp;AL19)</f>
        <v/>
      </c>
      <c r="BE19" s="27">
        <f>COUNTIFS($M$2:$M$1000,"&lt;"&amp;$BD$17,$B$2:$B$1000,"="&amp;AL19)+COUNTIFS($M$2:$M$1000,"&lt;"&amp;$BD$17,$C$2:$C$1000,"="&amp;AL19)</f>
        <v/>
      </c>
      <c r="BF19" s="27">
        <f>COUNTIFS($M$2:$M$1000,"&gt;"&amp;$BD$17,$B$2:$B$1000,"="&amp;AM19)+COUNTIFS($M$2:$M$1000,"&gt;"&amp;$BD$17,$C$2:$C$1000,"="&amp;AM19)</f>
        <v/>
      </c>
      <c r="BG19" s="27">
        <f>COUNTIFS($M$2:$M$1000,"&lt;"&amp;$BD$17,$B$2:$B$1000,"="&amp;AM19)+COUNTIFS($M$2:$M$1000,"&lt;"&amp;$BD$17,$C$2:$C$1000,"="&amp;AM19)</f>
        <v/>
      </c>
      <c r="BH19" s="27">
        <f>COUNTIFS($M$2:$M$1000,"&gt;"&amp;$BH$17,$B$2:$B$1000,"="&amp;AL19)+COUNTIFS($M$2:$M$1000,"&gt;"&amp;$BH$17,$C$2:$C$1000,"="&amp;AL19)</f>
        <v/>
      </c>
      <c r="BI19" s="27">
        <f>COUNTIFS($M$2:$M$1000,"&lt;"&amp;$BH$17,$B$2:$B$1000,"="&amp;AL19)+COUNTIFS($M$2:$M$1000,"&lt;"&amp;$BH$17,$C$2:$C$1000,"="&amp;AL19)</f>
        <v/>
      </c>
      <c r="BJ19" s="27">
        <f>COUNTIFS($M$2:$M$1000,"&gt;"&amp;$BH$17,$B$2:$B$1000,"="&amp;AM19)+COUNTIFS($M$2:$M$1000,"&gt;"&amp;$BH$17,$C$2:$C$1000,"="&amp;AM19)</f>
        <v/>
      </c>
      <c r="BK19" s="27">
        <f>COUNTIFS($M$2:$M$1000,"&lt;"&amp;$BH$17,$B$2:$B$1000,"="&amp;AM19)+COUNTIFS($M$2:$M$1000,"&lt;"&amp;$BH$17,$C$2:$C$1000,"="&amp;AM19)</f>
        <v/>
      </c>
      <c r="BL19" s="27">
        <f>COUNTIFS($M$2:$M$1000,"&gt;"&amp;$BL$17,$B$2:$B$1000,"="&amp;AL19)+COUNTIFS($M$2:$M$1000,"&gt;"&amp;$BL$17,$C$2:$C$1000,"="&amp;AL19)</f>
        <v/>
      </c>
      <c r="BM19" s="27">
        <f>COUNTIFS($M$2:$M$1000,"&lt;"&amp;$BL$17,$B$2:$B$1000,"="&amp;AL19)+COUNTIFS($M$2:$M$1000,"&lt;"&amp;$BL$17,$C$2:$C$1000,"="&amp;AL19)</f>
        <v/>
      </c>
      <c r="BN19" s="27">
        <f>COUNTIFS($M$2:$M$1000,"&gt;"&amp;$BL$17,$B$2:$B$1000,"="&amp;AM19)+COUNTIFS($M$2:$M$1000,"&gt;"&amp;$BL$17,$C$2:$C$1000,"="&amp;AM19)</f>
        <v/>
      </c>
      <c r="BO19" s="27">
        <f>COUNTIFS($M$2:$M$1000,"&lt;"&amp;$BL$17,$B$2:$B$1000,"="&amp;AM19)+COUNTIFS($M$2:$M$1000,"&lt;"&amp;$BL$17,$C$2:$C$1000,"="&amp;AM19)</f>
        <v/>
      </c>
      <c r="BP19" s="6">
        <f>COUNTIFS($H$2:$H$1000,"&gt;"&amp;$BP$17,$B$2:$B$1000,"="&amp;AL19)+COUNTIFS($I$2:$I$1000,"&gt;"&amp;$BP$17,$C$2:$C$1000,"="&amp;AL19)</f>
        <v/>
      </c>
      <c r="BQ19" s="27">
        <f>COUNTIFS($H$2:$H$1000,"&lt;"&amp;$BP$17,$B$2:$B$1000,"="&amp;AL19)+COUNTIFS($I$2:$I$1000,"&lt;"&amp;$BP$17,$C$2:$C$1000,"="&amp;AL19)</f>
        <v/>
      </c>
      <c r="BR19" s="27">
        <f>COUNTIFS($H$2:$H$1000,"&gt;"&amp;$BP$17,$B$2:$B$1000,"="&amp;AM19)+COUNTIFS($I$2:$I$1000,"&gt;"&amp;$BP$17,$C$2:$C$1000,"="&amp;AM19)</f>
        <v/>
      </c>
      <c r="BS19" s="27">
        <f>COUNTIFS($H$2:$H$1000,"&lt;"&amp;$BP$17,$B$2:$B$1000,"="&amp;AM19)+COUNTIFS($I$2:$I$1000,"&lt;"&amp;$BP$17,$C$2:$C$1000,"="&amp;AM19)</f>
        <v/>
      </c>
      <c r="BT19" s="27">
        <f>COUNTIFS($H$2:$H$1000,"&gt;"&amp;$BT$17,$B$2:$B$1000,"="&amp;AL19)+COUNTIFS($I$2:$I$1000,"&gt;"&amp;$BT$17,$C$2:$C$1000,"="&amp;AL19)</f>
        <v/>
      </c>
      <c r="BU19" s="27">
        <f>COUNTIFS($H$2:$H$1000,"&lt;"&amp;$BT$17,$B$2:$B$1000,"="&amp;AL19)+COUNTIFS($I$2:$I$1000,"&lt;"&amp;$BT$17,$C$2:$C$1000,"="&amp;AL19)</f>
        <v/>
      </c>
      <c r="BV19" s="27">
        <f>COUNTIFS($H$2:$H$1000,"&gt;"&amp;$BT$17,$B$2:$B$1000,"="&amp;AM19)+COUNTIFS($I$2:$I$1000,"&gt;"&amp;$BT$17,$C$2:$C$1000,"="&amp;AM19)</f>
        <v/>
      </c>
      <c r="BW19" s="27">
        <f>COUNTIFS($H$2:$H$1000,"&lt;"&amp;$BT$17,$B$2:$B$1000,"="&amp;AM19)+COUNTIFS($I$2:$I$1000,"&lt;"&amp;$BT$17,$C$2:$C$1000,"="&amp;AM19)</f>
        <v/>
      </c>
      <c r="BX19" s="27">
        <f>COUNTIFS($H$2:$H$1000,"&gt;"&amp;$BX$17,$B$2:$B$1000,"="&amp;AL19)+COUNTIFS($I$2:$I$1000,"&gt;"&amp;$BX$17,$C$2:$C$1000,"="&amp;AL19)</f>
        <v/>
      </c>
      <c r="BY19" s="27">
        <f>COUNTIFS($H$2:$H$1000,"&lt;"&amp;$BX$17,$B$2:$B$1000,"="&amp;AL19)+COUNTIFS($I$2:$I$1000,"&lt;"&amp;$BX$17,$C$2:$C$1000,"="&amp;AL19)</f>
        <v/>
      </c>
      <c r="BZ19" s="27">
        <f>COUNTIFS($H$2:$H$1000,"&gt;"&amp;$BX$17,$B$2:$B$1000,"="&amp;AM19)+COUNTIFS($I$2:$I$1000,"&gt;"&amp;$BX$17,$C$2:$C$1000,"="&amp;AM19)</f>
        <v/>
      </c>
      <c r="CA19" s="27">
        <f>COUNTIFS($H$2:$H$1000,"&lt;"&amp;$BX$17,$B$2:$B$1000,"="&amp;AM19)+COUNTIFS($I$2:$I$1000,"&lt;"&amp;$BX$17,$C$2:$C$1000,"="&amp;AM19)</f>
        <v/>
      </c>
      <c r="CB19" s="15">
        <f>COUNTIFS($K$2:$K$1000,"&gt;"&amp;$CB$17,$B$2:$B$1000,"="&amp;AL19)+COUNTIFS($L$2:$L$1000,"&gt;"&amp;$CB$17,$C$2:$C$1000,"="&amp;AL19)</f>
        <v/>
      </c>
      <c r="CC19" s="27">
        <f>COUNTIFS($K$2:$K$1000,"&lt;"&amp;$CB$17,$B$2:$B$1000,"="&amp;AL19)+COUNTIFS($L$2:$L$1000,"&lt;"&amp;$CB$17,$C$2:$C$1000,"="&amp;AL19)</f>
        <v/>
      </c>
      <c r="CD19" s="27">
        <f>COUNTIFS($K$2:$K$1000,"&gt;"&amp;$CB$17,$B$2:$B$1000,"="&amp;AM19)+COUNTIFS($L$2:$L$1000,"&gt;"&amp;$CB$17,$C$2:$C$1000,"="&amp;AM19)</f>
        <v/>
      </c>
      <c r="CE19" s="27">
        <f>COUNTIFS($K$2:$K$1000,"&lt;"&amp;$CB$17,$B$2:$B$1000,"="&amp;AM19)+COUNTIFS($L$2:$L$1000,"&lt;"&amp;$CB$17,$C$2:$C$1000,"="&amp;AM19)</f>
        <v/>
      </c>
      <c r="CF19" s="27">
        <f>COUNTIFS($K$2:$K$1000,"&gt;"&amp;$CF$17,$B$2:$B$1000,"="&amp;AL19)+COUNTIFS($L$2:$L$1000,"&gt;"&amp;$CF$17,$C$2:$C$1000,"="&amp;AL19)</f>
        <v/>
      </c>
      <c r="CG19" s="27">
        <f>COUNTIFS($K$2:$K$1000,"&lt;"&amp;$CF$17,$B$2:$B$1000,"="&amp;AL19)+COUNTIFS($L$2:$L$1000,"&lt;"&amp;$CF$17,$C$2:$C$1000,"="&amp;AL19)</f>
        <v/>
      </c>
      <c r="CH19" s="27">
        <f>COUNTIFS($K$2:$K$1000,"&gt;"&amp;$CF$17,$B$2:$B$1000,"="&amp;AM19)+COUNTIFS($L$2:$L$1000,"&gt;"&amp;$CF$17,$C$2:$C$1000,"="&amp;AM19)</f>
        <v/>
      </c>
      <c r="CI19" s="27">
        <f>COUNTIFS($K$2:$K$1000,"&lt;"&amp;$CF$17,$B$2:$B$1000,"="&amp;AM19)+COUNTIFS($L$2:$L$1000,"&lt;"&amp;$CF$17,$C$2:$C$1000,"="&amp;AM19)</f>
        <v/>
      </c>
      <c r="CJ19" s="27">
        <f>COUNTIFS($K$2:$K$1000,"&gt;"&amp;$CJ$17,$B$2:$B$1000,"="&amp;AL19)+COUNTIFS($L$2:$L$1000,"&gt;"&amp;$CJ$17,$C$2:$C$1000,"="&amp;AL19)</f>
        <v/>
      </c>
      <c r="CK19" s="27">
        <f>COUNTIFS($K$2:$K$1000,"&lt;"&amp;$CJ$17,$B$2:$B$1000,"="&amp;AL19)+COUNTIFS($L$2:$L$1000,"&lt;"&amp;$CJ$17,$C$2:$C$1000,"="&amp;AL19)</f>
        <v/>
      </c>
      <c r="CL19" s="27">
        <f>COUNTIFS($K$2:$K$1000,"&gt;"&amp;$CJ$17,$B$2:$B$1000,"="&amp;AM19)+COUNTIFS($L$2:$L$1000,"&gt;"&amp;$CJ$17,$C$2:$C$1000,"="&amp;AM19)</f>
        <v/>
      </c>
      <c r="CM19" s="27">
        <f>COUNTIFS($K$2:$K$1000,"&lt;"&amp;$CJ$17,$B$2:$B$1000,"="&amp;AM19)+COUNTIFS($L$2:$L$1000,"&lt;"&amp;$CJ$17,$C$2:$C$1000,"="&amp;AM19)</f>
        <v/>
      </c>
      <c r="CN19" s="6">
        <f>COUNTIFS($I$2:$I$1000,"&gt;"&amp;$CN$17,$B$2:$B$1000,"="&amp;AL19)+COUNTIFS($H$2:$H$1000,"&gt;"&amp;$CN$17,$C$2:$C$1000,"="&amp;AL19)</f>
        <v/>
      </c>
      <c r="CO19" s="27">
        <f>COUNTIFS($I$2:$I$1000,"&lt;"&amp;$CN$17,$B$2:$B$1000,"="&amp;AL19)+COUNTIFS($H$2:$H$1000,"&lt;"&amp;$CN$17,$C$2:$C$1000,"="&amp;AL19)</f>
        <v/>
      </c>
      <c r="CP19" s="27">
        <f>COUNTIFS($I$2:$I$1000,"&gt;"&amp;$CN$17,$B$2:$B$1000,"="&amp;AM19)+COUNTIFS($H$2:$H$1000,"&gt;"&amp;$CN$17,$C$2:$C$1000,"="&amp;AM19)</f>
        <v/>
      </c>
      <c r="CQ19" s="27">
        <f>COUNTIFS($I$2:$I$1000,"&lt;"&amp;$CN$17,$B$2:$B$1000,"="&amp;AM19)+COUNTIFS($H$2:$H$1000,"&lt;"&amp;$CN$17,$C$2:$C$1000,"="&amp;AM19)</f>
        <v/>
      </c>
      <c r="CR19" s="27">
        <f>COUNTIFS($I$2:$I$1000,"&gt;"&amp;$CR$17,$B$2:$B$1000,"="&amp;AL19)+COUNTIFS($H$2:$H$1000,"&gt;"&amp;$CR$17,$C$2:$C$1000,"="&amp;AL19)</f>
        <v/>
      </c>
      <c r="CS19" s="27">
        <f>COUNTIFS($I$2:$I$1000,"&lt;"&amp;$CR$17,$B$2:$B$1000,"="&amp;AL19)+COUNTIFS($H$2:$H$1000,"&lt;"&amp;$CR$17,$C$2:$C$1000,"="&amp;AL19)</f>
        <v/>
      </c>
      <c r="CT19" s="27">
        <f>COUNTIFS($I$2:$I$1000,"&gt;"&amp;$CR$17,$B$2:$B$1000,"="&amp;AM19)+COUNTIFS($H$2:$H$1000,"&gt;"&amp;$CR$17,$C$2:$C$1000,"="&amp;AM19)</f>
        <v/>
      </c>
      <c r="CU19" s="27">
        <f>COUNTIFS($I$2:$I$1000,"&lt;"&amp;$CR$17,$B$2:$B$1000,"="&amp;AM19)+COUNTIFS($H$2:$H$1000,"&lt;"&amp;$CR$17,$C$2:$C$1000,"="&amp;AM19)</f>
        <v/>
      </c>
      <c r="CV19" s="27">
        <f>COUNTIFS($I$2:$I$1000,"&gt;"&amp;$CV$17,$B$2:$B$1000,"="&amp;AL19)+COUNTIFS($H$2:$H$1000,"&gt;"&amp;$CV$17,$C$2:$C$1000,"="&amp;AL19)</f>
        <v/>
      </c>
      <c r="CW19" s="27">
        <f>COUNTIFS($I$2:$I$1000,"&lt;"&amp;$CV$17,$B$2:$B$1000,"="&amp;AL19)+COUNTIFS($H$2:$H$1000,"&lt;"&amp;$CV$17,$C$2:$C$1000,"="&amp;AL19)</f>
        <v/>
      </c>
      <c r="CX19" s="27">
        <f>COUNTIFS($I$2:$I$1000,"&gt;"&amp;$CV$17,$B$2:$B$1000,"="&amp;AM19)+COUNTIFS($H$2:$H$1000,"&gt;"&amp;$CV$17,$C$2:$C$1000,"="&amp;AM19)</f>
        <v/>
      </c>
      <c r="CY19" s="27">
        <f>COUNTIFS($I$2:$I$1000,"&lt;"&amp;$CV$17,$B$2:$B$1000,"="&amp;AM19)+COUNTIFS($H$2:$H$1000,"&lt;"&amp;$CV$17,$C$2:$C$1000,"="&amp;AM19)</f>
        <v/>
      </c>
      <c r="CZ19" s="15">
        <f>COUNTIFS($L$2:$L$1000,"&gt;"&amp;$CZ$17,$B$2:$B$1000,"="&amp;AL19)+COUNTIFS($K$2:$K$1000,"&gt;"&amp;$CZ$17,$C$2:$C$1000,"="&amp;AL19)</f>
        <v/>
      </c>
      <c r="DA19" s="27">
        <f>COUNTIFS($L$2:$L$1000,"&lt;"&amp;$CZ$17,$B$2:$B$1000,"="&amp;AL19)+COUNTIFS($K$2:$K$1000,"&lt;"&amp;$CZ$17,$C$2:$C$1000,"="&amp;AL19)</f>
        <v/>
      </c>
      <c r="DB19" s="27">
        <f>COUNTIFS($L$2:$L$1000,"&gt;"&amp;$CZ$17,$B$2:$B$1000,"="&amp;AM19)+COUNTIFS($K$2:$K$1000,"&gt;"&amp;$CZ$17,$C$2:$C$1000,"="&amp;AM19)</f>
        <v/>
      </c>
      <c r="DC19" s="27">
        <f>COUNTIFS($L$2:$L$1000,"&lt;"&amp;$CZ$17,$B$2:$B$1000,"="&amp;AM19)+COUNTIFS($K$2:$K$1000,"&lt;"&amp;$CZ$17,$C$2:$C$1000,"="&amp;AM19)</f>
        <v/>
      </c>
      <c r="DD19" s="27">
        <f>COUNTIFS($L$2:$L$1000,"&gt;"&amp;$DD$17,$B$2:$B$1000,"="&amp;AL19)+COUNTIFS($K$2:$K$1000,"&gt;"&amp;$DD$17,$C$2:$C$1000,"="&amp;AL19)</f>
        <v/>
      </c>
      <c r="DE19" s="27">
        <f>COUNTIFS($L$2:$L$1000,"&lt;"&amp;$DD$17,$B$2:$B$1000,"="&amp;AL19)+COUNTIFS($K$2:$K$1000,"&lt;"&amp;$DD$17,$C$2:$C$1000,"="&amp;AL19)</f>
        <v/>
      </c>
      <c r="DF19" s="27">
        <f>COUNTIFS($L$2:$L$1000,"&gt;"&amp;$DD$17,$B$2:$B$1000,"="&amp;AM19)+COUNTIFS($K$2:$K$1000,"&gt;"&amp;$DD$17,$C$2:$C$1000,"="&amp;AM19)</f>
        <v/>
      </c>
      <c r="DG19" s="27">
        <f>COUNTIFS($L$2:$L$1000,"&lt;"&amp;$DD$17,$B$2:$B$1000,"="&amp;AM19)+COUNTIFS($K$2:$K$1000,"&lt;"&amp;$DD$17,$C$2:$C$1000,"="&amp;AM19)</f>
        <v/>
      </c>
      <c r="DH19" s="27">
        <f>COUNTIFS($L$2:$L$1000,"&gt;"&amp;$DH$17,$B$2:$B$1000,"="&amp;AL19)+COUNTIFS($K$2:$K$1000,"&gt;"&amp;$DH$17,$C$2:$C$1000,"="&amp;AL19)</f>
        <v/>
      </c>
      <c r="DI19" s="27">
        <f>COUNTIFS($L$2:$L$1000,"&lt;"&amp;$DH$17,$B$2:$B$1000,"="&amp;AL19)+COUNTIFS($K$2:$K$1000,"&lt;"&amp;$DH$17,$C$2:$C$1000,"="&amp;AL19)</f>
        <v/>
      </c>
      <c r="DJ19" s="27">
        <f>COUNTIFS($L$2:$L$1000,"&gt;"&amp;$DH$17,$B$2:$B$1000,"="&amp;AM19)+COUNTIFS($K$2:$K$1000,"&gt;"&amp;$DH$17,$C$2:$C$1000,"="&amp;AM19)</f>
        <v/>
      </c>
      <c r="DK19" s="27">
        <f>COUNTIFS($L$2:$L$1000,"&lt;"&amp;$DH$17,$B$2:$B$1000,"="&amp;AM19)+COUNTIFS($K$2:$K$1000,"&lt;"&amp;$DH$17,$C$2:$C$1000,"="&amp;AM19)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43331</v>
      </c>
      <c r="B20" s="42" t="inlineStr">
        <is>
          <t>Strasbourg</t>
        </is>
      </c>
      <c r="C20" s="42" t="inlineStr">
        <is>
          <t>St Etienne</t>
        </is>
      </c>
      <c r="D20" s="27" t="n">
        <v>537</v>
      </c>
      <c r="E20" s="27" t="n">
        <v>398</v>
      </c>
      <c r="F20" s="27" t="n">
        <v>466</v>
      </c>
      <c r="G20" s="27" t="n">
        <v>323</v>
      </c>
      <c r="H20" s="8" t="n">
        <v>5</v>
      </c>
      <c r="I20" s="8" t="n">
        <v>2</v>
      </c>
      <c r="J20" s="8" t="n">
        <v>7</v>
      </c>
      <c r="K20" s="15" t="n">
        <v>1</v>
      </c>
      <c r="L20" s="27" t="n">
        <v>1</v>
      </c>
      <c r="M20" s="8" t="n">
        <v>2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St Etienne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2370</v>
      </c>
      <c r="AC20" s="27" t="n">
        <v>1978</v>
      </c>
      <c r="AD20" s="27" t="n">
        <v>23</v>
      </c>
      <c r="AE20" s="27" t="n">
        <v>9</v>
      </c>
      <c r="AF20" s="15" t="n">
        <v>1845</v>
      </c>
      <c r="AG20" s="27" t="n">
        <v>1424</v>
      </c>
      <c r="AH20" s="27" t="n">
        <v>22</v>
      </c>
      <c r="AI20" s="27" t="n">
        <v>4</v>
      </c>
      <c r="AL20" s="42">
        <f>AL32</f>
        <v/>
      </c>
      <c r="AM20" s="42">
        <f>AM32</f>
        <v/>
      </c>
      <c r="AN20" s="27">
        <f>COUNTIFS($J$2:$J$1000,"&gt;"&amp;$AN$17,$B$2:$B$1000,"="&amp;AL20)+COUNTIFS($J$2:$J$1000,"&gt;"&amp;$AN$17,$C$2:$C$1000,"="&amp;AL20)</f>
        <v/>
      </c>
      <c r="AO20" s="27">
        <f>COUNTIFS($J$2:$J$1000,"&lt;"&amp;$AN$17,$B$2:$B$1000,"="&amp;AL20)+COUNTIFS($J$2:$J$1000,"&lt;"&amp;$AN$17,$C$2:$C$1000,"="&amp;AL20)</f>
        <v/>
      </c>
      <c r="AP20" s="27">
        <f>COUNTIFS($J$2:$J$1000,"&gt;"&amp;$AN$17,$B$2:$B$1000,"="&amp;AM20)+COUNTIFS($J$2:$J$1000,"&gt;"&amp;$AN$17,$C$2:$C$1000,"="&amp;AM20)</f>
        <v/>
      </c>
      <c r="AQ20" s="27">
        <f>COUNTIFS($J$2:$J$1000,"&lt;"&amp;$AN$17,$B$2:$B$1000,"="&amp;AM20)+COUNTIFS($J$2:$J$1000,"&lt;"&amp;$AN$17,$C$2:$C$1000,"="&amp;AM20)</f>
        <v/>
      </c>
      <c r="AR20" s="27">
        <f>COUNTIFS($J$2:$J$1000,"&gt;"&amp;$AR$17,$B$2:$B$1000,"="&amp;AL20)+COUNTIFS($J$2:$J$1000,"&gt;"&amp;$AR$17,$C$2:$C$1000,"="&amp;AL20)</f>
        <v/>
      </c>
      <c r="AS20" s="27">
        <f>COUNTIFS($J$2:$J$1000,"&lt;"&amp;$AR$17,$B$2:$B$1000,"="&amp;AL20)+COUNTIFS($J$2:$J$1000,"&lt;"&amp;$AR$17,$C$2:$C$1000,"="&amp;AL20)</f>
        <v/>
      </c>
      <c r="AT20" s="27">
        <f>COUNTIFS($J$2:$J$1000,"&gt;"&amp;$AR$17,$B$2:$B$1000,"="&amp;AM20)+COUNTIFS($J$2:$J$1000,"&gt;"&amp;$AR$17,$C$2:$C$1000,"="&amp;AM20)</f>
        <v/>
      </c>
      <c r="AU20" s="27">
        <f>COUNTIFS($J$2:$J$1000,"&lt;"&amp;$AR$17,$B$2:$B$1000,"="&amp;AM20)+COUNTIFS($J$2:$J$1000,"&lt;"&amp;$AR$17,$C$2:$C$1000,"="&amp;AM20)</f>
        <v/>
      </c>
      <c r="AV20" s="27">
        <f>COUNTIFS($J$2:$J$1000,"&gt;"&amp;$AV$17,$B$2:$B$1000,"="&amp;AL20)+COUNTIFS($J$2:$J$1000,"&gt;"&amp;$AV$17,$C$2:$C$1000,"="&amp;AL20)</f>
        <v/>
      </c>
      <c r="AW20" s="27">
        <f>COUNTIFS($J$2:$J$1000,"&lt;"&amp;$AV$17,$B$2:$B$1000,"="&amp;AL20)+COUNTIFS($J$2:$J$1000,"&lt;"&amp;$AV$17,$C$2:$C$1000,"="&amp;AL20)</f>
        <v/>
      </c>
      <c r="AX20" s="27">
        <f>COUNTIFS($J$2:$J$1000,"&gt;"&amp;$AV$17,$B$2:$B$1000,"="&amp;AM20)+COUNTIFS($J$2:$J$1000,"&gt;"&amp;$AV$17,$C$2:$C$1000,"="&amp;AM20)</f>
        <v/>
      </c>
      <c r="AY20" s="27">
        <f>COUNTIFS($J$2:$J$1000,"&lt;"&amp;$AV$17,$B$2:$B$1000,"="&amp;AM20)+COUNTIFS($J$2:$J$1000,"&lt;"&amp;$AV$17,$C$2:$C$1000,"="&amp;AM20)</f>
        <v/>
      </c>
      <c r="AZ20" s="15">
        <f>COUNTIFS($M$2:$M$1000,"&gt;"&amp;$AZ$17,$B$2:$B$1000,"="&amp;AL20)+COUNTIFS($M$2:$M$1000,"&gt;"&amp;$AZ$17,$C$2:$C$1000,"="&amp;AL20)</f>
        <v/>
      </c>
      <c r="BA20" s="27">
        <f>COUNTIFS($M$2:$M$1000,"&lt;"&amp;$AZ$17,$B$2:$B$1000,"="&amp;AL20)+COUNTIFS($M$2:$M$1000,"&lt;"&amp;$AZ$17,$C$2:$C$1000,"="&amp;AL20)</f>
        <v/>
      </c>
      <c r="BB20" s="27">
        <f>COUNTIFS($M$2:$M$1000,"&gt;"&amp;$AZ$17,$B$2:$B$1000,"="&amp;AM20)+COUNTIFS($M$2:$M$1000,"&gt;"&amp;$AZ$17,$C$2:$C$1000,"="&amp;AM20)</f>
        <v/>
      </c>
      <c r="BC20" s="27">
        <f>COUNTIFS($M$2:$M$1000,"&lt;"&amp;$AZ$17,$B$2:$B$1000,"="&amp;AM20)+COUNTIFS($M$2:$M$1000,"&lt;"&amp;$AZ$17,$C$2:$C$1000,"="&amp;AM20)</f>
        <v/>
      </c>
      <c r="BD20" s="27">
        <f>COUNTIFS($M$2:$M$1000,"&gt;"&amp;$BD$17,$B$2:$B$1000,"="&amp;AL20)+COUNTIFS($M$2:$M$1000,"&gt;"&amp;$BD$17,$C$2:$C$1000,"="&amp;AL20)</f>
        <v/>
      </c>
      <c r="BE20" s="27">
        <f>COUNTIFS($M$2:$M$1000,"&lt;"&amp;$BD$17,$B$2:$B$1000,"="&amp;AL20)+COUNTIFS($M$2:$M$1000,"&lt;"&amp;$BD$17,$C$2:$C$1000,"="&amp;AL20)</f>
        <v/>
      </c>
      <c r="BF20" s="27">
        <f>COUNTIFS($M$2:$M$1000,"&gt;"&amp;$BD$17,$B$2:$B$1000,"="&amp;AM20)+COUNTIFS($M$2:$M$1000,"&gt;"&amp;$BD$17,$C$2:$C$1000,"="&amp;AM20)</f>
        <v/>
      </c>
      <c r="BG20" s="27">
        <f>COUNTIFS($M$2:$M$1000,"&lt;"&amp;$BD$17,$B$2:$B$1000,"="&amp;AM20)+COUNTIFS($M$2:$M$1000,"&lt;"&amp;$BD$17,$C$2:$C$1000,"="&amp;AM20)</f>
        <v/>
      </c>
      <c r="BH20" s="27">
        <f>COUNTIFS($M$2:$M$1000,"&gt;"&amp;$BH$17,$B$2:$B$1000,"="&amp;AL20)+COUNTIFS($M$2:$M$1000,"&gt;"&amp;$BH$17,$C$2:$C$1000,"="&amp;AL20)</f>
        <v/>
      </c>
      <c r="BI20" s="27">
        <f>COUNTIFS($M$2:$M$1000,"&lt;"&amp;$BH$17,$B$2:$B$1000,"="&amp;AL20)+COUNTIFS($M$2:$M$1000,"&lt;"&amp;$BH$17,$C$2:$C$1000,"="&amp;AL20)</f>
        <v/>
      </c>
      <c r="BJ20" s="27">
        <f>COUNTIFS($M$2:$M$1000,"&gt;"&amp;$BH$17,$B$2:$B$1000,"="&amp;AM20)+COUNTIFS($M$2:$M$1000,"&gt;"&amp;$BH$17,$C$2:$C$1000,"="&amp;AM20)</f>
        <v/>
      </c>
      <c r="BK20" s="27">
        <f>COUNTIFS($M$2:$M$1000,"&lt;"&amp;$BH$17,$B$2:$B$1000,"="&amp;AM20)+COUNTIFS($M$2:$M$1000,"&lt;"&amp;$BH$17,$C$2:$C$1000,"="&amp;AM20)</f>
        <v/>
      </c>
      <c r="BL20" s="27">
        <f>COUNTIFS($M$2:$M$1000,"&gt;"&amp;$BL$17,$B$2:$B$1000,"="&amp;AL20)+COUNTIFS($M$2:$M$1000,"&gt;"&amp;$BL$17,$C$2:$C$1000,"="&amp;AL20)</f>
        <v/>
      </c>
      <c r="BM20" s="27">
        <f>COUNTIFS($M$2:$M$1000,"&lt;"&amp;$BL$17,$B$2:$B$1000,"="&amp;AL20)+COUNTIFS($M$2:$M$1000,"&lt;"&amp;$BL$17,$C$2:$C$1000,"="&amp;AL20)</f>
        <v/>
      </c>
      <c r="BN20" s="27">
        <f>COUNTIFS($M$2:$M$1000,"&gt;"&amp;$BL$17,$B$2:$B$1000,"="&amp;AM20)+COUNTIFS($M$2:$M$1000,"&gt;"&amp;$BL$17,$C$2:$C$1000,"="&amp;AM20)</f>
        <v/>
      </c>
      <c r="BO20" s="27">
        <f>COUNTIFS($M$2:$M$1000,"&lt;"&amp;$BL$17,$B$2:$B$1000,"="&amp;AM20)+COUNTIFS($M$2:$M$1000,"&lt;"&amp;$BL$17,$C$2:$C$1000,"="&amp;AM20)</f>
        <v/>
      </c>
      <c r="BP20" s="6">
        <f>COUNTIFS($H$2:$H$1000,"&gt;"&amp;$BP$17,$B$2:$B$1000,"="&amp;AL20)+COUNTIFS($I$2:$I$1000,"&gt;"&amp;$BP$17,$C$2:$C$1000,"="&amp;AL20)</f>
        <v/>
      </c>
      <c r="BQ20" s="27">
        <f>COUNTIFS($H$2:$H$1000,"&lt;"&amp;$BP$17,$B$2:$B$1000,"="&amp;AL20)+COUNTIFS($I$2:$I$1000,"&lt;"&amp;$BP$17,$C$2:$C$1000,"="&amp;AL20)</f>
        <v/>
      </c>
      <c r="BR20" s="27">
        <f>COUNTIFS($H$2:$H$1000,"&gt;"&amp;$BP$17,$B$2:$B$1000,"="&amp;AM20)+COUNTIFS($I$2:$I$1000,"&gt;"&amp;$BP$17,$C$2:$C$1000,"="&amp;AM20)</f>
        <v/>
      </c>
      <c r="BS20" s="27">
        <f>COUNTIFS($H$2:$H$1000,"&lt;"&amp;$BP$17,$B$2:$B$1000,"="&amp;AM20)+COUNTIFS($I$2:$I$1000,"&lt;"&amp;$BP$17,$C$2:$C$1000,"="&amp;AM20)</f>
        <v/>
      </c>
      <c r="BT20" s="27">
        <f>COUNTIFS($H$2:$H$1000,"&gt;"&amp;$BT$17,$B$2:$B$1000,"="&amp;AL20)+COUNTIFS($I$2:$I$1000,"&gt;"&amp;$BT$17,$C$2:$C$1000,"="&amp;AL20)</f>
        <v/>
      </c>
      <c r="BU20" s="27">
        <f>COUNTIFS($H$2:$H$1000,"&lt;"&amp;$BT$17,$B$2:$B$1000,"="&amp;AL20)+COUNTIFS($I$2:$I$1000,"&lt;"&amp;$BT$17,$C$2:$C$1000,"="&amp;AL20)</f>
        <v/>
      </c>
      <c r="BV20" s="27">
        <f>COUNTIFS($H$2:$H$1000,"&gt;"&amp;$BT$17,$B$2:$B$1000,"="&amp;AM20)+COUNTIFS($I$2:$I$1000,"&gt;"&amp;$BT$17,$C$2:$C$1000,"="&amp;AM20)</f>
        <v/>
      </c>
      <c r="BW20" s="27">
        <f>COUNTIFS($H$2:$H$1000,"&lt;"&amp;$BT$17,$B$2:$B$1000,"="&amp;AM20)+COUNTIFS($I$2:$I$1000,"&lt;"&amp;$BT$17,$C$2:$C$1000,"="&amp;AM20)</f>
        <v/>
      </c>
      <c r="BX20" s="27">
        <f>COUNTIFS($H$2:$H$1000,"&gt;"&amp;$BX$17,$B$2:$B$1000,"="&amp;AL20)+COUNTIFS($I$2:$I$1000,"&gt;"&amp;$BX$17,$C$2:$C$1000,"="&amp;AL20)</f>
        <v/>
      </c>
      <c r="BY20" s="27">
        <f>COUNTIFS($H$2:$H$1000,"&lt;"&amp;$BX$17,$B$2:$B$1000,"="&amp;AL20)+COUNTIFS($I$2:$I$1000,"&lt;"&amp;$BX$17,$C$2:$C$1000,"="&amp;AL20)</f>
        <v/>
      </c>
      <c r="BZ20" s="27">
        <f>COUNTIFS($H$2:$H$1000,"&gt;"&amp;$BX$17,$B$2:$B$1000,"="&amp;AM20)+COUNTIFS($I$2:$I$1000,"&gt;"&amp;$BX$17,$C$2:$C$1000,"="&amp;AM20)</f>
        <v/>
      </c>
      <c r="CA20" s="27">
        <f>COUNTIFS($H$2:$H$1000,"&lt;"&amp;$BX$17,$B$2:$B$1000,"="&amp;AM20)+COUNTIFS($I$2:$I$1000,"&lt;"&amp;$BX$17,$C$2:$C$1000,"="&amp;AM20)</f>
        <v/>
      </c>
      <c r="CB20" s="15">
        <f>COUNTIFS($K$2:$K$1000,"&gt;"&amp;$CB$17,$B$2:$B$1000,"="&amp;AL20)+COUNTIFS($L$2:$L$1000,"&gt;"&amp;$CB$17,$C$2:$C$1000,"="&amp;AL20)</f>
        <v/>
      </c>
      <c r="CC20" s="27">
        <f>COUNTIFS($K$2:$K$1000,"&lt;"&amp;$CB$17,$B$2:$B$1000,"="&amp;AL20)+COUNTIFS($L$2:$L$1000,"&lt;"&amp;$CB$17,$C$2:$C$1000,"="&amp;AL20)</f>
        <v/>
      </c>
      <c r="CD20" s="27">
        <f>COUNTIFS($K$2:$K$1000,"&gt;"&amp;$CB$17,$B$2:$B$1000,"="&amp;AM20)+COUNTIFS($L$2:$L$1000,"&gt;"&amp;$CB$17,$C$2:$C$1000,"="&amp;AM20)</f>
        <v/>
      </c>
      <c r="CE20" s="27">
        <f>COUNTIFS($K$2:$K$1000,"&lt;"&amp;$CB$17,$B$2:$B$1000,"="&amp;AM20)+COUNTIFS($L$2:$L$1000,"&lt;"&amp;$CB$17,$C$2:$C$1000,"="&amp;AM20)</f>
        <v/>
      </c>
      <c r="CF20" s="27">
        <f>COUNTIFS($K$2:$K$1000,"&gt;"&amp;$CF$17,$B$2:$B$1000,"="&amp;AL20)+COUNTIFS($L$2:$L$1000,"&gt;"&amp;$CF$17,$C$2:$C$1000,"="&amp;AL20)</f>
        <v/>
      </c>
      <c r="CG20" s="27">
        <f>COUNTIFS($K$2:$K$1000,"&lt;"&amp;$CF$17,$B$2:$B$1000,"="&amp;AL20)+COUNTIFS($L$2:$L$1000,"&lt;"&amp;$CF$17,$C$2:$C$1000,"="&amp;AL20)</f>
        <v/>
      </c>
      <c r="CH20" s="27">
        <f>COUNTIFS($K$2:$K$1000,"&gt;"&amp;$CF$17,$B$2:$B$1000,"="&amp;AM20)+COUNTIFS($L$2:$L$1000,"&gt;"&amp;$CF$17,$C$2:$C$1000,"="&amp;AM20)</f>
        <v/>
      </c>
      <c r="CI20" s="27">
        <f>COUNTIFS($K$2:$K$1000,"&lt;"&amp;$CF$17,$B$2:$B$1000,"="&amp;AM20)+COUNTIFS($L$2:$L$1000,"&lt;"&amp;$CF$17,$C$2:$C$1000,"="&amp;AM20)</f>
        <v/>
      </c>
      <c r="CJ20" s="27">
        <f>COUNTIFS($K$2:$K$1000,"&gt;"&amp;$CJ$17,$B$2:$B$1000,"="&amp;AL20)+COUNTIFS($L$2:$L$1000,"&gt;"&amp;$CJ$17,$C$2:$C$1000,"="&amp;AL20)</f>
        <v/>
      </c>
      <c r="CK20" s="27">
        <f>COUNTIFS($K$2:$K$1000,"&lt;"&amp;$CJ$17,$B$2:$B$1000,"="&amp;AL20)+COUNTIFS($L$2:$L$1000,"&lt;"&amp;$CJ$17,$C$2:$C$1000,"="&amp;AL20)</f>
        <v/>
      </c>
      <c r="CL20" s="27">
        <f>COUNTIFS($K$2:$K$1000,"&gt;"&amp;$CJ$17,$B$2:$B$1000,"="&amp;AM20)+COUNTIFS($L$2:$L$1000,"&gt;"&amp;$CJ$17,$C$2:$C$1000,"="&amp;AM20)</f>
        <v/>
      </c>
      <c r="CM20" s="27">
        <f>COUNTIFS($K$2:$K$1000,"&lt;"&amp;$CJ$17,$B$2:$B$1000,"="&amp;AM20)+COUNTIFS($L$2:$L$1000,"&lt;"&amp;$CJ$17,$C$2:$C$1000,"="&amp;AM20)</f>
        <v/>
      </c>
      <c r="CN20" s="6">
        <f>COUNTIFS($I$2:$I$1000,"&gt;"&amp;$CN$17,$B$2:$B$1000,"="&amp;AL20)+COUNTIFS($H$2:$H$1000,"&gt;"&amp;$CN$17,$C$2:$C$1000,"="&amp;AL20)</f>
        <v/>
      </c>
      <c r="CO20" s="27">
        <f>COUNTIFS($I$2:$I$1000,"&lt;"&amp;$CN$17,$B$2:$B$1000,"="&amp;AL20)+COUNTIFS($H$2:$H$1000,"&lt;"&amp;$CN$17,$C$2:$C$1000,"="&amp;AL20)</f>
        <v/>
      </c>
      <c r="CP20" s="27">
        <f>COUNTIFS($I$2:$I$1000,"&gt;"&amp;$CN$17,$B$2:$B$1000,"="&amp;AM20)+COUNTIFS($H$2:$H$1000,"&gt;"&amp;$CN$17,$C$2:$C$1000,"="&amp;AM20)</f>
        <v/>
      </c>
      <c r="CQ20" s="27">
        <f>COUNTIFS($I$2:$I$1000,"&lt;"&amp;$CN$17,$B$2:$B$1000,"="&amp;AM20)+COUNTIFS($H$2:$H$1000,"&lt;"&amp;$CN$17,$C$2:$C$1000,"="&amp;AM20)</f>
        <v/>
      </c>
      <c r="CR20" s="27">
        <f>COUNTIFS($I$2:$I$1000,"&gt;"&amp;$CR$17,$B$2:$B$1000,"="&amp;AL20)+COUNTIFS($H$2:$H$1000,"&gt;"&amp;$CR$17,$C$2:$C$1000,"="&amp;AL20)</f>
        <v/>
      </c>
      <c r="CS20" s="27">
        <f>COUNTIFS($I$2:$I$1000,"&lt;"&amp;$CR$17,$B$2:$B$1000,"="&amp;AL20)+COUNTIFS($H$2:$H$1000,"&lt;"&amp;$CR$17,$C$2:$C$1000,"="&amp;AL20)</f>
        <v/>
      </c>
      <c r="CT20" s="27">
        <f>COUNTIFS($I$2:$I$1000,"&gt;"&amp;$CR$17,$B$2:$B$1000,"="&amp;AM20)+COUNTIFS($H$2:$H$1000,"&gt;"&amp;$CR$17,$C$2:$C$1000,"="&amp;AM20)</f>
        <v/>
      </c>
      <c r="CU20" s="27">
        <f>COUNTIFS($I$2:$I$1000,"&lt;"&amp;$CR$17,$B$2:$B$1000,"="&amp;AM20)+COUNTIFS($H$2:$H$1000,"&lt;"&amp;$CR$17,$C$2:$C$1000,"="&amp;AM20)</f>
        <v/>
      </c>
      <c r="CV20" s="27">
        <f>COUNTIFS($I$2:$I$1000,"&gt;"&amp;$CV$17,$B$2:$B$1000,"="&amp;AL20)+COUNTIFS($H$2:$H$1000,"&gt;"&amp;$CV$17,$C$2:$C$1000,"="&amp;AL20)</f>
        <v/>
      </c>
      <c r="CW20" s="27">
        <f>COUNTIFS($I$2:$I$1000,"&lt;"&amp;$CV$17,$B$2:$B$1000,"="&amp;AL20)+COUNTIFS($H$2:$H$1000,"&lt;"&amp;$CV$17,$C$2:$C$1000,"="&amp;AL20)</f>
        <v/>
      </c>
      <c r="CX20" s="27">
        <f>COUNTIFS($I$2:$I$1000,"&gt;"&amp;$CV$17,$B$2:$B$1000,"="&amp;AM20)+COUNTIFS($H$2:$H$1000,"&gt;"&amp;$CV$17,$C$2:$C$1000,"="&amp;AM20)</f>
        <v/>
      </c>
      <c r="CY20" s="27">
        <f>COUNTIFS($I$2:$I$1000,"&lt;"&amp;$CV$17,$B$2:$B$1000,"="&amp;AM20)+COUNTIFS($H$2:$H$1000,"&lt;"&amp;$CV$17,$C$2:$C$1000,"="&amp;AM20)</f>
        <v/>
      </c>
      <c r="CZ20" s="15">
        <f>COUNTIFS($L$2:$L$1000,"&gt;"&amp;$CZ$17,$B$2:$B$1000,"="&amp;AL20)+COUNTIFS($K$2:$K$1000,"&gt;"&amp;$CZ$17,$C$2:$C$1000,"="&amp;AL20)</f>
        <v/>
      </c>
      <c r="DA20" s="27">
        <f>COUNTIFS($L$2:$L$1000,"&lt;"&amp;$CZ$17,$B$2:$B$1000,"="&amp;AL20)+COUNTIFS($K$2:$K$1000,"&lt;"&amp;$CZ$17,$C$2:$C$1000,"="&amp;AL20)</f>
        <v/>
      </c>
      <c r="DB20" s="27">
        <f>COUNTIFS($L$2:$L$1000,"&gt;"&amp;$CZ$17,$B$2:$B$1000,"="&amp;AM20)+COUNTIFS($K$2:$K$1000,"&gt;"&amp;$CZ$17,$C$2:$C$1000,"="&amp;AM20)</f>
        <v/>
      </c>
      <c r="DC20" s="27">
        <f>COUNTIFS($L$2:$L$1000,"&lt;"&amp;$CZ$17,$B$2:$B$1000,"="&amp;AM20)+COUNTIFS($K$2:$K$1000,"&lt;"&amp;$CZ$17,$C$2:$C$1000,"="&amp;AM20)</f>
        <v/>
      </c>
      <c r="DD20" s="27">
        <f>COUNTIFS($L$2:$L$1000,"&gt;"&amp;$DD$17,$B$2:$B$1000,"="&amp;AL20)+COUNTIFS($K$2:$K$1000,"&gt;"&amp;$DD$17,$C$2:$C$1000,"="&amp;AL20)</f>
        <v/>
      </c>
      <c r="DE20" s="27">
        <f>COUNTIFS($L$2:$L$1000,"&lt;"&amp;$DD$17,$B$2:$B$1000,"="&amp;AL20)+COUNTIFS($K$2:$K$1000,"&lt;"&amp;$DD$17,$C$2:$C$1000,"="&amp;AL20)</f>
        <v/>
      </c>
      <c r="DF20" s="27">
        <f>COUNTIFS($L$2:$L$1000,"&gt;"&amp;$DD$17,$B$2:$B$1000,"="&amp;AM20)+COUNTIFS($K$2:$K$1000,"&gt;"&amp;$DD$17,$C$2:$C$1000,"="&amp;AM20)</f>
        <v/>
      </c>
      <c r="DG20" s="27">
        <f>COUNTIFS($L$2:$L$1000,"&lt;"&amp;$DD$17,$B$2:$B$1000,"="&amp;AM20)+COUNTIFS($K$2:$K$1000,"&lt;"&amp;$DD$17,$C$2:$C$1000,"="&amp;AM20)</f>
        <v/>
      </c>
      <c r="DH20" s="27">
        <f>COUNTIFS($L$2:$L$1000,"&gt;"&amp;$DH$17,$B$2:$B$1000,"="&amp;AL20)+COUNTIFS($K$2:$K$1000,"&gt;"&amp;$DH$17,$C$2:$C$1000,"="&amp;AL20)</f>
        <v/>
      </c>
      <c r="DI20" s="27">
        <f>COUNTIFS($L$2:$L$1000,"&lt;"&amp;$DH$17,$B$2:$B$1000,"="&amp;AL20)+COUNTIFS($K$2:$K$1000,"&lt;"&amp;$DH$17,$C$2:$C$1000,"="&amp;AL20)</f>
        <v/>
      </c>
      <c r="DJ20" s="27">
        <f>COUNTIFS($L$2:$L$1000,"&gt;"&amp;$DH$17,$B$2:$B$1000,"="&amp;AM20)+COUNTIFS($K$2:$K$1000,"&gt;"&amp;$DH$17,$C$2:$C$1000,"="&amp;AM20)</f>
        <v/>
      </c>
      <c r="DK20" s="27">
        <f>COUNTIFS($L$2:$L$1000,"&lt;"&amp;$DH$17,$B$2:$B$1000,"="&amp;AM20)+COUNTIFS($K$2:$K$1000,"&lt;"&amp;$DH$17,$C$2:$C$1000,"="&amp;AM20)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43331</v>
      </c>
      <c r="B21" s="42" t="inlineStr">
        <is>
          <t>Toulouse</t>
        </is>
      </c>
      <c r="C21" s="42" t="inlineStr">
        <is>
          <t>Bordeaux</t>
        </is>
      </c>
      <c r="D21" s="27" t="n">
        <v>463</v>
      </c>
      <c r="E21" s="27" t="n">
        <v>437</v>
      </c>
      <c r="F21" s="27" t="n">
        <v>392</v>
      </c>
      <c r="G21" s="27" t="n">
        <v>354</v>
      </c>
      <c r="H21" s="8" t="n">
        <v>5</v>
      </c>
      <c r="I21" s="8" t="n">
        <v>8</v>
      </c>
      <c r="J21" s="8" t="n">
        <v>13</v>
      </c>
      <c r="K21" s="15" t="n">
        <v>2</v>
      </c>
      <c r="L21" s="27" t="n">
        <v>1</v>
      </c>
      <c r="M21" s="8" t="n">
        <v>3</v>
      </c>
      <c r="N21" s="12">
        <f>IF(K21="","",LOOKUP(K21-L21,{-9E+307,0,1},{2,"x",1}))</f>
        <v/>
      </c>
      <c r="O21" s="7">
        <f>IF(K21="","",K21&amp;"-"&amp;L21)</f>
        <v/>
      </c>
      <c r="P21" s="1" t="n"/>
      <c r="Q21" s="42" t="inlineStr">
        <is>
          <t>Strasbourg</t>
        </is>
      </c>
      <c r="R21" s="27">
        <f>SUMPRODUCT(($B$2:$C$1001=$Q21)*($N$2:$N$1001&lt;&gt;""))</f>
        <v/>
      </c>
      <c r="S21" s="27">
        <f>SUMIF($B$2:$B$1001,$Q21,$D$2:$D$1001)+SUMIF($C$2:$C$1001,$Q21,$E$2:$E$1001)</f>
        <v/>
      </c>
      <c r="T21" s="27">
        <f>SUMIF($B$2:$B$1001,$Q21,$F$2:$F$1001)+SUMIF($C$2:$C$1001,$Q21,$G$2:$G$1001)</f>
        <v/>
      </c>
      <c r="U21" s="27">
        <f>SUMIF($B$2:$B$1001,$Q21,$H$2:$H$1001)+SUMIF($C$2:$C$1001,$Q21,$I$2:$I$1001)</f>
        <v/>
      </c>
      <c r="V21" s="27">
        <f>SUMIF($B$2:$B$1001,$Q21,$K$2:$K$1001)+SUMIF($C$2:$C$1001,$Q21,$L$2:$L$1001)</f>
        <v/>
      </c>
      <c r="W21" s="15">
        <f>SUMIF($C$2:$C$1001,$Q21,$D$2:$D$1001)+SUMIF($B$2:$B$1001,$Q21,$E$2:$E$1001)</f>
        <v/>
      </c>
      <c r="X21" s="27">
        <f>SUMIF($C$2:$C$1001,$Q21,$F$2:$F$1001)+SUMIF($B$2:$B$1001,$Q21,$G$2:$G$1001)</f>
        <v/>
      </c>
      <c r="Y21" s="27">
        <f>SUMIF($C$2:$C$1001,$Q21,$H$2:$H$1001)+SUMIF($B$2:$B$1001,$Q21,$I$2:$I$1001)</f>
        <v/>
      </c>
      <c r="Z21" s="27">
        <f>SUMIF($C$2:$C$1001,$Q21,$K$2:$K$1001)+SUMIF($B$2:$B$1001,$Q21,$L$2:$L$1001)</f>
        <v/>
      </c>
      <c r="AA21" s="6" t="n">
        <v>5</v>
      </c>
      <c r="AB21" s="27" t="n">
        <v>2303</v>
      </c>
      <c r="AC21" s="27" t="n">
        <v>1884</v>
      </c>
      <c r="AD21" s="27" t="n">
        <v>20</v>
      </c>
      <c r="AE21" s="27" t="n">
        <v>3</v>
      </c>
      <c r="AF21" s="15" t="n">
        <v>2296</v>
      </c>
      <c r="AG21" s="27" t="n">
        <v>1900</v>
      </c>
      <c r="AH21" s="27" t="n">
        <v>16</v>
      </c>
      <c r="AI21" s="27" t="n">
        <v>5</v>
      </c>
      <c r="AL21" s="42">
        <f>AL33</f>
        <v/>
      </c>
      <c r="AM21" s="42">
        <f>AM33</f>
        <v/>
      </c>
      <c r="AN21" s="27">
        <f>COUNTIFS($J$2:$J$1000,"&gt;"&amp;$AN$17,$B$2:$B$1000,"="&amp;AL21)+COUNTIFS($J$2:$J$1000,"&gt;"&amp;$AN$17,$C$2:$C$1000,"="&amp;AL21)</f>
        <v/>
      </c>
      <c r="AO21" s="27">
        <f>COUNTIFS($J$2:$J$1000,"&lt;"&amp;$AN$17,$B$2:$B$1000,"="&amp;AL21)+COUNTIFS($J$2:$J$1000,"&lt;"&amp;$AN$17,$C$2:$C$1000,"="&amp;AL21)</f>
        <v/>
      </c>
      <c r="AP21" s="27">
        <f>COUNTIFS($J$2:$J$1000,"&gt;"&amp;$AN$17,$B$2:$B$1000,"="&amp;AM21)+COUNTIFS($J$2:$J$1000,"&gt;"&amp;$AN$17,$C$2:$C$1000,"="&amp;AM21)</f>
        <v/>
      </c>
      <c r="AQ21" s="27">
        <f>COUNTIFS($J$2:$J$1000,"&lt;"&amp;$AN$17,$B$2:$B$1000,"="&amp;AM21)+COUNTIFS($J$2:$J$1000,"&lt;"&amp;$AN$17,$C$2:$C$1000,"="&amp;AM21)</f>
        <v/>
      </c>
      <c r="AR21" s="27">
        <f>COUNTIFS($J$2:$J$1000,"&gt;"&amp;$AR$17,$B$2:$B$1000,"="&amp;AL21)+COUNTIFS($J$2:$J$1000,"&gt;"&amp;$AR$17,$C$2:$C$1000,"="&amp;AL21)</f>
        <v/>
      </c>
      <c r="AS21" s="27">
        <f>COUNTIFS($J$2:$J$1000,"&lt;"&amp;$AR$17,$B$2:$B$1000,"="&amp;AL21)+COUNTIFS($J$2:$J$1000,"&lt;"&amp;$AR$17,$C$2:$C$1000,"="&amp;AL21)</f>
        <v/>
      </c>
      <c r="AT21" s="27">
        <f>COUNTIFS($J$2:$J$1000,"&gt;"&amp;$AR$17,$B$2:$B$1000,"="&amp;AM21)+COUNTIFS($J$2:$J$1000,"&gt;"&amp;$AR$17,$C$2:$C$1000,"="&amp;AM21)</f>
        <v/>
      </c>
      <c r="AU21" s="27">
        <f>COUNTIFS($J$2:$J$1000,"&lt;"&amp;$AR$17,$B$2:$B$1000,"="&amp;AM21)+COUNTIFS($J$2:$J$1000,"&lt;"&amp;$AR$17,$C$2:$C$1000,"="&amp;AM21)</f>
        <v/>
      </c>
      <c r="AV21" s="27">
        <f>COUNTIFS($J$2:$J$1000,"&gt;"&amp;$AV$17,$B$2:$B$1000,"="&amp;AL21)+COUNTIFS($J$2:$J$1000,"&gt;"&amp;$AV$17,$C$2:$C$1000,"="&amp;AL21)</f>
        <v/>
      </c>
      <c r="AW21" s="27">
        <f>COUNTIFS($J$2:$J$1000,"&lt;"&amp;$AV$17,$B$2:$B$1000,"="&amp;AL21)+COUNTIFS($J$2:$J$1000,"&lt;"&amp;$AV$17,$C$2:$C$1000,"="&amp;AL21)</f>
        <v/>
      </c>
      <c r="AX21" s="27">
        <f>COUNTIFS($J$2:$J$1000,"&gt;"&amp;$AV$17,$B$2:$B$1000,"="&amp;AM21)+COUNTIFS($J$2:$J$1000,"&gt;"&amp;$AV$17,$C$2:$C$1000,"="&amp;AM21)</f>
        <v/>
      </c>
      <c r="AY21" s="27">
        <f>COUNTIFS($J$2:$J$1000,"&lt;"&amp;$AV$17,$B$2:$B$1000,"="&amp;AM21)+COUNTIFS($J$2:$J$1000,"&lt;"&amp;$AV$17,$C$2:$C$1000,"="&amp;AM21)</f>
        <v/>
      </c>
      <c r="AZ21" s="15">
        <f>COUNTIFS($M$2:$M$1000,"&gt;"&amp;$AZ$17,$B$2:$B$1000,"="&amp;AL21)+COUNTIFS($M$2:$M$1000,"&gt;"&amp;$AZ$17,$C$2:$C$1000,"="&amp;AL21)</f>
        <v/>
      </c>
      <c r="BA21" s="27">
        <f>COUNTIFS($M$2:$M$1000,"&lt;"&amp;$AZ$17,$B$2:$B$1000,"="&amp;AL21)+COUNTIFS($M$2:$M$1000,"&lt;"&amp;$AZ$17,$C$2:$C$1000,"="&amp;AL21)</f>
        <v/>
      </c>
      <c r="BB21" s="27">
        <f>COUNTIFS($M$2:$M$1000,"&gt;"&amp;$AZ$17,$B$2:$B$1000,"="&amp;AM21)+COUNTIFS($M$2:$M$1000,"&gt;"&amp;$AZ$17,$C$2:$C$1000,"="&amp;AM21)</f>
        <v/>
      </c>
      <c r="BC21" s="27">
        <f>COUNTIFS($M$2:$M$1000,"&lt;"&amp;$AZ$17,$B$2:$B$1000,"="&amp;AM21)+COUNTIFS($M$2:$M$1000,"&lt;"&amp;$AZ$17,$C$2:$C$1000,"="&amp;AM21)</f>
        <v/>
      </c>
      <c r="BD21" s="27">
        <f>COUNTIFS($M$2:$M$1000,"&gt;"&amp;$BD$17,$B$2:$B$1000,"="&amp;AL21)+COUNTIFS($M$2:$M$1000,"&gt;"&amp;$BD$17,$C$2:$C$1000,"="&amp;AL21)</f>
        <v/>
      </c>
      <c r="BE21" s="27">
        <f>COUNTIFS($M$2:$M$1000,"&lt;"&amp;$BD$17,$B$2:$B$1000,"="&amp;AL21)+COUNTIFS($M$2:$M$1000,"&lt;"&amp;$BD$17,$C$2:$C$1000,"="&amp;AL21)</f>
        <v/>
      </c>
      <c r="BF21" s="27">
        <f>COUNTIFS($M$2:$M$1000,"&gt;"&amp;$BD$17,$B$2:$B$1000,"="&amp;AM21)+COUNTIFS($M$2:$M$1000,"&gt;"&amp;$BD$17,$C$2:$C$1000,"="&amp;AM21)</f>
        <v/>
      </c>
      <c r="BG21" s="27">
        <f>COUNTIFS($M$2:$M$1000,"&lt;"&amp;$BD$17,$B$2:$B$1000,"="&amp;AM21)+COUNTIFS($M$2:$M$1000,"&lt;"&amp;$BD$17,$C$2:$C$1000,"="&amp;AM21)</f>
        <v/>
      </c>
      <c r="BH21" s="27">
        <f>COUNTIFS($M$2:$M$1000,"&gt;"&amp;$BH$17,$B$2:$B$1000,"="&amp;AL21)+COUNTIFS($M$2:$M$1000,"&gt;"&amp;$BH$17,$C$2:$C$1000,"="&amp;AL21)</f>
        <v/>
      </c>
      <c r="BI21" s="27">
        <f>COUNTIFS($M$2:$M$1000,"&lt;"&amp;$BH$17,$B$2:$B$1000,"="&amp;AL21)+COUNTIFS($M$2:$M$1000,"&lt;"&amp;$BH$17,$C$2:$C$1000,"="&amp;AL21)</f>
        <v/>
      </c>
      <c r="BJ21" s="27">
        <f>COUNTIFS($M$2:$M$1000,"&gt;"&amp;$BH$17,$B$2:$B$1000,"="&amp;AM21)+COUNTIFS($M$2:$M$1000,"&gt;"&amp;$BH$17,$C$2:$C$1000,"="&amp;AM21)</f>
        <v/>
      </c>
      <c r="BK21" s="27">
        <f>COUNTIFS($M$2:$M$1000,"&lt;"&amp;$BH$17,$B$2:$B$1000,"="&amp;AM21)+COUNTIFS($M$2:$M$1000,"&lt;"&amp;$BH$17,$C$2:$C$1000,"="&amp;AM21)</f>
        <v/>
      </c>
      <c r="BL21" s="27">
        <f>COUNTIFS($M$2:$M$1000,"&gt;"&amp;$BL$17,$B$2:$B$1000,"="&amp;AL21)+COUNTIFS($M$2:$M$1000,"&gt;"&amp;$BL$17,$C$2:$C$1000,"="&amp;AL21)</f>
        <v/>
      </c>
      <c r="BM21" s="27">
        <f>COUNTIFS($M$2:$M$1000,"&lt;"&amp;$BL$17,$B$2:$B$1000,"="&amp;AL21)+COUNTIFS($M$2:$M$1000,"&lt;"&amp;$BL$17,$C$2:$C$1000,"="&amp;AL21)</f>
        <v/>
      </c>
      <c r="BN21" s="27">
        <f>COUNTIFS($M$2:$M$1000,"&gt;"&amp;$BL$17,$B$2:$B$1000,"="&amp;AM21)+COUNTIFS($M$2:$M$1000,"&gt;"&amp;$BL$17,$C$2:$C$1000,"="&amp;AM21)</f>
        <v/>
      </c>
      <c r="BO21" s="27">
        <f>COUNTIFS($M$2:$M$1000,"&lt;"&amp;$BL$17,$B$2:$B$1000,"="&amp;AM21)+COUNTIFS($M$2:$M$1000,"&lt;"&amp;$BL$17,$C$2:$C$1000,"="&amp;AM21)</f>
        <v/>
      </c>
      <c r="BP21" s="6">
        <f>COUNTIFS($H$2:$H$1000,"&gt;"&amp;$BP$17,$B$2:$B$1000,"="&amp;AL21)+COUNTIFS($I$2:$I$1000,"&gt;"&amp;$BP$17,$C$2:$C$1000,"="&amp;AL21)</f>
        <v/>
      </c>
      <c r="BQ21" s="27">
        <f>COUNTIFS($H$2:$H$1000,"&lt;"&amp;$BP$17,$B$2:$B$1000,"="&amp;AL21)+COUNTIFS($I$2:$I$1000,"&lt;"&amp;$BP$17,$C$2:$C$1000,"="&amp;AL21)</f>
        <v/>
      </c>
      <c r="BR21" s="27">
        <f>COUNTIFS($H$2:$H$1000,"&gt;"&amp;$BP$17,$B$2:$B$1000,"="&amp;AM21)+COUNTIFS($I$2:$I$1000,"&gt;"&amp;$BP$17,$C$2:$C$1000,"="&amp;AM21)</f>
        <v/>
      </c>
      <c r="BS21" s="27">
        <f>COUNTIFS($H$2:$H$1000,"&lt;"&amp;$BP$17,$B$2:$B$1000,"="&amp;AM21)+COUNTIFS($I$2:$I$1000,"&lt;"&amp;$BP$17,$C$2:$C$1000,"="&amp;AM21)</f>
        <v/>
      </c>
      <c r="BT21" s="27">
        <f>COUNTIFS($H$2:$H$1000,"&gt;"&amp;$BT$17,$B$2:$B$1000,"="&amp;AL21)+COUNTIFS($I$2:$I$1000,"&gt;"&amp;$BT$17,$C$2:$C$1000,"="&amp;AL21)</f>
        <v/>
      </c>
      <c r="BU21" s="27">
        <f>COUNTIFS($H$2:$H$1000,"&lt;"&amp;$BT$17,$B$2:$B$1000,"="&amp;AL21)+COUNTIFS($I$2:$I$1000,"&lt;"&amp;$BT$17,$C$2:$C$1000,"="&amp;AL21)</f>
        <v/>
      </c>
      <c r="BV21" s="27">
        <f>COUNTIFS($H$2:$H$1000,"&gt;"&amp;$BT$17,$B$2:$B$1000,"="&amp;AM21)+COUNTIFS($I$2:$I$1000,"&gt;"&amp;$BT$17,$C$2:$C$1000,"="&amp;AM21)</f>
        <v/>
      </c>
      <c r="BW21" s="27">
        <f>COUNTIFS($H$2:$H$1000,"&lt;"&amp;$BT$17,$B$2:$B$1000,"="&amp;AM21)+COUNTIFS($I$2:$I$1000,"&lt;"&amp;$BT$17,$C$2:$C$1000,"="&amp;AM21)</f>
        <v/>
      </c>
      <c r="BX21" s="27">
        <f>COUNTIFS($H$2:$H$1000,"&gt;"&amp;$BX$17,$B$2:$B$1000,"="&amp;AL21)+COUNTIFS($I$2:$I$1000,"&gt;"&amp;$BX$17,$C$2:$C$1000,"="&amp;AL21)</f>
        <v/>
      </c>
      <c r="BY21" s="27">
        <f>COUNTIFS($H$2:$H$1000,"&lt;"&amp;$BX$17,$B$2:$B$1000,"="&amp;AL21)+COUNTIFS($I$2:$I$1000,"&lt;"&amp;$BX$17,$C$2:$C$1000,"="&amp;AL21)</f>
        <v/>
      </c>
      <c r="BZ21" s="27">
        <f>COUNTIFS($H$2:$H$1000,"&gt;"&amp;$BX$17,$B$2:$B$1000,"="&amp;AM21)+COUNTIFS($I$2:$I$1000,"&gt;"&amp;$BX$17,$C$2:$C$1000,"="&amp;AM21)</f>
        <v/>
      </c>
      <c r="CA21" s="27">
        <f>COUNTIFS($H$2:$H$1000,"&lt;"&amp;$BX$17,$B$2:$B$1000,"="&amp;AM21)+COUNTIFS($I$2:$I$1000,"&lt;"&amp;$BX$17,$C$2:$C$1000,"="&amp;AM21)</f>
        <v/>
      </c>
      <c r="CB21" s="15">
        <f>COUNTIFS($K$2:$K$1000,"&gt;"&amp;$CB$17,$B$2:$B$1000,"="&amp;AL21)+COUNTIFS($L$2:$L$1000,"&gt;"&amp;$CB$17,$C$2:$C$1000,"="&amp;AL21)</f>
        <v/>
      </c>
      <c r="CC21" s="27">
        <f>COUNTIFS($K$2:$K$1000,"&lt;"&amp;$CB$17,$B$2:$B$1000,"="&amp;AL21)+COUNTIFS($L$2:$L$1000,"&lt;"&amp;$CB$17,$C$2:$C$1000,"="&amp;AL21)</f>
        <v/>
      </c>
      <c r="CD21" s="27">
        <f>COUNTIFS($K$2:$K$1000,"&gt;"&amp;$CB$17,$B$2:$B$1000,"="&amp;AM21)+COUNTIFS($L$2:$L$1000,"&gt;"&amp;$CB$17,$C$2:$C$1000,"="&amp;AM21)</f>
        <v/>
      </c>
      <c r="CE21" s="27">
        <f>COUNTIFS($K$2:$K$1000,"&lt;"&amp;$CB$17,$B$2:$B$1000,"="&amp;AM21)+COUNTIFS($L$2:$L$1000,"&lt;"&amp;$CB$17,$C$2:$C$1000,"="&amp;AM21)</f>
        <v/>
      </c>
      <c r="CF21" s="27">
        <f>COUNTIFS($K$2:$K$1000,"&gt;"&amp;$CF$17,$B$2:$B$1000,"="&amp;AL21)+COUNTIFS($L$2:$L$1000,"&gt;"&amp;$CF$17,$C$2:$C$1000,"="&amp;AL21)</f>
        <v/>
      </c>
      <c r="CG21" s="27">
        <f>COUNTIFS($K$2:$K$1000,"&lt;"&amp;$CF$17,$B$2:$B$1000,"="&amp;AL21)+COUNTIFS($L$2:$L$1000,"&lt;"&amp;$CF$17,$C$2:$C$1000,"="&amp;AL21)</f>
        <v/>
      </c>
      <c r="CH21" s="27">
        <f>COUNTIFS($K$2:$K$1000,"&gt;"&amp;$CF$17,$B$2:$B$1000,"="&amp;AM21)+COUNTIFS($L$2:$L$1000,"&gt;"&amp;$CF$17,$C$2:$C$1000,"="&amp;AM21)</f>
        <v/>
      </c>
      <c r="CI21" s="27">
        <f>COUNTIFS($K$2:$K$1000,"&lt;"&amp;$CF$17,$B$2:$B$1000,"="&amp;AM21)+COUNTIFS($L$2:$L$1000,"&lt;"&amp;$CF$17,$C$2:$C$1000,"="&amp;AM21)</f>
        <v/>
      </c>
      <c r="CJ21" s="27">
        <f>COUNTIFS($K$2:$K$1000,"&gt;"&amp;$CJ$17,$B$2:$B$1000,"="&amp;AL21)+COUNTIFS($L$2:$L$1000,"&gt;"&amp;$CJ$17,$C$2:$C$1000,"="&amp;AL21)</f>
        <v/>
      </c>
      <c r="CK21" s="27">
        <f>COUNTIFS($K$2:$K$1000,"&lt;"&amp;$CJ$17,$B$2:$B$1000,"="&amp;AL21)+COUNTIFS($L$2:$L$1000,"&lt;"&amp;$CJ$17,$C$2:$C$1000,"="&amp;AL21)</f>
        <v/>
      </c>
      <c r="CL21" s="27">
        <f>COUNTIFS($K$2:$K$1000,"&gt;"&amp;$CJ$17,$B$2:$B$1000,"="&amp;AM21)+COUNTIFS($L$2:$L$1000,"&gt;"&amp;$CJ$17,$C$2:$C$1000,"="&amp;AM21)</f>
        <v/>
      </c>
      <c r="CM21" s="27">
        <f>COUNTIFS($K$2:$K$1000,"&lt;"&amp;$CJ$17,$B$2:$B$1000,"="&amp;AM21)+COUNTIFS($L$2:$L$1000,"&lt;"&amp;$CJ$17,$C$2:$C$1000,"="&amp;AM21)</f>
        <v/>
      </c>
      <c r="CN21" s="6">
        <f>COUNTIFS($I$2:$I$1000,"&gt;"&amp;$CN$17,$B$2:$B$1000,"="&amp;AL21)+COUNTIFS($H$2:$H$1000,"&gt;"&amp;$CN$17,$C$2:$C$1000,"="&amp;AL21)</f>
        <v/>
      </c>
      <c r="CO21" s="27">
        <f>COUNTIFS($I$2:$I$1000,"&lt;"&amp;$CN$17,$B$2:$B$1000,"="&amp;AL21)+COUNTIFS($H$2:$H$1000,"&lt;"&amp;$CN$17,$C$2:$C$1000,"="&amp;AL21)</f>
        <v/>
      </c>
      <c r="CP21" s="27">
        <f>COUNTIFS($I$2:$I$1000,"&gt;"&amp;$CN$17,$B$2:$B$1000,"="&amp;AM21)+COUNTIFS($H$2:$H$1000,"&gt;"&amp;$CN$17,$C$2:$C$1000,"="&amp;AM21)</f>
        <v/>
      </c>
      <c r="CQ21" s="27">
        <f>COUNTIFS($I$2:$I$1000,"&lt;"&amp;$CN$17,$B$2:$B$1000,"="&amp;AM21)+COUNTIFS($H$2:$H$1000,"&lt;"&amp;$CN$17,$C$2:$C$1000,"="&amp;AM21)</f>
        <v/>
      </c>
      <c r="CR21" s="27">
        <f>COUNTIFS($I$2:$I$1000,"&gt;"&amp;$CR$17,$B$2:$B$1000,"="&amp;AL21)+COUNTIFS($H$2:$H$1000,"&gt;"&amp;$CR$17,$C$2:$C$1000,"="&amp;AL21)</f>
        <v/>
      </c>
      <c r="CS21" s="27">
        <f>COUNTIFS($I$2:$I$1000,"&lt;"&amp;$CR$17,$B$2:$B$1000,"="&amp;AL21)+COUNTIFS($H$2:$H$1000,"&lt;"&amp;$CR$17,$C$2:$C$1000,"="&amp;AL21)</f>
        <v/>
      </c>
      <c r="CT21" s="27">
        <f>COUNTIFS($I$2:$I$1000,"&gt;"&amp;$CR$17,$B$2:$B$1000,"="&amp;AM21)+COUNTIFS($H$2:$H$1000,"&gt;"&amp;$CR$17,$C$2:$C$1000,"="&amp;AM21)</f>
        <v/>
      </c>
      <c r="CU21" s="27">
        <f>COUNTIFS($I$2:$I$1000,"&lt;"&amp;$CR$17,$B$2:$B$1000,"="&amp;AM21)+COUNTIFS($H$2:$H$1000,"&lt;"&amp;$CR$17,$C$2:$C$1000,"="&amp;AM21)</f>
        <v/>
      </c>
      <c r="CV21" s="27">
        <f>COUNTIFS($I$2:$I$1000,"&gt;"&amp;$CV$17,$B$2:$B$1000,"="&amp;AL21)+COUNTIFS($H$2:$H$1000,"&gt;"&amp;$CV$17,$C$2:$C$1000,"="&amp;AL21)</f>
        <v/>
      </c>
      <c r="CW21" s="27">
        <f>COUNTIFS($I$2:$I$1000,"&lt;"&amp;$CV$17,$B$2:$B$1000,"="&amp;AL21)+COUNTIFS($H$2:$H$1000,"&lt;"&amp;$CV$17,$C$2:$C$1000,"="&amp;AL21)</f>
        <v/>
      </c>
      <c r="CX21" s="27">
        <f>COUNTIFS($I$2:$I$1000,"&gt;"&amp;$CV$17,$B$2:$B$1000,"="&amp;AM21)+COUNTIFS($H$2:$H$1000,"&gt;"&amp;$CV$17,$C$2:$C$1000,"="&amp;AM21)</f>
        <v/>
      </c>
      <c r="CY21" s="27">
        <f>COUNTIFS($I$2:$I$1000,"&lt;"&amp;$CV$17,$B$2:$B$1000,"="&amp;AM21)+COUNTIFS($H$2:$H$1000,"&lt;"&amp;$CV$17,$C$2:$C$1000,"="&amp;AM21)</f>
        <v/>
      </c>
      <c r="CZ21" s="15">
        <f>COUNTIFS($L$2:$L$1000,"&gt;"&amp;$CZ$17,$B$2:$B$1000,"="&amp;AL21)+COUNTIFS($K$2:$K$1000,"&gt;"&amp;$CZ$17,$C$2:$C$1000,"="&amp;AL21)</f>
        <v/>
      </c>
      <c r="DA21" s="27">
        <f>COUNTIFS($L$2:$L$1000,"&lt;"&amp;$CZ$17,$B$2:$B$1000,"="&amp;AL21)+COUNTIFS($K$2:$K$1000,"&lt;"&amp;$CZ$17,$C$2:$C$1000,"="&amp;AL21)</f>
        <v/>
      </c>
      <c r="DB21" s="27">
        <f>COUNTIFS($L$2:$L$1000,"&gt;"&amp;$CZ$17,$B$2:$B$1000,"="&amp;AM21)+COUNTIFS($K$2:$K$1000,"&gt;"&amp;$CZ$17,$C$2:$C$1000,"="&amp;AM21)</f>
        <v/>
      </c>
      <c r="DC21" s="27">
        <f>COUNTIFS($L$2:$L$1000,"&lt;"&amp;$CZ$17,$B$2:$B$1000,"="&amp;AM21)+COUNTIFS($K$2:$K$1000,"&lt;"&amp;$CZ$17,$C$2:$C$1000,"="&amp;AM21)</f>
        <v/>
      </c>
      <c r="DD21" s="27">
        <f>COUNTIFS($L$2:$L$1000,"&gt;"&amp;$DD$17,$B$2:$B$1000,"="&amp;AL21)+COUNTIFS($K$2:$K$1000,"&gt;"&amp;$DD$17,$C$2:$C$1000,"="&amp;AL21)</f>
        <v/>
      </c>
      <c r="DE21" s="27">
        <f>COUNTIFS($L$2:$L$1000,"&lt;"&amp;$DD$17,$B$2:$B$1000,"="&amp;AL21)+COUNTIFS($K$2:$K$1000,"&lt;"&amp;$DD$17,$C$2:$C$1000,"="&amp;AL21)</f>
        <v/>
      </c>
      <c r="DF21" s="27">
        <f>COUNTIFS($L$2:$L$1000,"&gt;"&amp;$DD$17,$B$2:$B$1000,"="&amp;AM21)+COUNTIFS($K$2:$K$1000,"&gt;"&amp;$DD$17,$C$2:$C$1000,"="&amp;AM21)</f>
        <v/>
      </c>
      <c r="DG21" s="27">
        <f>COUNTIFS($L$2:$L$1000,"&lt;"&amp;$DD$17,$B$2:$B$1000,"="&amp;AM21)+COUNTIFS($K$2:$K$1000,"&lt;"&amp;$DD$17,$C$2:$C$1000,"="&amp;AM21)</f>
        <v/>
      </c>
      <c r="DH21" s="27">
        <f>COUNTIFS($L$2:$L$1000,"&gt;"&amp;$DH$17,$B$2:$B$1000,"="&amp;AL21)+COUNTIFS($K$2:$K$1000,"&gt;"&amp;$DH$17,$C$2:$C$1000,"="&amp;AL21)</f>
        <v/>
      </c>
      <c r="DI21" s="27">
        <f>COUNTIFS($L$2:$L$1000,"&lt;"&amp;$DH$17,$B$2:$B$1000,"="&amp;AL21)+COUNTIFS($K$2:$K$1000,"&lt;"&amp;$DH$17,$C$2:$C$1000,"="&amp;AL21)</f>
        <v/>
      </c>
      <c r="DJ21" s="27">
        <f>COUNTIFS($L$2:$L$1000,"&gt;"&amp;$DH$17,$B$2:$B$1000,"="&amp;AM21)+COUNTIFS($K$2:$K$1000,"&gt;"&amp;$DH$17,$C$2:$C$1000,"="&amp;AM21)</f>
        <v/>
      </c>
      <c r="DK21" s="27">
        <f>COUNTIFS($L$2:$L$1000,"&lt;"&amp;$DH$17,$B$2:$B$1000,"="&amp;AM21)+COUNTIFS($K$2:$K$1000,"&lt;"&amp;$DH$17,$C$2:$C$1000,"="&amp;AM21)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43336</v>
      </c>
      <c r="B22" s="42" t="inlineStr">
        <is>
          <t>Lyon</t>
        </is>
      </c>
      <c r="C22" s="42" t="inlineStr">
        <is>
          <t>Strasbourg</t>
        </is>
      </c>
      <c r="D22" s="27" t="n">
        <v>563</v>
      </c>
      <c r="E22" s="27" t="n">
        <v>360</v>
      </c>
      <c r="F22" s="27" t="n">
        <v>473</v>
      </c>
      <c r="G22" s="27" t="n">
        <v>279</v>
      </c>
      <c r="H22" s="8" t="n">
        <v>10</v>
      </c>
      <c r="I22" s="8" t="n">
        <v>1</v>
      </c>
      <c r="J22" s="8" t="n">
        <v>11</v>
      </c>
      <c r="K22" s="15" t="n">
        <v>2</v>
      </c>
      <c r="L22" s="27" t="n">
        <v>0</v>
      </c>
      <c r="M22" s="8" t="n">
        <v>2</v>
      </c>
      <c r="N22" s="12">
        <f>IF(K22="","",LOOKUP(K22-L22,{-9E+307,0,1},{2,"x",1}))</f>
        <v/>
      </c>
      <c r="O22" s="7">
        <f>IF(K22="","",K22&amp;"-"&amp;L22)</f>
        <v/>
      </c>
      <c r="P22" s="1" t="n"/>
      <c r="Q22" s="42" t="inlineStr">
        <is>
          <t>Toulouse</t>
        </is>
      </c>
      <c r="R22" s="27">
        <f>SUMPRODUCT(($B$2:$C$1001=$Q22)*($N$2:$N$1001&lt;&gt;""))</f>
        <v/>
      </c>
      <c r="S22" s="27">
        <f>SUMIF($B$2:$B$1001,$Q22,$D$2:$D$1001)+SUMIF($C$2:$C$1001,$Q22,$E$2:$E$1001)</f>
        <v/>
      </c>
      <c r="T22" s="27">
        <f>SUMIF($B$2:$B$1001,$Q22,$F$2:$F$1001)+SUMIF($C$2:$C$1001,$Q22,$G$2:$G$1001)</f>
        <v/>
      </c>
      <c r="U22" s="27">
        <f>SUMIF($B$2:$B$1001,$Q22,$H$2:$H$1001)+SUMIF($C$2:$C$1001,$Q22,$I$2:$I$1001)</f>
        <v/>
      </c>
      <c r="V22" s="27">
        <f>SUMIF($B$2:$B$1001,$Q22,$K$2:$K$1001)+SUMIF($C$2:$C$1001,$Q22,$L$2:$L$1001)</f>
        <v/>
      </c>
      <c r="W22" s="15">
        <f>SUMIF($C$2:$C$1001,$Q22,$D$2:$D$1001)+SUMIF($B$2:$B$1001,$Q22,$E$2:$E$1001)</f>
        <v/>
      </c>
      <c r="X22" s="27">
        <f>SUMIF($C$2:$C$1001,$Q22,$F$2:$F$1001)+SUMIF($B$2:$B$1001,$Q22,$G$2:$G$1001)</f>
        <v/>
      </c>
      <c r="Y22" s="27">
        <f>SUMIF($C$2:$C$1001,$Q22,$H$2:$H$1001)+SUMIF($B$2:$B$1001,$Q22,$I$2:$I$1001)</f>
        <v/>
      </c>
      <c r="Z22" s="27">
        <f>SUMIF($C$2:$C$1001,$Q22,$K$2:$K$1001)+SUMIF($B$2:$B$1001,$Q22,$L$2:$L$1001)</f>
        <v/>
      </c>
      <c r="AA22" s="6" t="n">
        <v>5</v>
      </c>
      <c r="AB22" s="27" t="n">
        <v>2028</v>
      </c>
      <c r="AC22" s="27" t="n">
        <v>1569</v>
      </c>
      <c r="AD22" s="27" t="n">
        <v>17</v>
      </c>
      <c r="AE22" s="27" t="n">
        <v>5</v>
      </c>
      <c r="AF22" s="15" t="n">
        <v>2089</v>
      </c>
      <c r="AG22" s="27" t="n">
        <v>1645</v>
      </c>
      <c r="AH22" s="27" t="n">
        <v>28</v>
      </c>
      <c r="AI22" s="27" t="n">
        <v>11</v>
      </c>
      <c r="AL22" s="42">
        <f>AL34</f>
        <v/>
      </c>
      <c r="AM22" s="42">
        <f>AM34</f>
        <v/>
      </c>
      <c r="AN22" s="27">
        <f>COUNTIFS($J$2:$J$1000,"&gt;"&amp;$AN$17,$B$2:$B$1000,"="&amp;AL22)+COUNTIFS($J$2:$J$1000,"&gt;"&amp;$AN$17,$C$2:$C$1000,"="&amp;AL22)</f>
        <v/>
      </c>
      <c r="AO22" s="27">
        <f>COUNTIFS($J$2:$J$1000,"&lt;"&amp;$AN$17,$B$2:$B$1000,"="&amp;AL22)+COUNTIFS($J$2:$J$1000,"&lt;"&amp;$AN$17,$C$2:$C$1000,"="&amp;AL22)</f>
        <v/>
      </c>
      <c r="AP22" s="27">
        <f>COUNTIFS($J$2:$J$1000,"&gt;"&amp;$AN$17,$B$2:$B$1000,"="&amp;AM22)+COUNTIFS($J$2:$J$1000,"&gt;"&amp;$AN$17,$C$2:$C$1000,"="&amp;AM22)</f>
        <v/>
      </c>
      <c r="AQ22" s="27">
        <f>COUNTIFS($J$2:$J$1000,"&lt;"&amp;$AN$17,$B$2:$B$1000,"="&amp;AM22)+COUNTIFS($J$2:$J$1000,"&lt;"&amp;$AN$17,$C$2:$C$1000,"="&amp;AM22)</f>
        <v/>
      </c>
      <c r="AR22" s="27">
        <f>COUNTIFS($J$2:$J$1000,"&gt;"&amp;$AR$17,$B$2:$B$1000,"="&amp;AL22)+COUNTIFS($J$2:$J$1000,"&gt;"&amp;$AR$17,$C$2:$C$1000,"="&amp;AL22)</f>
        <v/>
      </c>
      <c r="AS22" s="27">
        <f>COUNTIFS($J$2:$J$1000,"&lt;"&amp;$AR$17,$B$2:$B$1000,"="&amp;AL22)+COUNTIFS($J$2:$J$1000,"&lt;"&amp;$AR$17,$C$2:$C$1000,"="&amp;AL22)</f>
        <v/>
      </c>
      <c r="AT22" s="27">
        <f>COUNTIFS($J$2:$J$1000,"&gt;"&amp;$AR$17,$B$2:$B$1000,"="&amp;AM22)+COUNTIFS($J$2:$J$1000,"&gt;"&amp;$AR$17,$C$2:$C$1000,"="&amp;AM22)</f>
        <v/>
      </c>
      <c r="AU22" s="27">
        <f>COUNTIFS($J$2:$J$1000,"&lt;"&amp;$AR$17,$B$2:$B$1000,"="&amp;AM22)+COUNTIFS($J$2:$J$1000,"&lt;"&amp;$AR$17,$C$2:$C$1000,"="&amp;AM22)</f>
        <v/>
      </c>
      <c r="AV22" s="27">
        <f>COUNTIFS($J$2:$J$1000,"&gt;"&amp;$AV$17,$B$2:$B$1000,"="&amp;AL22)+COUNTIFS($J$2:$J$1000,"&gt;"&amp;$AV$17,$C$2:$C$1000,"="&amp;AL22)</f>
        <v/>
      </c>
      <c r="AW22" s="27">
        <f>COUNTIFS($J$2:$J$1000,"&lt;"&amp;$AV$17,$B$2:$B$1000,"="&amp;AL22)+COUNTIFS($J$2:$J$1000,"&lt;"&amp;$AV$17,$C$2:$C$1000,"="&amp;AL22)</f>
        <v/>
      </c>
      <c r="AX22" s="27">
        <f>COUNTIFS($J$2:$J$1000,"&gt;"&amp;$AV$17,$B$2:$B$1000,"="&amp;AM22)+COUNTIFS($J$2:$J$1000,"&gt;"&amp;$AV$17,$C$2:$C$1000,"="&amp;AM22)</f>
        <v/>
      </c>
      <c r="AY22" s="27">
        <f>COUNTIFS($J$2:$J$1000,"&lt;"&amp;$AV$17,$B$2:$B$1000,"="&amp;AM22)+COUNTIFS($J$2:$J$1000,"&lt;"&amp;$AV$17,$C$2:$C$1000,"="&amp;AM22)</f>
        <v/>
      </c>
      <c r="AZ22" s="15">
        <f>COUNTIFS($M$2:$M$1000,"&gt;"&amp;$AZ$17,$B$2:$B$1000,"="&amp;AL22)+COUNTIFS($M$2:$M$1000,"&gt;"&amp;$AZ$17,$C$2:$C$1000,"="&amp;AL22)</f>
        <v/>
      </c>
      <c r="BA22" s="27">
        <f>COUNTIFS($M$2:$M$1000,"&lt;"&amp;$AZ$17,$B$2:$B$1000,"="&amp;AL22)+COUNTIFS($M$2:$M$1000,"&lt;"&amp;$AZ$17,$C$2:$C$1000,"="&amp;AL22)</f>
        <v/>
      </c>
      <c r="BB22" s="27">
        <f>COUNTIFS($M$2:$M$1000,"&gt;"&amp;$AZ$17,$B$2:$B$1000,"="&amp;AM22)+COUNTIFS($M$2:$M$1000,"&gt;"&amp;$AZ$17,$C$2:$C$1000,"="&amp;AM22)</f>
        <v/>
      </c>
      <c r="BC22" s="27">
        <f>COUNTIFS($M$2:$M$1000,"&lt;"&amp;$AZ$17,$B$2:$B$1000,"="&amp;AM22)+COUNTIFS($M$2:$M$1000,"&lt;"&amp;$AZ$17,$C$2:$C$1000,"="&amp;AM22)</f>
        <v/>
      </c>
      <c r="BD22" s="27">
        <f>COUNTIFS($M$2:$M$1000,"&gt;"&amp;$BD$17,$B$2:$B$1000,"="&amp;AL22)+COUNTIFS($M$2:$M$1000,"&gt;"&amp;$BD$17,$C$2:$C$1000,"="&amp;AL22)</f>
        <v/>
      </c>
      <c r="BE22" s="27">
        <f>COUNTIFS($M$2:$M$1000,"&lt;"&amp;$BD$17,$B$2:$B$1000,"="&amp;AL22)+COUNTIFS($M$2:$M$1000,"&lt;"&amp;$BD$17,$C$2:$C$1000,"="&amp;AL22)</f>
        <v/>
      </c>
      <c r="BF22" s="27">
        <f>COUNTIFS($M$2:$M$1000,"&gt;"&amp;$BD$17,$B$2:$B$1000,"="&amp;AM22)+COUNTIFS($M$2:$M$1000,"&gt;"&amp;$BD$17,$C$2:$C$1000,"="&amp;AM22)</f>
        <v/>
      </c>
      <c r="BG22" s="27">
        <f>COUNTIFS($M$2:$M$1000,"&lt;"&amp;$BD$17,$B$2:$B$1000,"="&amp;AM22)+COUNTIFS($M$2:$M$1000,"&lt;"&amp;$BD$17,$C$2:$C$1000,"="&amp;AM22)</f>
        <v/>
      </c>
      <c r="BH22" s="27">
        <f>COUNTIFS($M$2:$M$1000,"&gt;"&amp;$BH$17,$B$2:$B$1000,"="&amp;AL22)+COUNTIFS($M$2:$M$1000,"&gt;"&amp;$BH$17,$C$2:$C$1000,"="&amp;AL22)</f>
        <v/>
      </c>
      <c r="BI22" s="27">
        <f>COUNTIFS($M$2:$M$1000,"&lt;"&amp;$BH$17,$B$2:$B$1000,"="&amp;AL22)+COUNTIFS($M$2:$M$1000,"&lt;"&amp;$BH$17,$C$2:$C$1000,"="&amp;AL22)</f>
        <v/>
      </c>
      <c r="BJ22" s="27">
        <f>COUNTIFS($M$2:$M$1000,"&gt;"&amp;$BH$17,$B$2:$B$1000,"="&amp;AM22)+COUNTIFS($M$2:$M$1000,"&gt;"&amp;$BH$17,$C$2:$C$1000,"="&amp;AM22)</f>
        <v/>
      </c>
      <c r="BK22" s="27">
        <f>COUNTIFS($M$2:$M$1000,"&lt;"&amp;$BH$17,$B$2:$B$1000,"="&amp;AM22)+COUNTIFS($M$2:$M$1000,"&lt;"&amp;$BH$17,$C$2:$C$1000,"="&amp;AM22)</f>
        <v/>
      </c>
      <c r="BL22" s="27">
        <f>COUNTIFS($M$2:$M$1000,"&gt;"&amp;$BL$17,$B$2:$B$1000,"="&amp;AL22)+COUNTIFS($M$2:$M$1000,"&gt;"&amp;$BL$17,$C$2:$C$1000,"="&amp;AL22)</f>
        <v/>
      </c>
      <c r="BM22" s="27">
        <f>COUNTIFS($M$2:$M$1000,"&lt;"&amp;$BL$17,$B$2:$B$1000,"="&amp;AL22)+COUNTIFS($M$2:$M$1000,"&lt;"&amp;$BL$17,$C$2:$C$1000,"="&amp;AL22)</f>
        <v/>
      </c>
      <c r="BN22" s="27">
        <f>COUNTIFS($M$2:$M$1000,"&gt;"&amp;$BL$17,$B$2:$B$1000,"="&amp;AM22)+COUNTIFS($M$2:$M$1000,"&gt;"&amp;$BL$17,$C$2:$C$1000,"="&amp;AM22)</f>
        <v/>
      </c>
      <c r="BO22" s="27">
        <f>COUNTIFS($M$2:$M$1000,"&lt;"&amp;$BL$17,$B$2:$B$1000,"="&amp;AM22)+COUNTIFS($M$2:$M$1000,"&lt;"&amp;$BL$17,$C$2:$C$1000,"="&amp;AM22)</f>
        <v/>
      </c>
      <c r="BP22" s="6">
        <f>COUNTIFS($H$2:$H$1000,"&gt;"&amp;$BP$17,$B$2:$B$1000,"="&amp;AL22)+COUNTIFS($I$2:$I$1000,"&gt;"&amp;$BP$17,$C$2:$C$1000,"="&amp;AL22)</f>
        <v/>
      </c>
      <c r="BQ22" s="27">
        <f>COUNTIFS($H$2:$H$1000,"&lt;"&amp;$BP$17,$B$2:$B$1000,"="&amp;AL22)+COUNTIFS($I$2:$I$1000,"&lt;"&amp;$BP$17,$C$2:$C$1000,"="&amp;AL22)</f>
        <v/>
      </c>
      <c r="BR22" s="27">
        <f>COUNTIFS($H$2:$H$1000,"&gt;"&amp;$BP$17,$B$2:$B$1000,"="&amp;AM22)+COUNTIFS($I$2:$I$1000,"&gt;"&amp;$BP$17,$C$2:$C$1000,"="&amp;AM22)</f>
        <v/>
      </c>
      <c r="BS22" s="27">
        <f>COUNTIFS($H$2:$H$1000,"&lt;"&amp;$BP$17,$B$2:$B$1000,"="&amp;AM22)+COUNTIFS($I$2:$I$1000,"&lt;"&amp;$BP$17,$C$2:$C$1000,"="&amp;AM22)</f>
        <v/>
      </c>
      <c r="BT22" s="27">
        <f>COUNTIFS($H$2:$H$1000,"&gt;"&amp;$BT$17,$B$2:$B$1000,"="&amp;AL22)+COUNTIFS($I$2:$I$1000,"&gt;"&amp;$BT$17,$C$2:$C$1000,"="&amp;AL22)</f>
        <v/>
      </c>
      <c r="BU22" s="27">
        <f>COUNTIFS($H$2:$H$1000,"&lt;"&amp;$BT$17,$B$2:$B$1000,"="&amp;AL22)+COUNTIFS($I$2:$I$1000,"&lt;"&amp;$BT$17,$C$2:$C$1000,"="&amp;AL22)</f>
        <v/>
      </c>
      <c r="BV22" s="27">
        <f>COUNTIFS($H$2:$H$1000,"&gt;"&amp;$BT$17,$B$2:$B$1000,"="&amp;AM22)+COUNTIFS($I$2:$I$1000,"&gt;"&amp;$BT$17,$C$2:$C$1000,"="&amp;AM22)</f>
        <v/>
      </c>
      <c r="BW22" s="27">
        <f>COUNTIFS($H$2:$H$1000,"&lt;"&amp;$BT$17,$B$2:$B$1000,"="&amp;AM22)+COUNTIFS($I$2:$I$1000,"&lt;"&amp;$BT$17,$C$2:$C$1000,"="&amp;AM22)</f>
        <v/>
      </c>
      <c r="BX22" s="27">
        <f>COUNTIFS($H$2:$H$1000,"&gt;"&amp;$BX$17,$B$2:$B$1000,"="&amp;AL22)+COUNTIFS($I$2:$I$1000,"&gt;"&amp;$BX$17,$C$2:$C$1000,"="&amp;AL22)</f>
        <v/>
      </c>
      <c r="BY22" s="27">
        <f>COUNTIFS($H$2:$H$1000,"&lt;"&amp;$BX$17,$B$2:$B$1000,"="&amp;AL22)+COUNTIFS($I$2:$I$1000,"&lt;"&amp;$BX$17,$C$2:$C$1000,"="&amp;AL22)</f>
        <v/>
      </c>
      <c r="BZ22" s="27">
        <f>COUNTIFS($H$2:$H$1000,"&gt;"&amp;$BX$17,$B$2:$B$1000,"="&amp;AM22)+COUNTIFS($I$2:$I$1000,"&gt;"&amp;$BX$17,$C$2:$C$1000,"="&amp;AM22)</f>
        <v/>
      </c>
      <c r="CA22" s="27">
        <f>COUNTIFS($H$2:$H$1000,"&lt;"&amp;$BX$17,$B$2:$B$1000,"="&amp;AM22)+COUNTIFS($I$2:$I$1000,"&lt;"&amp;$BX$17,$C$2:$C$1000,"="&amp;AM22)</f>
        <v/>
      </c>
      <c r="CB22" s="15">
        <f>COUNTIFS($K$2:$K$1000,"&gt;"&amp;$CB$17,$B$2:$B$1000,"="&amp;AL22)+COUNTIFS($L$2:$L$1000,"&gt;"&amp;$CB$17,$C$2:$C$1000,"="&amp;AL22)</f>
        <v/>
      </c>
      <c r="CC22" s="27">
        <f>COUNTIFS($K$2:$K$1000,"&lt;"&amp;$CB$17,$B$2:$B$1000,"="&amp;AL22)+COUNTIFS($L$2:$L$1000,"&lt;"&amp;$CB$17,$C$2:$C$1000,"="&amp;AL22)</f>
        <v/>
      </c>
      <c r="CD22" s="27">
        <f>COUNTIFS($K$2:$K$1000,"&gt;"&amp;$CB$17,$B$2:$B$1000,"="&amp;AM22)+COUNTIFS($L$2:$L$1000,"&gt;"&amp;$CB$17,$C$2:$C$1000,"="&amp;AM22)</f>
        <v/>
      </c>
      <c r="CE22" s="27">
        <f>COUNTIFS($K$2:$K$1000,"&lt;"&amp;$CB$17,$B$2:$B$1000,"="&amp;AM22)+COUNTIFS($L$2:$L$1000,"&lt;"&amp;$CB$17,$C$2:$C$1000,"="&amp;AM22)</f>
        <v/>
      </c>
      <c r="CF22" s="27">
        <f>COUNTIFS($K$2:$K$1000,"&gt;"&amp;$CF$17,$B$2:$B$1000,"="&amp;AL22)+COUNTIFS($L$2:$L$1000,"&gt;"&amp;$CF$17,$C$2:$C$1000,"="&amp;AL22)</f>
        <v/>
      </c>
      <c r="CG22" s="27">
        <f>COUNTIFS($K$2:$K$1000,"&lt;"&amp;$CF$17,$B$2:$B$1000,"="&amp;AL22)+COUNTIFS($L$2:$L$1000,"&lt;"&amp;$CF$17,$C$2:$C$1000,"="&amp;AL22)</f>
        <v/>
      </c>
      <c r="CH22" s="27">
        <f>COUNTIFS($K$2:$K$1000,"&gt;"&amp;$CF$17,$B$2:$B$1000,"="&amp;AM22)+COUNTIFS($L$2:$L$1000,"&gt;"&amp;$CF$17,$C$2:$C$1000,"="&amp;AM22)</f>
        <v/>
      </c>
      <c r="CI22" s="27">
        <f>COUNTIFS($K$2:$K$1000,"&lt;"&amp;$CF$17,$B$2:$B$1000,"="&amp;AM22)+COUNTIFS($L$2:$L$1000,"&lt;"&amp;$CF$17,$C$2:$C$1000,"="&amp;AM22)</f>
        <v/>
      </c>
      <c r="CJ22" s="27">
        <f>COUNTIFS($K$2:$K$1000,"&gt;"&amp;$CJ$17,$B$2:$B$1000,"="&amp;AL22)+COUNTIFS($L$2:$L$1000,"&gt;"&amp;$CJ$17,$C$2:$C$1000,"="&amp;AL22)</f>
        <v/>
      </c>
      <c r="CK22" s="27">
        <f>COUNTIFS($K$2:$K$1000,"&lt;"&amp;$CJ$17,$B$2:$B$1000,"="&amp;AL22)+COUNTIFS($L$2:$L$1000,"&lt;"&amp;$CJ$17,$C$2:$C$1000,"="&amp;AL22)</f>
        <v/>
      </c>
      <c r="CL22" s="27">
        <f>COUNTIFS($K$2:$K$1000,"&gt;"&amp;$CJ$17,$B$2:$B$1000,"="&amp;AM22)+COUNTIFS($L$2:$L$1000,"&gt;"&amp;$CJ$17,$C$2:$C$1000,"="&amp;AM22)</f>
        <v/>
      </c>
      <c r="CM22" s="27">
        <f>COUNTIFS($K$2:$K$1000,"&lt;"&amp;$CJ$17,$B$2:$B$1000,"="&amp;AM22)+COUNTIFS($L$2:$L$1000,"&lt;"&amp;$CJ$17,$C$2:$C$1000,"="&amp;AM22)</f>
        <v/>
      </c>
      <c r="CN22" s="6">
        <f>COUNTIFS($I$2:$I$1000,"&gt;"&amp;$CN$17,$B$2:$B$1000,"="&amp;AL22)+COUNTIFS($H$2:$H$1000,"&gt;"&amp;$CN$17,$C$2:$C$1000,"="&amp;AL22)</f>
        <v/>
      </c>
      <c r="CO22" s="27">
        <f>COUNTIFS($I$2:$I$1000,"&lt;"&amp;$CN$17,$B$2:$B$1000,"="&amp;AL22)+COUNTIFS($H$2:$H$1000,"&lt;"&amp;$CN$17,$C$2:$C$1000,"="&amp;AL22)</f>
        <v/>
      </c>
      <c r="CP22" s="27">
        <f>COUNTIFS($I$2:$I$1000,"&gt;"&amp;$CN$17,$B$2:$B$1000,"="&amp;AM22)+COUNTIFS($H$2:$H$1000,"&gt;"&amp;$CN$17,$C$2:$C$1000,"="&amp;AM22)</f>
        <v/>
      </c>
      <c r="CQ22" s="27">
        <f>COUNTIFS($I$2:$I$1000,"&lt;"&amp;$CN$17,$B$2:$B$1000,"="&amp;AM22)+COUNTIFS($H$2:$H$1000,"&lt;"&amp;$CN$17,$C$2:$C$1000,"="&amp;AM22)</f>
        <v/>
      </c>
      <c r="CR22" s="27">
        <f>COUNTIFS($I$2:$I$1000,"&gt;"&amp;$CR$17,$B$2:$B$1000,"="&amp;AL22)+COUNTIFS($H$2:$H$1000,"&gt;"&amp;$CR$17,$C$2:$C$1000,"="&amp;AL22)</f>
        <v/>
      </c>
      <c r="CS22" s="27">
        <f>COUNTIFS($I$2:$I$1000,"&lt;"&amp;$CR$17,$B$2:$B$1000,"="&amp;AL22)+COUNTIFS($H$2:$H$1000,"&lt;"&amp;$CR$17,$C$2:$C$1000,"="&amp;AL22)</f>
        <v/>
      </c>
      <c r="CT22" s="27">
        <f>COUNTIFS($I$2:$I$1000,"&gt;"&amp;$CR$17,$B$2:$B$1000,"="&amp;AM22)+COUNTIFS($H$2:$H$1000,"&gt;"&amp;$CR$17,$C$2:$C$1000,"="&amp;AM22)</f>
        <v/>
      </c>
      <c r="CU22" s="27">
        <f>COUNTIFS($I$2:$I$1000,"&lt;"&amp;$CR$17,$B$2:$B$1000,"="&amp;AM22)+COUNTIFS($H$2:$H$1000,"&lt;"&amp;$CR$17,$C$2:$C$1000,"="&amp;AM22)</f>
        <v/>
      </c>
      <c r="CV22" s="27">
        <f>COUNTIFS($I$2:$I$1000,"&gt;"&amp;$CV$17,$B$2:$B$1000,"="&amp;AL22)+COUNTIFS($H$2:$H$1000,"&gt;"&amp;$CV$17,$C$2:$C$1000,"="&amp;AL22)</f>
        <v/>
      </c>
      <c r="CW22" s="27">
        <f>COUNTIFS($I$2:$I$1000,"&lt;"&amp;$CV$17,$B$2:$B$1000,"="&amp;AL22)+COUNTIFS($H$2:$H$1000,"&lt;"&amp;$CV$17,$C$2:$C$1000,"="&amp;AL22)</f>
        <v/>
      </c>
      <c r="CX22" s="27">
        <f>COUNTIFS($I$2:$I$1000,"&gt;"&amp;$CV$17,$B$2:$B$1000,"="&amp;AM22)+COUNTIFS($H$2:$H$1000,"&gt;"&amp;$CV$17,$C$2:$C$1000,"="&amp;AM22)</f>
        <v/>
      </c>
      <c r="CY22" s="27">
        <f>COUNTIFS($I$2:$I$1000,"&lt;"&amp;$CV$17,$B$2:$B$1000,"="&amp;AM22)+COUNTIFS($H$2:$H$1000,"&lt;"&amp;$CV$17,$C$2:$C$1000,"="&amp;AM22)</f>
        <v/>
      </c>
      <c r="CZ22" s="15">
        <f>COUNTIFS($L$2:$L$1000,"&gt;"&amp;$CZ$17,$B$2:$B$1000,"="&amp;AL22)+COUNTIFS($K$2:$K$1000,"&gt;"&amp;$CZ$17,$C$2:$C$1000,"="&amp;AL22)</f>
        <v/>
      </c>
      <c r="DA22" s="27">
        <f>COUNTIFS($L$2:$L$1000,"&lt;"&amp;$CZ$17,$B$2:$B$1000,"="&amp;AL22)+COUNTIFS($K$2:$K$1000,"&lt;"&amp;$CZ$17,$C$2:$C$1000,"="&amp;AL22)</f>
        <v/>
      </c>
      <c r="DB22" s="27">
        <f>COUNTIFS($L$2:$L$1000,"&gt;"&amp;$CZ$17,$B$2:$B$1000,"="&amp;AM22)+COUNTIFS($K$2:$K$1000,"&gt;"&amp;$CZ$17,$C$2:$C$1000,"="&amp;AM22)</f>
        <v/>
      </c>
      <c r="DC22" s="27">
        <f>COUNTIFS($L$2:$L$1000,"&lt;"&amp;$CZ$17,$B$2:$B$1000,"="&amp;AM22)+COUNTIFS($K$2:$K$1000,"&lt;"&amp;$CZ$17,$C$2:$C$1000,"="&amp;AM22)</f>
        <v/>
      </c>
      <c r="DD22" s="27">
        <f>COUNTIFS($L$2:$L$1000,"&gt;"&amp;$DD$17,$B$2:$B$1000,"="&amp;AL22)+COUNTIFS($K$2:$K$1000,"&gt;"&amp;$DD$17,$C$2:$C$1000,"="&amp;AL22)</f>
        <v/>
      </c>
      <c r="DE22" s="27">
        <f>COUNTIFS($L$2:$L$1000,"&lt;"&amp;$DD$17,$B$2:$B$1000,"="&amp;AL22)+COUNTIFS($K$2:$K$1000,"&lt;"&amp;$DD$17,$C$2:$C$1000,"="&amp;AL22)</f>
        <v/>
      </c>
      <c r="DF22" s="27">
        <f>COUNTIFS($L$2:$L$1000,"&gt;"&amp;$DD$17,$B$2:$B$1000,"="&amp;AM22)+COUNTIFS($K$2:$K$1000,"&gt;"&amp;$DD$17,$C$2:$C$1000,"="&amp;AM22)</f>
        <v/>
      </c>
      <c r="DG22" s="27">
        <f>COUNTIFS($L$2:$L$1000,"&lt;"&amp;$DD$17,$B$2:$B$1000,"="&amp;AM22)+COUNTIFS($K$2:$K$1000,"&lt;"&amp;$DD$17,$C$2:$C$1000,"="&amp;AM22)</f>
        <v/>
      </c>
      <c r="DH22" s="27">
        <f>COUNTIFS($L$2:$L$1000,"&gt;"&amp;$DH$17,$B$2:$B$1000,"="&amp;AL22)+COUNTIFS($K$2:$K$1000,"&gt;"&amp;$DH$17,$C$2:$C$1000,"="&amp;AL22)</f>
        <v/>
      </c>
      <c r="DI22" s="27">
        <f>COUNTIFS($L$2:$L$1000,"&lt;"&amp;$DH$17,$B$2:$B$1000,"="&amp;AL22)+COUNTIFS($K$2:$K$1000,"&lt;"&amp;$DH$17,$C$2:$C$1000,"="&amp;AL22)</f>
        <v/>
      </c>
      <c r="DJ22" s="27">
        <f>COUNTIFS($L$2:$L$1000,"&gt;"&amp;$DH$17,$B$2:$B$1000,"="&amp;AM22)+COUNTIFS($K$2:$K$1000,"&gt;"&amp;$DH$17,$C$2:$C$1000,"="&amp;AM22)</f>
        <v/>
      </c>
      <c r="DK22" s="27">
        <f>COUNTIFS($L$2:$L$1000,"&lt;"&amp;$DH$17,$B$2:$B$1000,"="&amp;AM22)+COUNTIFS($K$2:$K$1000,"&lt;"&amp;$DH$17,$C$2:$C$1000,"="&amp;AM22)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43337</v>
      </c>
      <c r="B23" s="42" t="inlineStr">
        <is>
          <t>Amiens</t>
        </is>
      </c>
      <c r="C23" s="42" t="inlineStr">
        <is>
          <t>Reims</t>
        </is>
      </c>
      <c r="D23" s="27" t="n">
        <v>545</v>
      </c>
      <c r="E23" s="27" t="n">
        <v>397</v>
      </c>
      <c r="F23" s="27" t="n">
        <v>473</v>
      </c>
      <c r="G23" s="27" t="n">
        <v>327</v>
      </c>
      <c r="H23" s="8" t="n">
        <v>8</v>
      </c>
      <c r="I23" s="8" t="n">
        <v>3</v>
      </c>
      <c r="J23" s="8" t="n">
        <v>11</v>
      </c>
      <c r="K23" s="15" t="n">
        <v>4</v>
      </c>
      <c r="L23" s="27" t="n">
        <v>1</v>
      </c>
      <c r="M23" s="8" t="n">
        <v>5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AL35</f>
        <v/>
      </c>
      <c r="AM23" s="42">
        <f>AM35</f>
        <v/>
      </c>
      <c r="AN23" s="27">
        <f>COUNTIFS($J$2:$J$1000,"&gt;"&amp;$AN$17,$B$2:$B$1000,"="&amp;AL23)+COUNTIFS($J$2:$J$1000,"&gt;"&amp;$AN$17,$C$2:$C$1000,"="&amp;AL23)</f>
        <v/>
      </c>
      <c r="AO23" s="27">
        <f>COUNTIFS($J$2:$J$1000,"&lt;"&amp;$AN$17,$B$2:$B$1000,"="&amp;AL23)+COUNTIFS($J$2:$J$1000,"&lt;"&amp;$AN$17,$C$2:$C$1000,"="&amp;AL23)</f>
        <v/>
      </c>
      <c r="AP23" s="27">
        <f>COUNTIFS($J$2:$J$1000,"&gt;"&amp;$AN$17,$B$2:$B$1000,"="&amp;AM23)+COUNTIFS($J$2:$J$1000,"&gt;"&amp;$AN$17,$C$2:$C$1000,"="&amp;AM23)</f>
        <v/>
      </c>
      <c r="AQ23" s="27">
        <f>COUNTIFS($J$2:$J$1000,"&lt;"&amp;$AN$17,$B$2:$B$1000,"="&amp;AM23)+COUNTIFS($J$2:$J$1000,"&lt;"&amp;$AN$17,$C$2:$C$1000,"="&amp;AM23)</f>
        <v/>
      </c>
      <c r="AR23" s="27">
        <f>COUNTIFS($J$2:$J$1000,"&gt;"&amp;$AR$17,$B$2:$B$1000,"="&amp;AL23)+COUNTIFS($J$2:$J$1000,"&gt;"&amp;$AR$17,$C$2:$C$1000,"="&amp;AL23)</f>
        <v/>
      </c>
      <c r="AS23" s="27">
        <f>COUNTIFS($J$2:$J$1000,"&lt;"&amp;$AR$17,$B$2:$B$1000,"="&amp;AL23)+COUNTIFS($J$2:$J$1000,"&lt;"&amp;$AR$17,$C$2:$C$1000,"="&amp;AL23)</f>
        <v/>
      </c>
      <c r="AT23" s="27">
        <f>COUNTIFS($J$2:$J$1000,"&gt;"&amp;$AR$17,$B$2:$B$1000,"="&amp;AM23)+COUNTIFS($J$2:$J$1000,"&gt;"&amp;$AR$17,$C$2:$C$1000,"="&amp;AM23)</f>
        <v/>
      </c>
      <c r="AU23" s="27">
        <f>COUNTIFS($J$2:$J$1000,"&lt;"&amp;$AR$17,$B$2:$B$1000,"="&amp;AM23)+COUNTIFS($J$2:$J$1000,"&lt;"&amp;$AR$17,$C$2:$C$1000,"="&amp;AM23)</f>
        <v/>
      </c>
      <c r="AV23" s="27">
        <f>COUNTIFS($J$2:$J$1000,"&gt;"&amp;$AV$17,$B$2:$B$1000,"="&amp;AL23)+COUNTIFS($J$2:$J$1000,"&gt;"&amp;$AV$17,$C$2:$C$1000,"="&amp;AL23)</f>
        <v/>
      </c>
      <c r="AW23" s="27">
        <f>COUNTIFS($J$2:$J$1000,"&lt;"&amp;$AV$17,$B$2:$B$1000,"="&amp;AL23)+COUNTIFS($J$2:$J$1000,"&lt;"&amp;$AV$17,$C$2:$C$1000,"="&amp;AL23)</f>
        <v/>
      </c>
      <c r="AX23" s="27">
        <f>COUNTIFS($J$2:$J$1000,"&gt;"&amp;$AV$17,$B$2:$B$1000,"="&amp;AM23)+COUNTIFS($J$2:$J$1000,"&gt;"&amp;$AV$17,$C$2:$C$1000,"="&amp;AM23)</f>
        <v/>
      </c>
      <c r="AY23" s="27">
        <f>COUNTIFS($J$2:$J$1000,"&lt;"&amp;$AV$17,$B$2:$B$1000,"="&amp;AM23)+COUNTIFS($J$2:$J$1000,"&lt;"&amp;$AV$17,$C$2:$C$1000,"="&amp;AM23)</f>
        <v/>
      </c>
      <c r="AZ23" s="15">
        <f>COUNTIFS($M$2:$M$1000,"&gt;"&amp;$AZ$17,$B$2:$B$1000,"="&amp;AL23)+COUNTIFS($M$2:$M$1000,"&gt;"&amp;$AZ$17,$C$2:$C$1000,"="&amp;AL23)</f>
        <v/>
      </c>
      <c r="BA23" s="27">
        <f>COUNTIFS($M$2:$M$1000,"&lt;"&amp;$AZ$17,$B$2:$B$1000,"="&amp;AL23)+COUNTIFS($M$2:$M$1000,"&lt;"&amp;$AZ$17,$C$2:$C$1000,"="&amp;AL23)</f>
        <v/>
      </c>
      <c r="BB23" s="27">
        <f>COUNTIFS($M$2:$M$1000,"&gt;"&amp;$AZ$17,$B$2:$B$1000,"="&amp;AM23)+COUNTIFS($M$2:$M$1000,"&gt;"&amp;$AZ$17,$C$2:$C$1000,"="&amp;AM23)</f>
        <v/>
      </c>
      <c r="BC23" s="27">
        <f>COUNTIFS($M$2:$M$1000,"&lt;"&amp;$AZ$17,$B$2:$B$1000,"="&amp;AM23)+COUNTIFS($M$2:$M$1000,"&lt;"&amp;$AZ$17,$C$2:$C$1000,"="&amp;AM23)</f>
        <v/>
      </c>
      <c r="BD23" s="27">
        <f>COUNTIFS($M$2:$M$1000,"&gt;"&amp;$BD$17,$B$2:$B$1000,"="&amp;AL23)+COUNTIFS($M$2:$M$1000,"&gt;"&amp;$BD$17,$C$2:$C$1000,"="&amp;AL23)</f>
        <v/>
      </c>
      <c r="BE23" s="27">
        <f>COUNTIFS($M$2:$M$1000,"&lt;"&amp;$BD$17,$B$2:$B$1000,"="&amp;AL23)+COUNTIFS($M$2:$M$1000,"&lt;"&amp;$BD$17,$C$2:$C$1000,"="&amp;AL23)</f>
        <v/>
      </c>
      <c r="BF23" s="27">
        <f>COUNTIFS($M$2:$M$1000,"&gt;"&amp;$BD$17,$B$2:$B$1000,"="&amp;AM23)+COUNTIFS($M$2:$M$1000,"&gt;"&amp;$BD$17,$C$2:$C$1000,"="&amp;AM23)</f>
        <v/>
      </c>
      <c r="BG23" s="27">
        <f>COUNTIFS($M$2:$M$1000,"&lt;"&amp;$BD$17,$B$2:$B$1000,"="&amp;AM23)+COUNTIFS($M$2:$M$1000,"&lt;"&amp;$BD$17,$C$2:$C$1000,"="&amp;AM23)</f>
        <v/>
      </c>
      <c r="BH23" s="27">
        <f>COUNTIFS($M$2:$M$1000,"&gt;"&amp;$BH$17,$B$2:$B$1000,"="&amp;AL23)+COUNTIFS($M$2:$M$1000,"&gt;"&amp;$BH$17,$C$2:$C$1000,"="&amp;AL23)</f>
        <v/>
      </c>
      <c r="BI23" s="27">
        <f>COUNTIFS($M$2:$M$1000,"&lt;"&amp;$BH$17,$B$2:$B$1000,"="&amp;AL23)+COUNTIFS($M$2:$M$1000,"&lt;"&amp;$BH$17,$C$2:$C$1000,"="&amp;AL23)</f>
        <v/>
      </c>
      <c r="BJ23" s="27">
        <f>COUNTIFS($M$2:$M$1000,"&gt;"&amp;$BH$17,$B$2:$B$1000,"="&amp;AM23)+COUNTIFS($M$2:$M$1000,"&gt;"&amp;$BH$17,$C$2:$C$1000,"="&amp;AM23)</f>
        <v/>
      </c>
      <c r="BK23" s="27">
        <f>COUNTIFS($M$2:$M$1000,"&lt;"&amp;$BH$17,$B$2:$B$1000,"="&amp;AM23)+COUNTIFS($M$2:$M$1000,"&lt;"&amp;$BH$17,$C$2:$C$1000,"="&amp;AM23)</f>
        <v/>
      </c>
      <c r="BL23" s="27">
        <f>COUNTIFS($M$2:$M$1000,"&gt;"&amp;$BL$17,$B$2:$B$1000,"="&amp;AL23)+COUNTIFS($M$2:$M$1000,"&gt;"&amp;$BL$17,$C$2:$C$1000,"="&amp;AL23)</f>
        <v/>
      </c>
      <c r="BM23" s="27">
        <f>COUNTIFS($M$2:$M$1000,"&lt;"&amp;$BL$17,$B$2:$B$1000,"="&amp;AL23)+COUNTIFS($M$2:$M$1000,"&lt;"&amp;$BL$17,$C$2:$C$1000,"="&amp;AL23)</f>
        <v/>
      </c>
      <c r="BN23" s="27">
        <f>COUNTIFS($M$2:$M$1000,"&gt;"&amp;$BL$17,$B$2:$B$1000,"="&amp;AM23)+COUNTIFS($M$2:$M$1000,"&gt;"&amp;$BL$17,$C$2:$C$1000,"="&amp;AM23)</f>
        <v/>
      </c>
      <c r="BO23" s="27">
        <f>COUNTIFS($M$2:$M$1000,"&lt;"&amp;$BL$17,$B$2:$B$1000,"="&amp;AM23)+COUNTIFS($M$2:$M$1000,"&lt;"&amp;$BL$17,$C$2:$C$1000,"="&amp;AM23)</f>
        <v/>
      </c>
      <c r="BP23" s="6">
        <f>COUNTIFS($H$2:$H$1000,"&gt;"&amp;$BP$17,$B$2:$B$1000,"="&amp;AL23)+COUNTIFS($I$2:$I$1000,"&gt;"&amp;$BP$17,$C$2:$C$1000,"="&amp;AL23)</f>
        <v/>
      </c>
      <c r="BQ23" s="27">
        <f>COUNTIFS($H$2:$H$1000,"&lt;"&amp;$BP$17,$B$2:$B$1000,"="&amp;AL23)+COUNTIFS($I$2:$I$1000,"&lt;"&amp;$BP$17,$C$2:$C$1000,"="&amp;AL23)</f>
        <v/>
      </c>
      <c r="BR23" s="27">
        <f>COUNTIFS($H$2:$H$1000,"&gt;"&amp;$BP$17,$B$2:$B$1000,"="&amp;AM23)+COUNTIFS($I$2:$I$1000,"&gt;"&amp;$BP$17,$C$2:$C$1000,"="&amp;AM23)</f>
        <v/>
      </c>
      <c r="BS23" s="27">
        <f>COUNTIFS($H$2:$H$1000,"&lt;"&amp;$BP$17,$B$2:$B$1000,"="&amp;AM23)+COUNTIFS($I$2:$I$1000,"&lt;"&amp;$BP$17,$C$2:$C$1000,"="&amp;AM23)</f>
        <v/>
      </c>
      <c r="BT23" s="27">
        <f>COUNTIFS($H$2:$H$1000,"&gt;"&amp;$BT$17,$B$2:$B$1000,"="&amp;AL23)+COUNTIFS($I$2:$I$1000,"&gt;"&amp;$BT$17,$C$2:$C$1000,"="&amp;AL23)</f>
        <v/>
      </c>
      <c r="BU23" s="27">
        <f>COUNTIFS($H$2:$H$1000,"&lt;"&amp;$BT$17,$B$2:$B$1000,"="&amp;AL23)+COUNTIFS($I$2:$I$1000,"&lt;"&amp;$BT$17,$C$2:$C$1000,"="&amp;AL23)</f>
        <v/>
      </c>
      <c r="BV23" s="27">
        <f>COUNTIFS($H$2:$H$1000,"&gt;"&amp;$BT$17,$B$2:$B$1000,"="&amp;AM23)+COUNTIFS($I$2:$I$1000,"&gt;"&amp;$BT$17,$C$2:$C$1000,"="&amp;AM23)</f>
        <v/>
      </c>
      <c r="BW23" s="27">
        <f>COUNTIFS($H$2:$H$1000,"&lt;"&amp;$BT$17,$B$2:$B$1000,"="&amp;AM23)+COUNTIFS($I$2:$I$1000,"&lt;"&amp;$BT$17,$C$2:$C$1000,"="&amp;AM23)</f>
        <v/>
      </c>
      <c r="BX23" s="27">
        <f>COUNTIFS($H$2:$H$1000,"&gt;"&amp;$BX$17,$B$2:$B$1000,"="&amp;AL23)+COUNTIFS($I$2:$I$1000,"&gt;"&amp;$BX$17,$C$2:$C$1000,"="&amp;AL23)</f>
        <v/>
      </c>
      <c r="BY23" s="27">
        <f>COUNTIFS($H$2:$H$1000,"&lt;"&amp;$BX$17,$B$2:$B$1000,"="&amp;AL23)+COUNTIFS($I$2:$I$1000,"&lt;"&amp;$BX$17,$C$2:$C$1000,"="&amp;AL23)</f>
        <v/>
      </c>
      <c r="BZ23" s="27">
        <f>COUNTIFS($H$2:$H$1000,"&gt;"&amp;$BX$17,$B$2:$B$1000,"="&amp;AM23)+COUNTIFS($I$2:$I$1000,"&gt;"&amp;$BX$17,$C$2:$C$1000,"="&amp;AM23)</f>
        <v/>
      </c>
      <c r="CA23" s="27">
        <f>COUNTIFS($H$2:$H$1000,"&lt;"&amp;$BX$17,$B$2:$B$1000,"="&amp;AM23)+COUNTIFS($I$2:$I$1000,"&lt;"&amp;$BX$17,$C$2:$C$1000,"="&amp;AM23)</f>
        <v/>
      </c>
      <c r="CB23" s="15">
        <f>COUNTIFS($K$2:$K$1000,"&gt;"&amp;$CB$17,$B$2:$B$1000,"="&amp;AL23)+COUNTIFS($L$2:$L$1000,"&gt;"&amp;$CB$17,$C$2:$C$1000,"="&amp;AL23)</f>
        <v/>
      </c>
      <c r="CC23" s="27">
        <f>COUNTIFS($K$2:$K$1000,"&lt;"&amp;$CB$17,$B$2:$B$1000,"="&amp;AL23)+COUNTIFS($L$2:$L$1000,"&lt;"&amp;$CB$17,$C$2:$C$1000,"="&amp;AL23)</f>
        <v/>
      </c>
      <c r="CD23" s="27">
        <f>COUNTIFS($K$2:$K$1000,"&gt;"&amp;$CB$17,$B$2:$B$1000,"="&amp;AM23)+COUNTIFS($L$2:$L$1000,"&gt;"&amp;$CB$17,$C$2:$C$1000,"="&amp;AM23)</f>
        <v/>
      </c>
      <c r="CE23" s="27">
        <f>COUNTIFS($K$2:$K$1000,"&lt;"&amp;$CB$17,$B$2:$B$1000,"="&amp;AM23)+COUNTIFS($L$2:$L$1000,"&lt;"&amp;$CB$17,$C$2:$C$1000,"="&amp;AM23)</f>
        <v/>
      </c>
      <c r="CF23" s="27">
        <f>COUNTIFS($K$2:$K$1000,"&gt;"&amp;$CF$17,$B$2:$B$1000,"="&amp;AL23)+COUNTIFS($L$2:$L$1000,"&gt;"&amp;$CF$17,$C$2:$C$1000,"="&amp;AL23)</f>
        <v/>
      </c>
      <c r="CG23" s="27">
        <f>COUNTIFS($K$2:$K$1000,"&lt;"&amp;$CF$17,$B$2:$B$1000,"="&amp;AL23)+COUNTIFS($L$2:$L$1000,"&lt;"&amp;$CF$17,$C$2:$C$1000,"="&amp;AL23)</f>
        <v/>
      </c>
      <c r="CH23" s="27">
        <f>COUNTIFS($K$2:$K$1000,"&gt;"&amp;$CF$17,$B$2:$B$1000,"="&amp;AM23)+COUNTIFS($L$2:$L$1000,"&gt;"&amp;$CF$17,$C$2:$C$1000,"="&amp;AM23)</f>
        <v/>
      </c>
      <c r="CI23" s="27">
        <f>COUNTIFS($K$2:$K$1000,"&lt;"&amp;$CF$17,$B$2:$B$1000,"="&amp;AM23)+COUNTIFS($L$2:$L$1000,"&lt;"&amp;$CF$17,$C$2:$C$1000,"="&amp;AM23)</f>
        <v/>
      </c>
      <c r="CJ23" s="27">
        <f>COUNTIFS($K$2:$K$1000,"&gt;"&amp;$CJ$17,$B$2:$B$1000,"="&amp;AL23)+COUNTIFS($L$2:$L$1000,"&gt;"&amp;$CJ$17,$C$2:$C$1000,"="&amp;AL23)</f>
        <v/>
      </c>
      <c r="CK23" s="27">
        <f>COUNTIFS($K$2:$K$1000,"&lt;"&amp;$CJ$17,$B$2:$B$1000,"="&amp;AL23)+COUNTIFS($L$2:$L$1000,"&lt;"&amp;$CJ$17,$C$2:$C$1000,"="&amp;AL23)</f>
        <v/>
      </c>
      <c r="CL23" s="27">
        <f>COUNTIFS($K$2:$K$1000,"&gt;"&amp;$CJ$17,$B$2:$B$1000,"="&amp;AM23)+COUNTIFS($L$2:$L$1000,"&gt;"&amp;$CJ$17,$C$2:$C$1000,"="&amp;AM23)</f>
        <v/>
      </c>
      <c r="CM23" s="27">
        <f>COUNTIFS($K$2:$K$1000,"&lt;"&amp;$CJ$17,$B$2:$B$1000,"="&amp;AM23)+COUNTIFS($L$2:$L$1000,"&lt;"&amp;$CJ$17,$C$2:$C$1000,"="&amp;AM23)</f>
        <v/>
      </c>
      <c r="CN23" s="6">
        <f>COUNTIFS($I$2:$I$1000,"&gt;"&amp;$CN$17,$B$2:$B$1000,"="&amp;AL23)+COUNTIFS($H$2:$H$1000,"&gt;"&amp;$CN$17,$C$2:$C$1000,"="&amp;AL23)</f>
        <v/>
      </c>
      <c r="CO23" s="27">
        <f>COUNTIFS($I$2:$I$1000,"&lt;"&amp;$CN$17,$B$2:$B$1000,"="&amp;AL23)+COUNTIFS($H$2:$H$1000,"&lt;"&amp;$CN$17,$C$2:$C$1000,"="&amp;AL23)</f>
        <v/>
      </c>
      <c r="CP23" s="27">
        <f>COUNTIFS($I$2:$I$1000,"&gt;"&amp;$CN$17,$B$2:$B$1000,"="&amp;AM23)+COUNTIFS($H$2:$H$1000,"&gt;"&amp;$CN$17,$C$2:$C$1000,"="&amp;AM23)</f>
        <v/>
      </c>
      <c r="CQ23" s="27">
        <f>COUNTIFS($I$2:$I$1000,"&lt;"&amp;$CN$17,$B$2:$B$1000,"="&amp;AM23)+COUNTIFS($H$2:$H$1000,"&lt;"&amp;$CN$17,$C$2:$C$1000,"="&amp;AM23)</f>
        <v/>
      </c>
      <c r="CR23" s="27">
        <f>COUNTIFS($I$2:$I$1000,"&gt;"&amp;$CR$17,$B$2:$B$1000,"="&amp;AL23)+COUNTIFS($H$2:$H$1000,"&gt;"&amp;$CR$17,$C$2:$C$1000,"="&amp;AL23)</f>
        <v/>
      </c>
      <c r="CS23" s="27">
        <f>COUNTIFS($I$2:$I$1000,"&lt;"&amp;$CR$17,$B$2:$B$1000,"="&amp;AL23)+COUNTIFS($H$2:$H$1000,"&lt;"&amp;$CR$17,$C$2:$C$1000,"="&amp;AL23)</f>
        <v/>
      </c>
      <c r="CT23" s="27">
        <f>COUNTIFS($I$2:$I$1000,"&gt;"&amp;$CR$17,$B$2:$B$1000,"="&amp;AM23)+COUNTIFS($H$2:$H$1000,"&gt;"&amp;$CR$17,$C$2:$C$1000,"="&amp;AM23)</f>
        <v/>
      </c>
      <c r="CU23" s="27">
        <f>COUNTIFS($I$2:$I$1000,"&lt;"&amp;$CR$17,$B$2:$B$1000,"="&amp;AM23)+COUNTIFS($H$2:$H$1000,"&lt;"&amp;$CR$17,$C$2:$C$1000,"="&amp;AM23)</f>
        <v/>
      </c>
      <c r="CV23" s="27">
        <f>COUNTIFS($I$2:$I$1000,"&gt;"&amp;$CV$17,$B$2:$B$1000,"="&amp;AL23)+COUNTIFS($H$2:$H$1000,"&gt;"&amp;$CV$17,$C$2:$C$1000,"="&amp;AL23)</f>
        <v/>
      </c>
      <c r="CW23" s="27">
        <f>COUNTIFS($I$2:$I$1000,"&lt;"&amp;$CV$17,$B$2:$B$1000,"="&amp;AL23)+COUNTIFS($H$2:$H$1000,"&lt;"&amp;$CV$17,$C$2:$C$1000,"="&amp;AL23)</f>
        <v/>
      </c>
      <c r="CX23" s="27">
        <f>COUNTIFS($I$2:$I$1000,"&gt;"&amp;$CV$17,$B$2:$B$1000,"="&amp;AM23)+COUNTIFS($H$2:$H$1000,"&gt;"&amp;$CV$17,$C$2:$C$1000,"="&amp;AM23)</f>
        <v/>
      </c>
      <c r="CY23" s="27">
        <f>COUNTIFS($I$2:$I$1000,"&lt;"&amp;$CV$17,$B$2:$B$1000,"="&amp;AM23)+COUNTIFS($H$2:$H$1000,"&lt;"&amp;$CV$17,$C$2:$C$1000,"="&amp;AM23)</f>
        <v/>
      </c>
      <c r="CZ23" s="15">
        <f>COUNTIFS($L$2:$L$1000,"&gt;"&amp;$CZ$17,$B$2:$B$1000,"="&amp;AL23)+COUNTIFS($K$2:$K$1000,"&gt;"&amp;$CZ$17,$C$2:$C$1000,"="&amp;AL23)</f>
        <v/>
      </c>
      <c r="DA23" s="27">
        <f>COUNTIFS($L$2:$L$1000,"&lt;"&amp;$CZ$17,$B$2:$B$1000,"="&amp;AL23)+COUNTIFS($K$2:$K$1000,"&lt;"&amp;$CZ$17,$C$2:$C$1000,"="&amp;AL23)</f>
        <v/>
      </c>
      <c r="DB23" s="27">
        <f>COUNTIFS($L$2:$L$1000,"&gt;"&amp;$CZ$17,$B$2:$B$1000,"="&amp;AM23)+COUNTIFS($K$2:$K$1000,"&gt;"&amp;$CZ$17,$C$2:$C$1000,"="&amp;AM23)</f>
        <v/>
      </c>
      <c r="DC23" s="27">
        <f>COUNTIFS($L$2:$L$1000,"&lt;"&amp;$CZ$17,$B$2:$B$1000,"="&amp;AM23)+COUNTIFS($K$2:$K$1000,"&lt;"&amp;$CZ$17,$C$2:$C$1000,"="&amp;AM23)</f>
        <v/>
      </c>
      <c r="DD23" s="27">
        <f>COUNTIFS($L$2:$L$1000,"&gt;"&amp;$DD$17,$B$2:$B$1000,"="&amp;AL23)+COUNTIFS($K$2:$K$1000,"&gt;"&amp;$DD$17,$C$2:$C$1000,"="&amp;AL23)</f>
        <v/>
      </c>
      <c r="DE23" s="27">
        <f>COUNTIFS($L$2:$L$1000,"&lt;"&amp;$DD$17,$B$2:$B$1000,"="&amp;AL23)+COUNTIFS($K$2:$K$1000,"&lt;"&amp;$DD$17,$C$2:$C$1000,"="&amp;AL23)</f>
        <v/>
      </c>
      <c r="DF23" s="27">
        <f>COUNTIFS($L$2:$L$1000,"&gt;"&amp;$DD$17,$B$2:$B$1000,"="&amp;AM23)+COUNTIFS($K$2:$K$1000,"&gt;"&amp;$DD$17,$C$2:$C$1000,"="&amp;AM23)</f>
        <v/>
      </c>
      <c r="DG23" s="27">
        <f>COUNTIFS($L$2:$L$1000,"&lt;"&amp;$DD$17,$B$2:$B$1000,"="&amp;AM23)+COUNTIFS($K$2:$K$1000,"&lt;"&amp;$DD$17,$C$2:$C$1000,"="&amp;AM23)</f>
        <v/>
      </c>
      <c r="DH23" s="27">
        <f>COUNTIFS($L$2:$L$1000,"&gt;"&amp;$DH$17,$B$2:$B$1000,"="&amp;AL23)+COUNTIFS($K$2:$K$1000,"&gt;"&amp;$DH$17,$C$2:$C$1000,"="&amp;AL23)</f>
        <v/>
      </c>
      <c r="DI23" s="27">
        <f>COUNTIFS($L$2:$L$1000,"&lt;"&amp;$DH$17,$B$2:$B$1000,"="&amp;AL23)+COUNTIFS($K$2:$K$1000,"&lt;"&amp;$DH$17,$C$2:$C$1000,"="&amp;AL23)</f>
        <v/>
      </c>
      <c r="DJ23" s="27">
        <f>COUNTIFS($L$2:$L$1000,"&gt;"&amp;$DH$17,$B$2:$B$1000,"="&amp;AM23)+COUNTIFS($K$2:$K$1000,"&gt;"&amp;$DH$17,$C$2:$C$1000,"="&amp;AM23)</f>
        <v/>
      </c>
      <c r="DK23" s="27">
        <f>COUNTIFS($L$2:$L$1000,"&lt;"&amp;$DH$17,$B$2:$B$1000,"="&amp;AM23)+COUNTIFS($K$2:$K$1000,"&lt;"&amp;$DH$17,$C$2:$C$1000,"="&amp;AM23)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43337</v>
      </c>
      <c r="B24" s="42" t="inlineStr">
        <is>
          <t>Montpellier</t>
        </is>
      </c>
      <c r="C24" s="42" t="inlineStr">
        <is>
          <t>St Etienne</t>
        </is>
      </c>
      <c r="D24" s="27" t="n">
        <v>428</v>
      </c>
      <c r="E24" s="27" t="n">
        <v>535</v>
      </c>
      <c r="F24" s="27" t="n">
        <v>347</v>
      </c>
      <c r="G24" s="27" t="n">
        <v>455</v>
      </c>
      <c r="H24" s="8" t="n">
        <v>1</v>
      </c>
      <c r="I24" s="8" t="n">
        <v>2</v>
      </c>
      <c r="J24" s="8" t="n">
        <v>3</v>
      </c>
      <c r="K24" s="15" t="n">
        <v>0</v>
      </c>
      <c r="L24" s="27" t="n">
        <v>0</v>
      </c>
      <c r="M24" s="8" t="n">
        <v>0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AL36</f>
        <v/>
      </c>
      <c r="AM24" s="42">
        <f>AM36</f>
        <v/>
      </c>
      <c r="AN24" s="27">
        <f>COUNTIFS($J$2:$J$1000,"&gt;"&amp;$AN$17,$B$2:$B$1000,"="&amp;AL24)+COUNTIFS($J$2:$J$1000,"&gt;"&amp;$AN$17,$C$2:$C$1000,"="&amp;AL24)</f>
        <v/>
      </c>
      <c r="AO24" s="27">
        <f>COUNTIFS($J$2:$J$1000,"&lt;"&amp;$AN$17,$B$2:$B$1000,"="&amp;AL24)+COUNTIFS($J$2:$J$1000,"&lt;"&amp;$AN$17,$C$2:$C$1000,"="&amp;AL24)</f>
        <v/>
      </c>
      <c r="AP24" s="27">
        <f>COUNTIFS($J$2:$J$1000,"&gt;"&amp;$AN$17,$B$2:$B$1000,"="&amp;AM24)+COUNTIFS($J$2:$J$1000,"&gt;"&amp;$AN$17,$C$2:$C$1000,"="&amp;AM24)</f>
        <v/>
      </c>
      <c r="AQ24" s="27">
        <f>COUNTIFS($J$2:$J$1000,"&lt;"&amp;$AN$17,$B$2:$B$1000,"="&amp;AM24)+COUNTIFS($J$2:$J$1000,"&lt;"&amp;$AN$17,$C$2:$C$1000,"="&amp;AM24)</f>
        <v/>
      </c>
      <c r="AR24" s="27">
        <f>COUNTIFS($J$2:$J$1000,"&gt;"&amp;$AR$17,$B$2:$B$1000,"="&amp;AL24)+COUNTIFS($J$2:$J$1000,"&gt;"&amp;$AR$17,$C$2:$C$1000,"="&amp;AL24)</f>
        <v/>
      </c>
      <c r="AS24" s="27">
        <f>COUNTIFS($J$2:$J$1000,"&lt;"&amp;$AR$17,$B$2:$B$1000,"="&amp;AL24)+COUNTIFS($J$2:$J$1000,"&lt;"&amp;$AR$17,$C$2:$C$1000,"="&amp;AL24)</f>
        <v/>
      </c>
      <c r="AT24" s="27">
        <f>COUNTIFS($J$2:$J$1000,"&gt;"&amp;$AR$17,$B$2:$B$1000,"="&amp;AM24)+COUNTIFS($J$2:$J$1000,"&gt;"&amp;$AR$17,$C$2:$C$1000,"="&amp;AM24)</f>
        <v/>
      </c>
      <c r="AU24" s="27">
        <f>COUNTIFS($J$2:$J$1000,"&lt;"&amp;$AR$17,$B$2:$B$1000,"="&amp;AM24)+COUNTIFS($J$2:$J$1000,"&lt;"&amp;$AR$17,$C$2:$C$1000,"="&amp;AM24)</f>
        <v/>
      </c>
      <c r="AV24" s="27">
        <f>COUNTIFS($J$2:$J$1000,"&gt;"&amp;$AV$17,$B$2:$B$1000,"="&amp;AL24)+COUNTIFS($J$2:$J$1000,"&gt;"&amp;$AV$17,$C$2:$C$1000,"="&amp;AL24)</f>
        <v/>
      </c>
      <c r="AW24" s="27">
        <f>COUNTIFS($J$2:$J$1000,"&lt;"&amp;$AV$17,$B$2:$B$1000,"="&amp;AL24)+COUNTIFS($J$2:$J$1000,"&lt;"&amp;$AV$17,$C$2:$C$1000,"="&amp;AL24)</f>
        <v/>
      </c>
      <c r="AX24" s="27">
        <f>COUNTIFS($J$2:$J$1000,"&gt;"&amp;$AV$17,$B$2:$B$1000,"="&amp;AM24)+COUNTIFS($J$2:$J$1000,"&gt;"&amp;$AV$17,$C$2:$C$1000,"="&amp;AM24)</f>
        <v/>
      </c>
      <c r="AY24" s="27">
        <f>COUNTIFS($J$2:$J$1000,"&lt;"&amp;$AV$17,$B$2:$B$1000,"="&amp;AM24)+COUNTIFS($J$2:$J$1000,"&lt;"&amp;$AV$17,$C$2:$C$1000,"="&amp;AM24)</f>
        <v/>
      </c>
      <c r="AZ24" s="15">
        <f>COUNTIFS($M$2:$M$1000,"&gt;"&amp;$AZ$17,$B$2:$B$1000,"="&amp;AL24)+COUNTIFS($M$2:$M$1000,"&gt;"&amp;$AZ$17,$C$2:$C$1000,"="&amp;AL24)</f>
        <v/>
      </c>
      <c r="BA24" s="27">
        <f>COUNTIFS($M$2:$M$1000,"&lt;"&amp;$AZ$17,$B$2:$B$1000,"="&amp;AL24)+COUNTIFS($M$2:$M$1000,"&lt;"&amp;$AZ$17,$C$2:$C$1000,"="&amp;AL24)</f>
        <v/>
      </c>
      <c r="BB24" s="27">
        <f>COUNTIFS($M$2:$M$1000,"&gt;"&amp;$AZ$17,$B$2:$B$1000,"="&amp;AM24)+COUNTIFS($M$2:$M$1000,"&gt;"&amp;$AZ$17,$C$2:$C$1000,"="&amp;AM24)</f>
        <v/>
      </c>
      <c r="BC24" s="27">
        <f>COUNTIFS($M$2:$M$1000,"&lt;"&amp;$AZ$17,$B$2:$B$1000,"="&amp;AM24)+COUNTIFS($M$2:$M$1000,"&lt;"&amp;$AZ$17,$C$2:$C$1000,"="&amp;AM24)</f>
        <v/>
      </c>
      <c r="BD24" s="27">
        <f>COUNTIFS($M$2:$M$1000,"&gt;"&amp;$BD$17,$B$2:$B$1000,"="&amp;AL24)+COUNTIFS($M$2:$M$1000,"&gt;"&amp;$BD$17,$C$2:$C$1000,"="&amp;AL24)</f>
        <v/>
      </c>
      <c r="BE24" s="27">
        <f>COUNTIFS($M$2:$M$1000,"&lt;"&amp;$BD$17,$B$2:$B$1000,"="&amp;AL24)+COUNTIFS($M$2:$M$1000,"&lt;"&amp;$BD$17,$C$2:$C$1000,"="&amp;AL24)</f>
        <v/>
      </c>
      <c r="BF24" s="27">
        <f>COUNTIFS($M$2:$M$1000,"&gt;"&amp;$BD$17,$B$2:$B$1000,"="&amp;AM24)+COUNTIFS($M$2:$M$1000,"&gt;"&amp;$BD$17,$C$2:$C$1000,"="&amp;AM24)</f>
        <v/>
      </c>
      <c r="BG24" s="27">
        <f>COUNTIFS($M$2:$M$1000,"&lt;"&amp;$BD$17,$B$2:$B$1000,"="&amp;AM24)+COUNTIFS($M$2:$M$1000,"&lt;"&amp;$BD$17,$C$2:$C$1000,"="&amp;AM24)</f>
        <v/>
      </c>
      <c r="BH24" s="27">
        <f>COUNTIFS($M$2:$M$1000,"&gt;"&amp;$BH$17,$B$2:$B$1000,"="&amp;AL24)+COUNTIFS($M$2:$M$1000,"&gt;"&amp;$BH$17,$C$2:$C$1000,"="&amp;AL24)</f>
        <v/>
      </c>
      <c r="BI24" s="27">
        <f>COUNTIFS($M$2:$M$1000,"&lt;"&amp;$BH$17,$B$2:$B$1000,"="&amp;AL24)+COUNTIFS($M$2:$M$1000,"&lt;"&amp;$BH$17,$C$2:$C$1000,"="&amp;AL24)</f>
        <v/>
      </c>
      <c r="BJ24" s="27">
        <f>COUNTIFS($M$2:$M$1000,"&gt;"&amp;$BH$17,$B$2:$B$1000,"="&amp;AM24)+COUNTIFS($M$2:$M$1000,"&gt;"&amp;$BH$17,$C$2:$C$1000,"="&amp;AM24)</f>
        <v/>
      </c>
      <c r="BK24" s="27">
        <f>COUNTIFS($M$2:$M$1000,"&lt;"&amp;$BH$17,$B$2:$B$1000,"="&amp;AM24)+COUNTIFS($M$2:$M$1000,"&lt;"&amp;$BH$17,$C$2:$C$1000,"="&amp;AM24)</f>
        <v/>
      </c>
      <c r="BL24" s="27">
        <f>COUNTIFS($M$2:$M$1000,"&gt;"&amp;$BL$17,$B$2:$B$1000,"="&amp;AL24)+COUNTIFS($M$2:$M$1000,"&gt;"&amp;$BL$17,$C$2:$C$1000,"="&amp;AL24)</f>
        <v/>
      </c>
      <c r="BM24" s="27">
        <f>COUNTIFS($M$2:$M$1000,"&lt;"&amp;$BL$17,$B$2:$B$1000,"="&amp;AL24)+COUNTIFS($M$2:$M$1000,"&lt;"&amp;$BL$17,$C$2:$C$1000,"="&amp;AL24)</f>
        <v/>
      </c>
      <c r="BN24" s="27">
        <f>COUNTIFS($M$2:$M$1000,"&gt;"&amp;$BL$17,$B$2:$B$1000,"="&amp;AM24)+COUNTIFS($M$2:$M$1000,"&gt;"&amp;$BL$17,$C$2:$C$1000,"="&amp;AM24)</f>
        <v/>
      </c>
      <c r="BO24" s="27">
        <f>COUNTIFS($M$2:$M$1000,"&lt;"&amp;$BL$17,$B$2:$B$1000,"="&amp;AM24)+COUNTIFS($M$2:$M$1000,"&lt;"&amp;$BL$17,$C$2:$C$1000,"="&amp;AM24)</f>
        <v/>
      </c>
      <c r="BP24" s="6">
        <f>COUNTIFS($H$2:$H$1000,"&gt;"&amp;$BP$17,$B$2:$B$1000,"="&amp;AL24)+COUNTIFS($I$2:$I$1000,"&gt;"&amp;$BP$17,$C$2:$C$1000,"="&amp;AL24)</f>
        <v/>
      </c>
      <c r="BQ24" s="27">
        <f>COUNTIFS($H$2:$H$1000,"&lt;"&amp;$BP$17,$B$2:$B$1000,"="&amp;AL24)+COUNTIFS($I$2:$I$1000,"&lt;"&amp;$BP$17,$C$2:$C$1000,"="&amp;AL24)</f>
        <v/>
      </c>
      <c r="BR24" s="27">
        <f>COUNTIFS($H$2:$H$1000,"&gt;"&amp;$BP$17,$B$2:$B$1000,"="&amp;AM24)+COUNTIFS($I$2:$I$1000,"&gt;"&amp;$BP$17,$C$2:$C$1000,"="&amp;AM24)</f>
        <v/>
      </c>
      <c r="BS24" s="27">
        <f>COUNTIFS($H$2:$H$1000,"&lt;"&amp;$BP$17,$B$2:$B$1000,"="&amp;AM24)+COUNTIFS($I$2:$I$1000,"&lt;"&amp;$BP$17,$C$2:$C$1000,"="&amp;AM24)</f>
        <v/>
      </c>
      <c r="BT24" s="27">
        <f>COUNTIFS($H$2:$H$1000,"&gt;"&amp;$BT$17,$B$2:$B$1000,"="&amp;AL24)+COUNTIFS($I$2:$I$1000,"&gt;"&amp;$BT$17,$C$2:$C$1000,"="&amp;AL24)</f>
        <v/>
      </c>
      <c r="BU24" s="27">
        <f>COUNTIFS($H$2:$H$1000,"&lt;"&amp;$BT$17,$B$2:$B$1000,"="&amp;AL24)+COUNTIFS($I$2:$I$1000,"&lt;"&amp;$BT$17,$C$2:$C$1000,"="&amp;AL24)</f>
        <v/>
      </c>
      <c r="BV24" s="27">
        <f>COUNTIFS($H$2:$H$1000,"&gt;"&amp;$BT$17,$B$2:$B$1000,"="&amp;AM24)+COUNTIFS($I$2:$I$1000,"&gt;"&amp;$BT$17,$C$2:$C$1000,"="&amp;AM24)</f>
        <v/>
      </c>
      <c r="BW24" s="27">
        <f>COUNTIFS($H$2:$H$1000,"&lt;"&amp;$BT$17,$B$2:$B$1000,"="&amp;AM24)+COUNTIFS($I$2:$I$1000,"&lt;"&amp;$BT$17,$C$2:$C$1000,"="&amp;AM24)</f>
        <v/>
      </c>
      <c r="BX24" s="27">
        <f>COUNTIFS($H$2:$H$1000,"&gt;"&amp;$BX$17,$B$2:$B$1000,"="&amp;AL24)+COUNTIFS($I$2:$I$1000,"&gt;"&amp;$BX$17,$C$2:$C$1000,"="&amp;AL24)</f>
        <v/>
      </c>
      <c r="BY24" s="27">
        <f>COUNTIFS($H$2:$H$1000,"&lt;"&amp;$BX$17,$B$2:$B$1000,"="&amp;AL24)+COUNTIFS($I$2:$I$1000,"&lt;"&amp;$BX$17,$C$2:$C$1000,"="&amp;AL24)</f>
        <v/>
      </c>
      <c r="BZ24" s="27">
        <f>COUNTIFS($H$2:$H$1000,"&gt;"&amp;$BX$17,$B$2:$B$1000,"="&amp;AM24)+COUNTIFS($I$2:$I$1000,"&gt;"&amp;$BX$17,$C$2:$C$1000,"="&amp;AM24)</f>
        <v/>
      </c>
      <c r="CA24" s="27">
        <f>COUNTIFS($H$2:$H$1000,"&lt;"&amp;$BX$17,$B$2:$B$1000,"="&amp;AM24)+COUNTIFS($I$2:$I$1000,"&lt;"&amp;$BX$17,$C$2:$C$1000,"="&amp;AM24)</f>
        <v/>
      </c>
      <c r="CB24" s="15">
        <f>COUNTIFS($K$2:$K$1000,"&gt;"&amp;$CB$17,$B$2:$B$1000,"="&amp;AL24)+COUNTIFS($L$2:$L$1000,"&gt;"&amp;$CB$17,$C$2:$C$1000,"="&amp;AL24)</f>
        <v/>
      </c>
      <c r="CC24" s="27">
        <f>COUNTIFS($K$2:$K$1000,"&lt;"&amp;$CB$17,$B$2:$B$1000,"="&amp;AL24)+COUNTIFS($L$2:$L$1000,"&lt;"&amp;$CB$17,$C$2:$C$1000,"="&amp;AL24)</f>
        <v/>
      </c>
      <c r="CD24" s="27">
        <f>COUNTIFS($K$2:$K$1000,"&gt;"&amp;$CB$17,$B$2:$B$1000,"="&amp;AM24)+COUNTIFS($L$2:$L$1000,"&gt;"&amp;$CB$17,$C$2:$C$1000,"="&amp;AM24)</f>
        <v/>
      </c>
      <c r="CE24" s="27">
        <f>COUNTIFS($K$2:$K$1000,"&lt;"&amp;$CB$17,$B$2:$B$1000,"="&amp;AM24)+COUNTIFS($L$2:$L$1000,"&lt;"&amp;$CB$17,$C$2:$C$1000,"="&amp;AM24)</f>
        <v/>
      </c>
      <c r="CF24" s="27">
        <f>COUNTIFS($K$2:$K$1000,"&gt;"&amp;$CF$17,$B$2:$B$1000,"="&amp;AL24)+COUNTIFS($L$2:$L$1000,"&gt;"&amp;$CF$17,$C$2:$C$1000,"="&amp;AL24)</f>
        <v/>
      </c>
      <c r="CG24" s="27">
        <f>COUNTIFS($K$2:$K$1000,"&lt;"&amp;$CF$17,$B$2:$B$1000,"="&amp;AL24)+COUNTIFS($L$2:$L$1000,"&lt;"&amp;$CF$17,$C$2:$C$1000,"="&amp;AL24)</f>
        <v/>
      </c>
      <c r="CH24" s="27">
        <f>COUNTIFS($K$2:$K$1000,"&gt;"&amp;$CF$17,$B$2:$B$1000,"="&amp;AM24)+COUNTIFS($L$2:$L$1000,"&gt;"&amp;$CF$17,$C$2:$C$1000,"="&amp;AM24)</f>
        <v/>
      </c>
      <c r="CI24" s="27">
        <f>COUNTIFS($K$2:$K$1000,"&lt;"&amp;$CF$17,$B$2:$B$1000,"="&amp;AM24)+COUNTIFS($L$2:$L$1000,"&lt;"&amp;$CF$17,$C$2:$C$1000,"="&amp;AM24)</f>
        <v/>
      </c>
      <c r="CJ24" s="27">
        <f>COUNTIFS($K$2:$K$1000,"&gt;"&amp;$CJ$17,$B$2:$B$1000,"="&amp;AL24)+COUNTIFS($L$2:$L$1000,"&gt;"&amp;$CJ$17,$C$2:$C$1000,"="&amp;AL24)</f>
        <v/>
      </c>
      <c r="CK24" s="27">
        <f>COUNTIFS($K$2:$K$1000,"&lt;"&amp;$CJ$17,$B$2:$B$1000,"="&amp;AL24)+COUNTIFS($L$2:$L$1000,"&lt;"&amp;$CJ$17,$C$2:$C$1000,"="&amp;AL24)</f>
        <v/>
      </c>
      <c r="CL24" s="27">
        <f>COUNTIFS($K$2:$K$1000,"&gt;"&amp;$CJ$17,$B$2:$B$1000,"="&amp;AM24)+COUNTIFS($L$2:$L$1000,"&gt;"&amp;$CJ$17,$C$2:$C$1000,"="&amp;AM24)</f>
        <v/>
      </c>
      <c r="CM24" s="27">
        <f>COUNTIFS($K$2:$K$1000,"&lt;"&amp;$CJ$17,$B$2:$B$1000,"="&amp;AM24)+COUNTIFS($L$2:$L$1000,"&lt;"&amp;$CJ$17,$C$2:$C$1000,"="&amp;AM24)</f>
        <v/>
      </c>
      <c r="CN24" s="6">
        <f>COUNTIFS($I$2:$I$1000,"&gt;"&amp;$CN$17,$B$2:$B$1000,"="&amp;AL24)+COUNTIFS($H$2:$H$1000,"&gt;"&amp;$CN$17,$C$2:$C$1000,"="&amp;AL24)</f>
        <v/>
      </c>
      <c r="CO24" s="27">
        <f>COUNTIFS($I$2:$I$1000,"&lt;"&amp;$CN$17,$B$2:$B$1000,"="&amp;AL24)+COUNTIFS($H$2:$H$1000,"&lt;"&amp;$CN$17,$C$2:$C$1000,"="&amp;AL24)</f>
        <v/>
      </c>
      <c r="CP24" s="27">
        <f>COUNTIFS($I$2:$I$1000,"&gt;"&amp;$CN$17,$B$2:$B$1000,"="&amp;AM24)+COUNTIFS($H$2:$H$1000,"&gt;"&amp;$CN$17,$C$2:$C$1000,"="&amp;AM24)</f>
        <v/>
      </c>
      <c r="CQ24" s="27">
        <f>COUNTIFS($I$2:$I$1000,"&lt;"&amp;$CN$17,$B$2:$B$1000,"="&amp;AM24)+COUNTIFS($H$2:$H$1000,"&lt;"&amp;$CN$17,$C$2:$C$1000,"="&amp;AM24)</f>
        <v/>
      </c>
      <c r="CR24" s="27">
        <f>COUNTIFS($I$2:$I$1000,"&gt;"&amp;$CR$17,$B$2:$B$1000,"="&amp;AL24)+COUNTIFS($H$2:$H$1000,"&gt;"&amp;$CR$17,$C$2:$C$1000,"="&amp;AL24)</f>
        <v/>
      </c>
      <c r="CS24" s="27">
        <f>COUNTIFS($I$2:$I$1000,"&lt;"&amp;$CR$17,$B$2:$B$1000,"="&amp;AL24)+COUNTIFS($H$2:$H$1000,"&lt;"&amp;$CR$17,$C$2:$C$1000,"="&amp;AL24)</f>
        <v/>
      </c>
      <c r="CT24" s="27">
        <f>COUNTIFS($I$2:$I$1000,"&gt;"&amp;$CR$17,$B$2:$B$1000,"="&amp;AM24)+COUNTIFS($H$2:$H$1000,"&gt;"&amp;$CR$17,$C$2:$C$1000,"="&amp;AM24)</f>
        <v/>
      </c>
      <c r="CU24" s="27">
        <f>COUNTIFS($I$2:$I$1000,"&lt;"&amp;$CR$17,$B$2:$B$1000,"="&amp;AM24)+COUNTIFS($H$2:$H$1000,"&lt;"&amp;$CR$17,$C$2:$C$1000,"="&amp;AM24)</f>
        <v/>
      </c>
      <c r="CV24" s="27">
        <f>COUNTIFS($I$2:$I$1000,"&gt;"&amp;$CV$17,$B$2:$B$1000,"="&amp;AL24)+COUNTIFS($H$2:$H$1000,"&gt;"&amp;$CV$17,$C$2:$C$1000,"="&amp;AL24)</f>
        <v/>
      </c>
      <c r="CW24" s="27">
        <f>COUNTIFS($I$2:$I$1000,"&lt;"&amp;$CV$17,$B$2:$B$1000,"="&amp;AL24)+COUNTIFS($H$2:$H$1000,"&lt;"&amp;$CV$17,$C$2:$C$1000,"="&amp;AL24)</f>
        <v/>
      </c>
      <c r="CX24" s="27">
        <f>COUNTIFS($I$2:$I$1000,"&gt;"&amp;$CV$17,$B$2:$B$1000,"="&amp;AM24)+COUNTIFS($H$2:$H$1000,"&gt;"&amp;$CV$17,$C$2:$C$1000,"="&amp;AM24)</f>
        <v/>
      </c>
      <c r="CY24" s="27">
        <f>COUNTIFS($I$2:$I$1000,"&lt;"&amp;$CV$17,$B$2:$B$1000,"="&amp;AM24)+COUNTIFS($H$2:$H$1000,"&lt;"&amp;$CV$17,$C$2:$C$1000,"="&amp;AM24)</f>
        <v/>
      </c>
      <c r="CZ24" s="15">
        <f>COUNTIFS($L$2:$L$1000,"&gt;"&amp;$CZ$17,$B$2:$B$1000,"="&amp;AL24)+COUNTIFS($K$2:$K$1000,"&gt;"&amp;$CZ$17,$C$2:$C$1000,"="&amp;AL24)</f>
        <v/>
      </c>
      <c r="DA24" s="27">
        <f>COUNTIFS($L$2:$L$1000,"&lt;"&amp;$CZ$17,$B$2:$B$1000,"="&amp;AL24)+COUNTIFS($K$2:$K$1000,"&lt;"&amp;$CZ$17,$C$2:$C$1000,"="&amp;AL24)</f>
        <v/>
      </c>
      <c r="DB24" s="27">
        <f>COUNTIFS($L$2:$L$1000,"&gt;"&amp;$CZ$17,$B$2:$B$1000,"="&amp;AM24)+COUNTIFS($K$2:$K$1000,"&gt;"&amp;$CZ$17,$C$2:$C$1000,"="&amp;AM24)</f>
        <v/>
      </c>
      <c r="DC24" s="27">
        <f>COUNTIFS($L$2:$L$1000,"&lt;"&amp;$CZ$17,$B$2:$B$1000,"="&amp;AM24)+COUNTIFS($K$2:$K$1000,"&lt;"&amp;$CZ$17,$C$2:$C$1000,"="&amp;AM24)</f>
        <v/>
      </c>
      <c r="DD24" s="27">
        <f>COUNTIFS($L$2:$L$1000,"&gt;"&amp;$DD$17,$B$2:$B$1000,"="&amp;AL24)+COUNTIFS($K$2:$K$1000,"&gt;"&amp;$DD$17,$C$2:$C$1000,"="&amp;AL24)</f>
        <v/>
      </c>
      <c r="DE24" s="27">
        <f>COUNTIFS($L$2:$L$1000,"&lt;"&amp;$DD$17,$B$2:$B$1000,"="&amp;AL24)+COUNTIFS($K$2:$K$1000,"&lt;"&amp;$DD$17,$C$2:$C$1000,"="&amp;AL24)</f>
        <v/>
      </c>
      <c r="DF24" s="27">
        <f>COUNTIFS($L$2:$L$1000,"&gt;"&amp;$DD$17,$B$2:$B$1000,"="&amp;AM24)+COUNTIFS($K$2:$K$1000,"&gt;"&amp;$DD$17,$C$2:$C$1000,"="&amp;AM24)</f>
        <v/>
      </c>
      <c r="DG24" s="27">
        <f>COUNTIFS($L$2:$L$1000,"&lt;"&amp;$DD$17,$B$2:$B$1000,"="&amp;AM24)+COUNTIFS($K$2:$K$1000,"&lt;"&amp;$DD$17,$C$2:$C$1000,"="&amp;AM24)</f>
        <v/>
      </c>
      <c r="DH24" s="27">
        <f>COUNTIFS($L$2:$L$1000,"&gt;"&amp;$DH$17,$B$2:$B$1000,"="&amp;AL24)+COUNTIFS($K$2:$K$1000,"&gt;"&amp;$DH$17,$C$2:$C$1000,"="&amp;AL24)</f>
        <v/>
      </c>
      <c r="DI24" s="27">
        <f>COUNTIFS($L$2:$L$1000,"&lt;"&amp;$DH$17,$B$2:$B$1000,"="&amp;AL24)+COUNTIFS($K$2:$K$1000,"&lt;"&amp;$DH$17,$C$2:$C$1000,"="&amp;AL24)</f>
        <v/>
      </c>
      <c r="DJ24" s="27">
        <f>COUNTIFS($L$2:$L$1000,"&gt;"&amp;$DH$17,$B$2:$B$1000,"="&amp;AM24)+COUNTIFS($K$2:$K$1000,"&gt;"&amp;$DH$17,$C$2:$C$1000,"="&amp;AM24)</f>
        <v/>
      </c>
      <c r="DK24" s="27">
        <f>COUNTIFS($L$2:$L$1000,"&lt;"&amp;$DH$17,$B$2:$B$1000,"="&amp;AM24)+COUNTIFS($K$2:$K$1000,"&lt;"&amp;$DH$17,$C$2:$C$1000,"="&amp;AM24)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43337</v>
      </c>
      <c r="B25" s="42" t="inlineStr">
        <is>
          <t>Nantes</t>
        </is>
      </c>
      <c r="C25" s="42" t="inlineStr">
        <is>
          <t>Caen</t>
        </is>
      </c>
      <c r="D25" s="27" t="n">
        <v>500</v>
      </c>
      <c r="E25" s="27" t="n">
        <v>271</v>
      </c>
      <c r="F25" s="27" t="n">
        <v>401</v>
      </c>
      <c r="G25" s="27" t="n">
        <v>173</v>
      </c>
      <c r="H25" s="8" t="n">
        <v>3</v>
      </c>
      <c r="I25" s="8" t="n">
        <v>2</v>
      </c>
      <c r="J25" s="8" t="n">
        <v>5</v>
      </c>
      <c r="K25" s="15" t="n">
        <v>1</v>
      </c>
      <c r="L25" s="27" t="n">
        <v>1</v>
      </c>
      <c r="M25" s="8" t="n">
        <v>2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AL37</f>
        <v/>
      </c>
      <c r="AM25" s="42">
        <f>AM37</f>
        <v/>
      </c>
      <c r="AN25" s="27">
        <f>COUNTIFS($J$2:$J$1000,"&gt;"&amp;$AN$17,$B$2:$B$1000,"="&amp;AL25)+COUNTIFS($J$2:$J$1000,"&gt;"&amp;$AN$17,$C$2:$C$1000,"="&amp;AL25)</f>
        <v/>
      </c>
      <c r="AO25" s="27">
        <f>COUNTIFS($J$2:$J$1000,"&lt;"&amp;$AN$17,$B$2:$B$1000,"="&amp;AL25)+COUNTIFS($J$2:$J$1000,"&lt;"&amp;$AN$17,$C$2:$C$1000,"="&amp;AL25)</f>
        <v/>
      </c>
      <c r="AP25" s="27">
        <f>COUNTIFS($J$2:$J$1000,"&gt;"&amp;$AN$17,$B$2:$B$1000,"="&amp;AM25)+COUNTIFS($J$2:$J$1000,"&gt;"&amp;$AN$17,$C$2:$C$1000,"="&amp;AM25)</f>
        <v/>
      </c>
      <c r="AQ25" s="27">
        <f>COUNTIFS($J$2:$J$1000,"&lt;"&amp;$AN$17,$B$2:$B$1000,"="&amp;AM25)+COUNTIFS($J$2:$J$1000,"&lt;"&amp;$AN$17,$C$2:$C$1000,"="&amp;AM25)</f>
        <v/>
      </c>
      <c r="AR25" s="27">
        <f>COUNTIFS($J$2:$J$1000,"&gt;"&amp;$AR$17,$B$2:$B$1000,"="&amp;AL25)+COUNTIFS($J$2:$J$1000,"&gt;"&amp;$AR$17,$C$2:$C$1000,"="&amp;AL25)</f>
        <v/>
      </c>
      <c r="AS25" s="27">
        <f>COUNTIFS($J$2:$J$1000,"&lt;"&amp;$AR$17,$B$2:$B$1000,"="&amp;AL25)+COUNTIFS($J$2:$J$1000,"&lt;"&amp;$AR$17,$C$2:$C$1000,"="&amp;AL25)</f>
        <v/>
      </c>
      <c r="AT25" s="27">
        <f>COUNTIFS($J$2:$J$1000,"&gt;"&amp;$AR$17,$B$2:$B$1000,"="&amp;AM25)+COUNTIFS($J$2:$J$1000,"&gt;"&amp;$AR$17,$C$2:$C$1000,"="&amp;AM25)</f>
        <v/>
      </c>
      <c r="AU25" s="27">
        <f>COUNTIFS($J$2:$J$1000,"&lt;"&amp;$AR$17,$B$2:$B$1000,"="&amp;AM25)+COUNTIFS($J$2:$J$1000,"&lt;"&amp;$AR$17,$C$2:$C$1000,"="&amp;AM25)</f>
        <v/>
      </c>
      <c r="AV25" s="27">
        <f>COUNTIFS($J$2:$J$1000,"&gt;"&amp;$AV$17,$B$2:$B$1000,"="&amp;AL25)+COUNTIFS($J$2:$J$1000,"&gt;"&amp;$AV$17,$C$2:$C$1000,"="&amp;AL25)</f>
        <v/>
      </c>
      <c r="AW25" s="27">
        <f>COUNTIFS($J$2:$J$1000,"&lt;"&amp;$AV$17,$B$2:$B$1000,"="&amp;AL25)+COUNTIFS($J$2:$J$1000,"&lt;"&amp;$AV$17,$C$2:$C$1000,"="&amp;AL25)</f>
        <v/>
      </c>
      <c r="AX25" s="27">
        <f>COUNTIFS($J$2:$J$1000,"&gt;"&amp;$AV$17,$B$2:$B$1000,"="&amp;AM25)+COUNTIFS($J$2:$J$1000,"&gt;"&amp;$AV$17,$C$2:$C$1000,"="&amp;AM25)</f>
        <v/>
      </c>
      <c r="AY25" s="27">
        <f>COUNTIFS($J$2:$J$1000,"&lt;"&amp;$AV$17,$B$2:$B$1000,"="&amp;AM25)+COUNTIFS($J$2:$J$1000,"&lt;"&amp;$AV$17,$C$2:$C$1000,"="&amp;AM25)</f>
        <v/>
      </c>
      <c r="AZ25" s="15">
        <f>COUNTIFS($M$2:$M$1000,"&gt;"&amp;$AZ$17,$B$2:$B$1000,"="&amp;AL25)+COUNTIFS($M$2:$M$1000,"&gt;"&amp;$AZ$17,$C$2:$C$1000,"="&amp;AL25)</f>
        <v/>
      </c>
      <c r="BA25" s="27">
        <f>COUNTIFS($M$2:$M$1000,"&lt;"&amp;$AZ$17,$B$2:$B$1000,"="&amp;AL25)+COUNTIFS($M$2:$M$1000,"&lt;"&amp;$AZ$17,$C$2:$C$1000,"="&amp;AL25)</f>
        <v/>
      </c>
      <c r="BB25" s="27">
        <f>COUNTIFS($M$2:$M$1000,"&gt;"&amp;$AZ$17,$B$2:$B$1000,"="&amp;AM25)+COUNTIFS($M$2:$M$1000,"&gt;"&amp;$AZ$17,$C$2:$C$1000,"="&amp;AM25)</f>
        <v/>
      </c>
      <c r="BC25" s="27">
        <f>COUNTIFS($M$2:$M$1000,"&lt;"&amp;$AZ$17,$B$2:$B$1000,"="&amp;AM25)+COUNTIFS($M$2:$M$1000,"&lt;"&amp;$AZ$17,$C$2:$C$1000,"="&amp;AM25)</f>
        <v/>
      </c>
      <c r="BD25" s="27">
        <f>COUNTIFS($M$2:$M$1000,"&gt;"&amp;$BD$17,$B$2:$B$1000,"="&amp;AL25)+COUNTIFS($M$2:$M$1000,"&gt;"&amp;$BD$17,$C$2:$C$1000,"="&amp;AL25)</f>
        <v/>
      </c>
      <c r="BE25" s="27">
        <f>COUNTIFS($M$2:$M$1000,"&lt;"&amp;$BD$17,$B$2:$B$1000,"="&amp;AL25)+COUNTIFS($M$2:$M$1000,"&lt;"&amp;$BD$17,$C$2:$C$1000,"="&amp;AL25)</f>
        <v/>
      </c>
      <c r="BF25" s="27">
        <f>COUNTIFS($M$2:$M$1000,"&gt;"&amp;$BD$17,$B$2:$B$1000,"="&amp;AM25)+COUNTIFS($M$2:$M$1000,"&gt;"&amp;$BD$17,$C$2:$C$1000,"="&amp;AM25)</f>
        <v/>
      </c>
      <c r="BG25" s="27">
        <f>COUNTIFS($M$2:$M$1000,"&lt;"&amp;$BD$17,$B$2:$B$1000,"="&amp;AM25)+COUNTIFS($M$2:$M$1000,"&lt;"&amp;$BD$17,$C$2:$C$1000,"="&amp;AM25)</f>
        <v/>
      </c>
      <c r="BH25" s="27">
        <f>COUNTIFS($M$2:$M$1000,"&gt;"&amp;$BH$17,$B$2:$B$1000,"="&amp;AL25)+COUNTIFS($M$2:$M$1000,"&gt;"&amp;$BH$17,$C$2:$C$1000,"="&amp;AL25)</f>
        <v/>
      </c>
      <c r="BI25" s="27">
        <f>COUNTIFS($M$2:$M$1000,"&lt;"&amp;$BH$17,$B$2:$B$1000,"="&amp;AL25)+COUNTIFS($M$2:$M$1000,"&lt;"&amp;$BH$17,$C$2:$C$1000,"="&amp;AL25)</f>
        <v/>
      </c>
      <c r="BJ25" s="27">
        <f>COUNTIFS($M$2:$M$1000,"&gt;"&amp;$BH$17,$B$2:$B$1000,"="&amp;AM25)+COUNTIFS($M$2:$M$1000,"&gt;"&amp;$BH$17,$C$2:$C$1000,"="&amp;AM25)</f>
        <v/>
      </c>
      <c r="BK25" s="27">
        <f>COUNTIFS($M$2:$M$1000,"&lt;"&amp;$BH$17,$B$2:$B$1000,"="&amp;AM25)+COUNTIFS($M$2:$M$1000,"&lt;"&amp;$BH$17,$C$2:$C$1000,"="&amp;AM25)</f>
        <v/>
      </c>
      <c r="BL25" s="27">
        <f>COUNTIFS($M$2:$M$1000,"&gt;"&amp;$BL$17,$B$2:$B$1000,"="&amp;AL25)+COUNTIFS($M$2:$M$1000,"&gt;"&amp;$BL$17,$C$2:$C$1000,"="&amp;AL25)</f>
        <v/>
      </c>
      <c r="BM25" s="27">
        <f>COUNTIFS($M$2:$M$1000,"&lt;"&amp;$BL$17,$B$2:$B$1000,"="&amp;AL25)+COUNTIFS($M$2:$M$1000,"&lt;"&amp;$BL$17,$C$2:$C$1000,"="&amp;AL25)</f>
        <v/>
      </c>
      <c r="BN25" s="27">
        <f>COUNTIFS($M$2:$M$1000,"&gt;"&amp;$BL$17,$B$2:$B$1000,"="&amp;AM25)+COUNTIFS($M$2:$M$1000,"&gt;"&amp;$BL$17,$C$2:$C$1000,"="&amp;AM25)</f>
        <v/>
      </c>
      <c r="BO25" s="27">
        <f>COUNTIFS($M$2:$M$1000,"&lt;"&amp;$BL$17,$B$2:$B$1000,"="&amp;AM25)+COUNTIFS($M$2:$M$1000,"&lt;"&amp;$BL$17,$C$2:$C$1000,"="&amp;AM25)</f>
        <v/>
      </c>
      <c r="BP25" s="6">
        <f>COUNTIFS($H$2:$H$1000,"&gt;"&amp;$BP$17,$B$2:$B$1000,"="&amp;AL25)+COUNTIFS($I$2:$I$1000,"&gt;"&amp;$BP$17,$C$2:$C$1000,"="&amp;AL25)</f>
        <v/>
      </c>
      <c r="BQ25" s="27">
        <f>COUNTIFS($H$2:$H$1000,"&lt;"&amp;$BP$17,$B$2:$B$1000,"="&amp;AL25)+COUNTIFS($I$2:$I$1000,"&lt;"&amp;$BP$17,$C$2:$C$1000,"="&amp;AL25)</f>
        <v/>
      </c>
      <c r="BR25" s="27">
        <f>COUNTIFS($H$2:$H$1000,"&gt;"&amp;$BP$17,$B$2:$B$1000,"="&amp;AM25)+COUNTIFS($I$2:$I$1000,"&gt;"&amp;$BP$17,$C$2:$C$1000,"="&amp;AM25)</f>
        <v/>
      </c>
      <c r="BS25" s="27">
        <f>COUNTIFS($H$2:$H$1000,"&lt;"&amp;$BP$17,$B$2:$B$1000,"="&amp;AM25)+COUNTIFS($I$2:$I$1000,"&lt;"&amp;$BP$17,$C$2:$C$1000,"="&amp;AM25)</f>
        <v/>
      </c>
      <c r="BT25" s="27">
        <f>COUNTIFS($H$2:$H$1000,"&gt;"&amp;$BT$17,$B$2:$B$1000,"="&amp;AL25)+COUNTIFS($I$2:$I$1000,"&gt;"&amp;$BT$17,$C$2:$C$1000,"="&amp;AL25)</f>
        <v/>
      </c>
      <c r="BU25" s="27">
        <f>COUNTIFS($H$2:$H$1000,"&lt;"&amp;$BT$17,$B$2:$B$1000,"="&amp;AL25)+COUNTIFS($I$2:$I$1000,"&lt;"&amp;$BT$17,$C$2:$C$1000,"="&amp;AL25)</f>
        <v/>
      </c>
      <c r="BV25" s="27">
        <f>COUNTIFS($H$2:$H$1000,"&gt;"&amp;$BT$17,$B$2:$B$1000,"="&amp;AM25)+COUNTIFS($I$2:$I$1000,"&gt;"&amp;$BT$17,$C$2:$C$1000,"="&amp;AM25)</f>
        <v/>
      </c>
      <c r="BW25" s="27">
        <f>COUNTIFS($H$2:$H$1000,"&lt;"&amp;$BT$17,$B$2:$B$1000,"="&amp;AM25)+COUNTIFS($I$2:$I$1000,"&lt;"&amp;$BT$17,$C$2:$C$1000,"="&amp;AM25)</f>
        <v/>
      </c>
      <c r="BX25" s="27">
        <f>COUNTIFS($H$2:$H$1000,"&gt;"&amp;$BX$17,$B$2:$B$1000,"="&amp;AL25)+COUNTIFS($I$2:$I$1000,"&gt;"&amp;$BX$17,$C$2:$C$1000,"="&amp;AL25)</f>
        <v/>
      </c>
      <c r="BY25" s="27">
        <f>COUNTIFS($H$2:$H$1000,"&lt;"&amp;$BX$17,$B$2:$B$1000,"="&amp;AL25)+COUNTIFS($I$2:$I$1000,"&lt;"&amp;$BX$17,$C$2:$C$1000,"="&amp;AL25)</f>
        <v/>
      </c>
      <c r="BZ25" s="27">
        <f>COUNTIFS($H$2:$H$1000,"&gt;"&amp;$BX$17,$B$2:$B$1000,"="&amp;AM25)+COUNTIFS($I$2:$I$1000,"&gt;"&amp;$BX$17,$C$2:$C$1000,"="&amp;AM25)</f>
        <v/>
      </c>
      <c r="CA25" s="27">
        <f>COUNTIFS($H$2:$H$1000,"&lt;"&amp;$BX$17,$B$2:$B$1000,"="&amp;AM25)+COUNTIFS($I$2:$I$1000,"&lt;"&amp;$BX$17,$C$2:$C$1000,"="&amp;AM25)</f>
        <v/>
      </c>
      <c r="CB25" s="15">
        <f>COUNTIFS($K$2:$K$1000,"&gt;"&amp;$CB$17,$B$2:$B$1000,"="&amp;AL25)+COUNTIFS($L$2:$L$1000,"&gt;"&amp;$CB$17,$C$2:$C$1000,"="&amp;AL25)</f>
        <v/>
      </c>
      <c r="CC25" s="27">
        <f>COUNTIFS($K$2:$K$1000,"&lt;"&amp;$CB$17,$B$2:$B$1000,"="&amp;AL25)+COUNTIFS($L$2:$L$1000,"&lt;"&amp;$CB$17,$C$2:$C$1000,"="&amp;AL25)</f>
        <v/>
      </c>
      <c r="CD25" s="27">
        <f>COUNTIFS($K$2:$K$1000,"&gt;"&amp;$CB$17,$B$2:$B$1000,"="&amp;AM25)+COUNTIFS($L$2:$L$1000,"&gt;"&amp;$CB$17,$C$2:$C$1000,"="&amp;AM25)</f>
        <v/>
      </c>
      <c r="CE25" s="27">
        <f>COUNTIFS($K$2:$K$1000,"&lt;"&amp;$CB$17,$B$2:$B$1000,"="&amp;AM25)+COUNTIFS($L$2:$L$1000,"&lt;"&amp;$CB$17,$C$2:$C$1000,"="&amp;AM25)</f>
        <v/>
      </c>
      <c r="CF25" s="27">
        <f>COUNTIFS($K$2:$K$1000,"&gt;"&amp;$CF$17,$B$2:$B$1000,"="&amp;AL25)+COUNTIFS($L$2:$L$1000,"&gt;"&amp;$CF$17,$C$2:$C$1000,"="&amp;AL25)</f>
        <v/>
      </c>
      <c r="CG25" s="27">
        <f>COUNTIFS($K$2:$K$1000,"&lt;"&amp;$CF$17,$B$2:$B$1000,"="&amp;AL25)+COUNTIFS($L$2:$L$1000,"&lt;"&amp;$CF$17,$C$2:$C$1000,"="&amp;AL25)</f>
        <v/>
      </c>
      <c r="CH25" s="27">
        <f>COUNTIFS($K$2:$K$1000,"&gt;"&amp;$CF$17,$B$2:$B$1000,"="&amp;AM25)+COUNTIFS($L$2:$L$1000,"&gt;"&amp;$CF$17,$C$2:$C$1000,"="&amp;AM25)</f>
        <v/>
      </c>
      <c r="CI25" s="27">
        <f>COUNTIFS($K$2:$K$1000,"&lt;"&amp;$CF$17,$B$2:$B$1000,"="&amp;AM25)+COUNTIFS($L$2:$L$1000,"&lt;"&amp;$CF$17,$C$2:$C$1000,"="&amp;AM25)</f>
        <v/>
      </c>
      <c r="CJ25" s="27">
        <f>COUNTIFS($K$2:$K$1000,"&gt;"&amp;$CJ$17,$B$2:$B$1000,"="&amp;AL25)+COUNTIFS($L$2:$L$1000,"&gt;"&amp;$CJ$17,$C$2:$C$1000,"="&amp;AL25)</f>
        <v/>
      </c>
      <c r="CK25" s="27">
        <f>COUNTIFS($K$2:$K$1000,"&lt;"&amp;$CJ$17,$B$2:$B$1000,"="&amp;AL25)+COUNTIFS($L$2:$L$1000,"&lt;"&amp;$CJ$17,$C$2:$C$1000,"="&amp;AL25)</f>
        <v/>
      </c>
      <c r="CL25" s="27">
        <f>COUNTIFS($K$2:$K$1000,"&gt;"&amp;$CJ$17,$B$2:$B$1000,"="&amp;AM25)+COUNTIFS($L$2:$L$1000,"&gt;"&amp;$CJ$17,$C$2:$C$1000,"="&amp;AM25)</f>
        <v/>
      </c>
      <c r="CM25" s="27">
        <f>COUNTIFS($K$2:$K$1000,"&lt;"&amp;$CJ$17,$B$2:$B$1000,"="&amp;AM25)+COUNTIFS($L$2:$L$1000,"&lt;"&amp;$CJ$17,$C$2:$C$1000,"="&amp;AM25)</f>
        <v/>
      </c>
      <c r="CN25" s="6">
        <f>COUNTIFS($I$2:$I$1000,"&gt;"&amp;$CN$17,$B$2:$B$1000,"="&amp;AL25)+COUNTIFS($H$2:$H$1000,"&gt;"&amp;$CN$17,$C$2:$C$1000,"="&amp;AL25)</f>
        <v/>
      </c>
      <c r="CO25" s="27">
        <f>COUNTIFS($I$2:$I$1000,"&lt;"&amp;$CN$17,$B$2:$B$1000,"="&amp;AL25)+COUNTIFS($H$2:$H$1000,"&lt;"&amp;$CN$17,$C$2:$C$1000,"="&amp;AL25)</f>
        <v/>
      </c>
      <c r="CP25" s="27">
        <f>COUNTIFS($I$2:$I$1000,"&gt;"&amp;$CN$17,$B$2:$B$1000,"="&amp;AM25)+COUNTIFS($H$2:$H$1000,"&gt;"&amp;$CN$17,$C$2:$C$1000,"="&amp;AM25)</f>
        <v/>
      </c>
      <c r="CQ25" s="27">
        <f>COUNTIFS($I$2:$I$1000,"&lt;"&amp;$CN$17,$B$2:$B$1000,"="&amp;AM25)+COUNTIFS($H$2:$H$1000,"&lt;"&amp;$CN$17,$C$2:$C$1000,"="&amp;AM25)</f>
        <v/>
      </c>
      <c r="CR25" s="27">
        <f>COUNTIFS($I$2:$I$1000,"&gt;"&amp;$CR$17,$B$2:$B$1000,"="&amp;AL25)+COUNTIFS($H$2:$H$1000,"&gt;"&amp;$CR$17,$C$2:$C$1000,"="&amp;AL25)</f>
        <v/>
      </c>
      <c r="CS25" s="27">
        <f>COUNTIFS($I$2:$I$1000,"&lt;"&amp;$CR$17,$B$2:$B$1000,"="&amp;AL25)+COUNTIFS($H$2:$H$1000,"&lt;"&amp;$CR$17,$C$2:$C$1000,"="&amp;AL25)</f>
        <v/>
      </c>
      <c r="CT25" s="27">
        <f>COUNTIFS($I$2:$I$1000,"&gt;"&amp;$CR$17,$B$2:$B$1000,"="&amp;AM25)+COUNTIFS($H$2:$H$1000,"&gt;"&amp;$CR$17,$C$2:$C$1000,"="&amp;AM25)</f>
        <v/>
      </c>
      <c r="CU25" s="27">
        <f>COUNTIFS($I$2:$I$1000,"&lt;"&amp;$CR$17,$B$2:$B$1000,"="&amp;AM25)+COUNTIFS($H$2:$H$1000,"&lt;"&amp;$CR$17,$C$2:$C$1000,"="&amp;AM25)</f>
        <v/>
      </c>
      <c r="CV25" s="27">
        <f>COUNTIFS($I$2:$I$1000,"&gt;"&amp;$CV$17,$B$2:$B$1000,"="&amp;AL25)+COUNTIFS($H$2:$H$1000,"&gt;"&amp;$CV$17,$C$2:$C$1000,"="&amp;AL25)</f>
        <v/>
      </c>
      <c r="CW25" s="27">
        <f>COUNTIFS($I$2:$I$1000,"&lt;"&amp;$CV$17,$B$2:$B$1000,"="&amp;AL25)+COUNTIFS($H$2:$H$1000,"&lt;"&amp;$CV$17,$C$2:$C$1000,"="&amp;AL25)</f>
        <v/>
      </c>
      <c r="CX25" s="27">
        <f>COUNTIFS($I$2:$I$1000,"&gt;"&amp;$CV$17,$B$2:$B$1000,"="&amp;AM25)+COUNTIFS($H$2:$H$1000,"&gt;"&amp;$CV$17,$C$2:$C$1000,"="&amp;AM25)</f>
        <v/>
      </c>
      <c r="CY25" s="27">
        <f>COUNTIFS($I$2:$I$1000,"&lt;"&amp;$CV$17,$B$2:$B$1000,"="&amp;AM25)+COUNTIFS($H$2:$H$1000,"&lt;"&amp;$CV$17,$C$2:$C$1000,"="&amp;AM25)</f>
        <v/>
      </c>
      <c r="CZ25" s="15">
        <f>COUNTIFS($L$2:$L$1000,"&gt;"&amp;$CZ$17,$B$2:$B$1000,"="&amp;AL25)+COUNTIFS($K$2:$K$1000,"&gt;"&amp;$CZ$17,$C$2:$C$1000,"="&amp;AL25)</f>
        <v/>
      </c>
      <c r="DA25" s="27">
        <f>COUNTIFS($L$2:$L$1000,"&lt;"&amp;$CZ$17,$B$2:$B$1000,"="&amp;AL25)+COUNTIFS($K$2:$K$1000,"&lt;"&amp;$CZ$17,$C$2:$C$1000,"="&amp;AL25)</f>
        <v/>
      </c>
      <c r="DB25" s="27">
        <f>COUNTIFS($L$2:$L$1000,"&gt;"&amp;$CZ$17,$B$2:$B$1000,"="&amp;AM25)+COUNTIFS($K$2:$K$1000,"&gt;"&amp;$CZ$17,$C$2:$C$1000,"="&amp;AM25)</f>
        <v/>
      </c>
      <c r="DC25" s="27">
        <f>COUNTIFS($L$2:$L$1000,"&lt;"&amp;$CZ$17,$B$2:$B$1000,"="&amp;AM25)+COUNTIFS($K$2:$K$1000,"&lt;"&amp;$CZ$17,$C$2:$C$1000,"="&amp;AM25)</f>
        <v/>
      </c>
      <c r="DD25" s="27">
        <f>COUNTIFS($L$2:$L$1000,"&gt;"&amp;$DD$17,$B$2:$B$1000,"="&amp;AL25)+COUNTIFS($K$2:$K$1000,"&gt;"&amp;$DD$17,$C$2:$C$1000,"="&amp;AL25)</f>
        <v/>
      </c>
      <c r="DE25" s="27">
        <f>COUNTIFS($L$2:$L$1000,"&lt;"&amp;$DD$17,$B$2:$B$1000,"="&amp;AL25)+COUNTIFS($K$2:$K$1000,"&lt;"&amp;$DD$17,$C$2:$C$1000,"="&amp;AL25)</f>
        <v/>
      </c>
      <c r="DF25" s="27">
        <f>COUNTIFS($L$2:$L$1000,"&gt;"&amp;$DD$17,$B$2:$B$1000,"="&amp;AM25)+COUNTIFS($K$2:$K$1000,"&gt;"&amp;$DD$17,$C$2:$C$1000,"="&amp;AM25)</f>
        <v/>
      </c>
      <c r="DG25" s="27">
        <f>COUNTIFS($L$2:$L$1000,"&lt;"&amp;$DD$17,$B$2:$B$1000,"="&amp;AM25)+COUNTIFS($K$2:$K$1000,"&lt;"&amp;$DD$17,$C$2:$C$1000,"="&amp;AM25)</f>
        <v/>
      </c>
      <c r="DH25" s="27">
        <f>COUNTIFS($L$2:$L$1000,"&gt;"&amp;$DH$17,$B$2:$B$1000,"="&amp;AL25)+COUNTIFS($K$2:$K$1000,"&gt;"&amp;$DH$17,$C$2:$C$1000,"="&amp;AL25)</f>
        <v/>
      </c>
      <c r="DI25" s="27">
        <f>COUNTIFS($L$2:$L$1000,"&lt;"&amp;$DH$17,$B$2:$B$1000,"="&amp;AL25)+COUNTIFS($K$2:$K$1000,"&lt;"&amp;$DH$17,$C$2:$C$1000,"="&amp;AL25)</f>
        <v/>
      </c>
      <c r="DJ25" s="27">
        <f>COUNTIFS($L$2:$L$1000,"&gt;"&amp;$DH$17,$B$2:$B$1000,"="&amp;AM25)+COUNTIFS($K$2:$K$1000,"&gt;"&amp;$DH$17,$C$2:$C$1000,"="&amp;AM25)</f>
        <v/>
      </c>
      <c r="DK25" s="27">
        <f>COUNTIFS($L$2:$L$1000,"&lt;"&amp;$DH$17,$B$2:$B$1000,"="&amp;AM25)+COUNTIFS($K$2:$K$1000,"&lt;"&amp;$DH$17,$C$2:$C$1000,"="&amp;AM25)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43337</v>
      </c>
      <c r="B26" s="42" t="inlineStr">
        <is>
          <t>Nice</t>
        </is>
      </c>
      <c r="C26" s="42" t="inlineStr">
        <is>
          <t>Dijon</t>
        </is>
      </c>
      <c r="D26" s="27" t="n">
        <v>511</v>
      </c>
      <c r="E26" s="27" t="n">
        <v>402</v>
      </c>
      <c r="F26" s="27" t="n">
        <v>439</v>
      </c>
      <c r="G26" s="27" t="n">
        <v>318</v>
      </c>
      <c r="H26" s="8" t="n">
        <v>3</v>
      </c>
      <c r="I26" s="8" t="n">
        <v>5</v>
      </c>
      <c r="J26" s="8" t="n">
        <v>8</v>
      </c>
      <c r="K26" s="15" t="n">
        <v>0</v>
      </c>
      <c r="L26" s="27" t="n">
        <v>4</v>
      </c>
      <c r="M26" s="8" t="n">
        <v>4</v>
      </c>
      <c r="N26" s="12">
        <f>IF(K26="","",LOOKUP(K26-L26,{-9E+307,0,1},{2,"x",1}))</f>
        <v/>
      </c>
      <c r="O26" s="7">
        <f>IF(K26="","",K26&amp;"-"&amp;L26)</f>
        <v/>
      </c>
      <c r="P26" s="1" t="n"/>
      <c r="AL26" s="42">
        <f>AL38</f>
        <v/>
      </c>
      <c r="AM26" s="42">
        <f>AM38</f>
        <v/>
      </c>
      <c r="AN26" s="27">
        <f>COUNTIFS($J$2:$J$1000,"&gt;"&amp;$AN$17,$B$2:$B$1000,"="&amp;AL26)+COUNTIFS($J$2:$J$1000,"&gt;"&amp;$AN$17,$C$2:$C$1000,"="&amp;AL26)</f>
        <v/>
      </c>
      <c r="AO26" s="27">
        <f>COUNTIFS($J$2:$J$1000,"&lt;"&amp;$AN$17,$B$2:$B$1000,"="&amp;AL26)+COUNTIFS($J$2:$J$1000,"&lt;"&amp;$AN$17,$C$2:$C$1000,"="&amp;AL26)</f>
        <v/>
      </c>
      <c r="AP26" s="27">
        <f>COUNTIFS($J$2:$J$1000,"&gt;"&amp;$AN$17,$B$2:$B$1000,"="&amp;AM26)+COUNTIFS($J$2:$J$1000,"&gt;"&amp;$AN$17,$C$2:$C$1000,"="&amp;AM26)</f>
        <v/>
      </c>
      <c r="AQ26" s="27">
        <f>COUNTIFS($J$2:$J$1000,"&lt;"&amp;$AN$17,$B$2:$B$1000,"="&amp;AM26)+COUNTIFS($J$2:$J$1000,"&lt;"&amp;$AN$17,$C$2:$C$1000,"="&amp;AM26)</f>
        <v/>
      </c>
      <c r="AR26" s="27">
        <f>COUNTIFS($J$2:$J$1000,"&gt;"&amp;$AR$17,$B$2:$B$1000,"="&amp;AL26)+COUNTIFS($J$2:$J$1000,"&gt;"&amp;$AR$17,$C$2:$C$1000,"="&amp;AL26)</f>
        <v/>
      </c>
      <c r="AS26" s="27">
        <f>COUNTIFS($J$2:$J$1000,"&lt;"&amp;$AR$17,$B$2:$B$1000,"="&amp;AL26)+COUNTIFS($J$2:$J$1000,"&lt;"&amp;$AR$17,$C$2:$C$1000,"="&amp;AL26)</f>
        <v/>
      </c>
      <c r="AT26" s="27">
        <f>COUNTIFS($J$2:$J$1000,"&gt;"&amp;$AR$17,$B$2:$B$1000,"="&amp;AM26)+COUNTIFS($J$2:$J$1000,"&gt;"&amp;$AR$17,$C$2:$C$1000,"="&amp;AM26)</f>
        <v/>
      </c>
      <c r="AU26" s="27">
        <f>COUNTIFS($J$2:$J$1000,"&lt;"&amp;$AR$17,$B$2:$B$1000,"="&amp;AM26)+COUNTIFS($J$2:$J$1000,"&lt;"&amp;$AR$17,$C$2:$C$1000,"="&amp;AM26)</f>
        <v/>
      </c>
      <c r="AV26" s="27">
        <f>COUNTIFS($J$2:$J$1000,"&gt;"&amp;$AV$17,$B$2:$B$1000,"="&amp;AL26)+COUNTIFS($J$2:$J$1000,"&gt;"&amp;$AV$17,$C$2:$C$1000,"="&amp;AL26)</f>
        <v/>
      </c>
      <c r="AW26" s="27">
        <f>COUNTIFS($J$2:$J$1000,"&lt;"&amp;$AV$17,$B$2:$B$1000,"="&amp;AL26)+COUNTIFS($J$2:$J$1000,"&lt;"&amp;$AV$17,$C$2:$C$1000,"="&amp;AL26)</f>
        <v/>
      </c>
      <c r="AX26" s="27">
        <f>COUNTIFS($J$2:$J$1000,"&gt;"&amp;$AV$17,$B$2:$B$1000,"="&amp;AM26)+COUNTIFS($J$2:$J$1000,"&gt;"&amp;$AV$17,$C$2:$C$1000,"="&amp;AM26)</f>
        <v/>
      </c>
      <c r="AY26" s="27">
        <f>COUNTIFS($J$2:$J$1000,"&lt;"&amp;$AV$17,$B$2:$B$1000,"="&amp;AM26)+COUNTIFS($J$2:$J$1000,"&lt;"&amp;$AV$17,$C$2:$C$1000,"="&amp;AM26)</f>
        <v/>
      </c>
      <c r="AZ26" s="15">
        <f>COUNTIFS($M$2:$M$1000,"&gt;"&amp;$AZ$17,$B$2:$B$1000,"="&amp;AL26)+COUNTIFS($M$2:$M$1000,"&gt;"&amp;$AZ$17,$C$2:$C$1000,"="&amp;AL26)</f>
        <v/>
      </c>
      <c r="BA26" s="27">
        <f>COUNTIFS($M$2:$M$1000,"&lt;"&amp;$AZ$17,$B$2:$B$1000,"="&amp;AL26)+COUNTIFS($M$2:$M$1000,"&lt;"&amp;$AZ$17,$C$2:$C$1000,"="&amp;AL26)</f>
        <v/>
      </c>
      <c r="BB26" s="27">
        <f>COUNTIFS($M$2:$M$1000,"&gt;"&amp;$AZ$17,$B$2:$B$1000,"="&amp;AM26)+COUNTIFS($M$2:$M$1000,"&gt;"&amp;$AZ$17,$C$2:$C$1000,"="&amp;AM26)</f>
        <v/>
      </c>
      <c r="BC26" s="27">
        <f>COUNTIFS($M$2:$M$1000,"&lt;"&amp;$AZ$17,$B$2:$B$1000,"="&amp;AM26)+COUNTIFS($M$2:$M$1000,"&lt;"&amp;$AZ$17,$C$2:$C$1000,"="&amp;AM26)</f>
        <v/>
      </c>
      <c r="BD26" s="27">
        <f>COUNTIFS($M$2:$M$1000,"&gt;"&amp;$BD$17,$B$2:$B$1000,"="&amp;AL26)+COUNTIFS($M$2:$M$1000,"&gt;"&amp;$BD$17,$C$2:$C$1000,"="&amp;AL26)</f>
        <v/>
      </c>
      <c r="BE26" s="27">
        <f>COUNTIFS($M$2:$M$1000,"&lt;"&amp;$BD$17,$B$2:$B$1000,"="&amp;AL26)+COUNTIFS($M$2:$M$1000,"&lt;"&amp;$BD$17,$C$2:$C$1000,"="&amp;AL26)</f>
        <v/>
      </c>
      <c r="BF26" s="27">
        <f>COUNTIFS($M$2:$M$1000,"&gt;"&amp;$BD$17,$B$2:$B$1000,"="&amp;AM26)+COUNTIFS($M$2:$M$1000,"&gt;"&amp;$BD$17,$C$2:$C$1000,"="&amp;AM26)</f>
        <v/>
      </c>
      <c r="BG26" s="27">
        <f>COUNTIFS($M$2:$M$1000,"&lt;"&amp;$BD$17,$B$2:$B$1000,"="&amp;AM26)+COUNTIFS($M$2:$M$1000,"&lt;"&amp;$BD$17,$C$2:$C$1000,"="&amp;AM26)</f>
        <v/>
      </c>
      <c r="BH26" s="27">
        <f>COUNTIFS($M$2:$M$1000,"&gt;"&amp;$BH$17,$B$2:$B$1000,"="&amp;AL26)+COUNTIFS($M$2:$M$1000,"&gt;"&amp;$BH$17,$C$2:$C$1000,"="&amp;AL26)</f>
        <v/>
      </c>
      <c r="BI26" s="27">
        <f>COUNTIFS($M$2:$M$1000,"&lt;"&amp;$BH$17,$B$2:$B$1000,"="&amp;AL26)+COUNTIFS($M$2:$M$1000,"&lt;"&amp;$BH$17,$C$2:$C$1000,"="&amp;AL26)</f>
        <v/>
      </c>
      <c r="BJ26" s="27">
        <f>COUNTIFS($M$2:$M$1000,"&gt;"&amp;$BH$17,$B$2:$B$1000,"="&amp;AM26)+COUNTIFS($M$2:$M$1000,"&gt;"&amp;$BH$17,$C$2:$C$1000,"="&amp;AM26)</f>
        <v/>
      </c>
      <c r="BK26" s="27">
        <f>COUNTIFS($M$2:$M$1000,"&lt;"&amp;$BH$17,$B$2:$B$1000,"="&amp;AM26)+COUNTIFS($M$2:$M$1000,"&lt;"&amp;$BH$17,$C$2:$C$1000,"="&amp;AM26)</f>
        <v/>
      </c>
      <c r="BL26" s="27">
        <f>COUNTIFS($M$2:$M$1000,"&gt;"&amp;$BL$17,$B$2:$B$1000,"="&amp;AL26)+COUNTIFS($M$2:$M$1000,"&gt;"&amp;$BL$17,$C$2:$C$1000,"="&amp;AL26)</f>
        <v/>
      </c>
      <c r="BM26" s="27">
        <f>COUNTIFS($M$2:$M$1000,"&lt;"&amp;$BL$17,$B$2:$B$1000,"="&amp;AL26)+COUNTIFS($M$2:$M$1000,"&lt;"&amp;$BL$17,$C$2:$C$1000,"="&amp;AL26)</f>
        <v/>
      </c>
      <c r="BN26" s="27">
        <f>COUNTIFS($M$2:$M$1000,"&gt;"&amp;$BL$17,$B$2:$B$1000,"="&amp;AM26)+COUNTIFS($M$2:$M$1000,"&gt;"&amp;$BL$17,$C$2:$C$1000,"="&amp;AM26)</f>
        <v/>
      </c>
      <c r="BO26" s="27">
        <f>COUNTIFS($M$2:$M$1000,"&lt;"&amp;$BL$17,$B$2:$B$1000,"="&amp;AM26)+COUNTIFS($M$2:$M$1000,"&lt;"&amp;$BL$17,$C$2:$C$1000,"="&amp;AM26)</f>
        <v/>
      </c>
      <c r="BP26" s="6">
        <f>COUNTIFS($H$2:$H$1000,"&gt;"&amp;$BP$17,$B$2:$B$1000,"="&amp;AL26)+COUNTIFS($I$2:$I$1000,"&gt;"&amp;$BP$17,$C$2:$C$1000,"="&amp;AL26)</f>
        <v/>
      </c>
      <c r="BQ26" s="27">
        <f>COUNTIFS($H$2:$H$1000,"&lt;"&amp;$BP$17,$B$2:$B$1000,"="&amp;AL26)+COUNTIFS($I$2:$I$1000,"&lt;"&amp;$BP$17,$C$2:$C$1000,"="&amp;AL26)</f>
        <v/>
      </c>
      <c r="BR26" s="27">
        <f>COUNTIFS($H$2:$H$1000,"&gt;"&amp;$BP$17,$B$2:$B$1000,"="&amp;AM26)+COUNTIFS($I$2:$I$1000,"&gt;"&amp;$BP$17,$C$2:$C$1000,"="&amp;AM26)</f>
        <v/>
      </c>
      <c r="BS26" s="27">
        <f>COUNTIFS($H$2:$H$1000,"&lt;"&amp;$BP$17,$B$2:$B$1000,"="&amp;AM26)+COUNTIFS($I$2:$I$1000,"&lt;"&amp;$BP$17,$C$2:$C$1000,"="&amp;AM26)</f>
        <v/>
      </c>
      <c r="BT26" s="27">
        <f>COUNTIFS($H$2:$H$1000,"&gt;"&amp;$BT$17,$B$2:$B$1000,"="&amp;AL26)+COUNTIFS($I$2:$I$1000,"&gt;"&amp;$BT$17,$C$2:$C$1000,"="&amp;AL26)</f>
        <v/>
      </c>
      <c r="BU26" s="27">
        <f>COUNTIFS($H$2:$H$1000,"&lt;"&amp;$BT$17,$B$2:$B$1000,"="&amp;AL26)+COUNTIFS($I$2:$I$1000,"&lt;"&amp;$BT$17,$C$2:$C$1000,"="&amp;AL26)</f>
        <v/>
      </c>
      <c r="BV26" s="27">
        <f>COUNTIFS($H$2:$H$1000,"&gt;"&amp;$BT$17,$B$2:$B$1000,"="&amp;AM26)+COUNTIFS($I$2:$I$1000,"&gt;"&amp;$BT$17,$C$2:$C$1000,"="&amp;AM26)</f>
        <v/>
      </c>
      <c r="BW26" s="27">
        <f>COUNTIFS($H$2:$H$1000,"&lt;"&amp;$BT$17,$B$2:$B$1000,"="&amp;AM26)+COUNTIFS($I$2:$I$1000,"&lt;"&amp;$BT$17,$C$2:$C$1000,"="&amp;AM26)</f>
        <v/>
      </c>
      <c r="BX26" s="27">
        <f>COUNTIFS($H$2:$H$1000,"&gt;"&amp;$BX$17,$B$2:$B$1000,"="&amp;AL26)+COUNTIFS($I$2:$I$1000,"&gt;"&amp;$BX$17,$C$2:$C$1000,"="&amp;AL26)</f>
        <v/>
      </c>
      <c r="BY26" s="27">
        <f>COUNTIFS($H$2:$H$1000,"&lt;"&amp;$BX$17,$B$2:$B$1000,"="&amp;AL26)+COUNTIFS($I$2:$I$1000,"&lt;"&amp;$BX$17,$C$2:$C$1000,"="&amp;AL26)</f>
        <v/>
      </c>
      <c r="BZ26" s="27">
        <f>COUNTIFS($H$2:$H$1000,"&gt;"&amp;$BX$17,$B$2:$B$1000,"="&amp;AM26)+COUNTIFS($I$2:$I$1000,"&gt;"&amp;$BX$17,$C$2:$C$1000,"="&amp;AM26)</f>
        <v/>
      </c>
      <c r="CA26" s="27">
        <f>COUNTIFS($H$2:$H$1000,"&lt;"&amp;$BX$17,$B$2:$B$1000,"="&amp;AM26)+COUNTIFS($I$2:$I$1000,"&lt;"&amp;$BX$17,$C$2:$C$1000,"="&amp;AM26)</f>
        <v/>
      </c>
      <c r="CB26" s="15">
        <f>COUNTIFS($K$2:$K$1000,"&gt;"&amp;$CB$17,$B$2:$B$1000,"="&amp;AL26)+COUNTIFS($L$2:$L$1000,"&gt;"&amp;$CB$17,$C$2:$C$1000,"="&amp;AL26)</f>
        <v/>
      </c>
      <c r="CC26" s="27">
        <f>COUNTIFS($K$2:$K$1000,"&lt;"&amp;$CB$17,$B$2:$B$1000,"="&amp;AL26)+COUNTIFS($L$2:$L$1000,"&lt;"&amp;$CB$17,$C$2:$C$1000,"="&amp;AL26)</f>
        <v/>
      </c>
      <c r="CD26" s="27">
        <f>COUNTIFS($K$2:$K$1000,"&gt;"&amp;$CB$17,$B$2:$B$1000,"="&amp;AM26)+COUNTIFS($L$2:$L$1000,"&gt;"&amp;$CB$17,$C$2:$C$1000,"="&amp;AM26)</f>
        <v/>
      </c>
      <c r="CE26" s="27">
        <f>COUNTIFS($K$2:$K$1000,"&lt;"&amp;$CB$17,$B$2:$B$1000,"="&amp;AM26)+COUNTIFS($L$2:$L$1000,"&lt;"&amp;$CB$17,$C$2:$C$1000,"="&amp;AM26)</f>
        <v/>
      </c>
      <c r="CF26" s="27">
        <f>COUNTIFS($K$2:$K$1000,"&gt;"&amp;$CF$17,$B$2:$B$1000,"="&amp;AL26)+COUNTIFS($L$2:$L$1000,"&gt;"&amp;$CF$17,$C$2:$C$1000,"="&amp;AL26)</f>
        <v/>
      </c>
      <c r="CG26" s="27">
        <f>COUNTIFS($K$2:$K$1000,"&lt;"&amp;$CF$17,$B$2:$B$1000,"="&amp;AL26)+COUNTIFS($L$2:$L$1000,"&lt;"&amp;$CF$17,$C$2:$C$1000,"="&amp;AL26)</f>
        <v/>
      </c>
      <c r="CH26" s="27">
        <f>COUNTIFS($K$2:$K$1000,"&gt;"&amp;$CF$17,$B$2:$B$1000,"="&amp;AM26)+COUNTIFS($L$2:$L$1000,"&gt;"&amp;$CF$17,$C$2:$C$1000,"="&amp;AM26)</f>
        <v/>
      </c>
      <c r="CI26" s="27">
        <f>COUNTIFS($K$2:$K$1000,"&lt;"&amp;$CF$17,$B$2:$B$1000,"="&amp;AM26)+COUNTIFS($L$2:$L$1000,"&lt;"&amp;$CF$17,$C$2:$C$1000,"="&amp;AM26)</f>
        <v/>
      </c>
      <c r="CJ26" s="27">
        <f>COUNTIFS($K$2:$K$1000,"&gt;"&amp;$CJ$17,$B$2:$B$1000,"="&amp;AL26)+COUNTIFS($L$2:$L$1000,"&gt;"&amp;$CJ$17,$C$2:$C$1000,"="&amp;AL26)</f>
        <v/>
      </c>
      <c r="CK26" s="27">
        <f>COUNTIFS($K$2:$K$1000,"&lt;"&amp;$CJ$17,$B$2:$B$1000,"="&amp;AL26)+COUNTIFS($L$2:$L$1000,"&lt;"&amp;$CJ$17,$C$2:$C$1000,"="&amp;AL26)</f>
        <v/>
      </c>
      <c r="CL26" s="27">
        <f>COUNTIFS($K$2:$K$1000,"&gt;"&amp;$CJ$17,$B$2:$B$1000,"="&amp;AM26)+COUNTIFS($L$2:$L$1000,"&gt;"&amp;$CJ$17,$C$2:$C$1000,"="&amp;AM26)</f>
        <v/>
      </c>
      <c r="CM26" s="27">
        <f>COUNTIFS($K$2:$K$1000,"&lt;"&amp;$CJ$17,$B$2:$B$1000,"="&amp;AM26)+COUNTIFS($L$2:$L$1000,"&lt;"&amp;$CJ$17,$C$2:$C$1000,"="&amp;AM26)</f>
        <v/>
      </c>
      <c r="CN26" s="6">
        <f>COUNTIFS($I$2:$I$1000,"&gt;"&amp;$CN$17,$B$2:$B$1000,"="&amp;AL26)+COUNTIFS($H$2:$H$1000,"&gt;"&amp;$CN$17,$C$2:$C$1000,"="&amp;AL26)</f>
        <v/>
      </c>
      <c r="CO26" s="27">
        <f>COUNTIFS($I$2:$I$1000,"&lt;"&amp;$CN$17,$B$2:$B$1000,"="&amp;AL26)+COUNTIFS($H$2:$H$1000,"&lt;"&amp;$CN$17,$C$2:$C$1000,"="&amp;AL26)</f>
        <v/>
      </c>
      <c r="CP26" s="27">
        <f>COUNTIFS($I$2:$I$1000,"&gt;"&amp;$CN$17,$B$2:$B$1000,"="&amp;AM26)+COUNTIFS($H$2:$H$1000,"&gt;"&amp;$CN$17,$C$2:$C$1000,"="&amp;AM26)</f>
        <v/>
      </c>
      <c r="CQ26" s="27">
        <f>COUNTIFS($I$2:$I$1000,"&lt;"&amp;$CN$17,$B$2:$B$1000,"="&amp;AM26)+COUNTIFS($H$2:$H$1000,"&lt;"&amp;$CN$17,$C$2:$C$1000,"="&amp;AM26)</f>
        <v/>
      </c>
      <c r="CR26" s="27">
        <f>COUNTIFS($I$2:$I$1000,"&gt;"&amp;$CR$17,$B$2:$B$1000,"="&amp;AL26)+COUNTIFS($H$2:$H$1000,"&gt;"&amp;$CR$17,$C$2:$C$1000,"="&amp;AL26)</f>
        <v/>
      </c>
      <c r="CS26" s="27">
        <f>COUNTIFS($I$2:$I$1000,"&lt;"&amp;$CR$17,$B$2:$B$1000,"="&amp;AL26)+COUNTIFS($H$2:$H$1000,"&lt;"&amp;$CR$17,$C$2:$C$1000,"="&amp;AL26)</f>
        <v/>
      </c>
      <c r="CT26" s="27">
        <f>COUNTIFS($I$2:$I$1000,"&gt;"&amp;$CR$17,$B$2:$B$1000,"="&amp;AM26)+COUNTIFS($H$2:$H$1000,"&gt;"&amp;$CR$17,$C$2:$C$1000,"="&amp;AM26)</f>
        <v/>
      </c>
      <c r="CU26" s="27">
        <f>COUNTIFS($I$2:$I$1000,"&lt;"&amp;$CR$17,$B$2:$B$1000,"="&amp;AM26)+COUNTIFS($H$2:$H$1000,"&lt;"&amp;$CR$17,$C$2:$C$1000,"="&amp;AM26)</f>
        <v/>
      </c>
      <c r="CV26" s="27">
        <f>COUNTIFS($I$2:$I$1000,"&gt;"&amp;$CV$17,$B$2:$B$1000,"="&amp;AL26)+COUNTIFS($H$2:$H$1000,"&gt;"&amp;$CV$17,$C$2:$C$1000,"="&amp;AL26)</f>
        <v/>
      </c>
      <c r="CW26" s="27">
        <f>COUNTIFS($I$2:$I$1000,"&lt;"&amp;$CV$17,$B$2:$B$1000,"="&amp;AL26)+COUNTIFS($H$2:$H$1000,"&lt;"&amp;$CV$17,$C$2:$C$1000,"="&amp;AL26)</f>
        <v/>
      </c>
      <c r="CX26" s="27">
        <f>COUNTIFS($I$2:$I$1000,"&gt;"&amp;$CV$17,$B$2:$B$1000,"="&amp;AM26)+COUNTIFS($H$2:$H$1000,"&gt;"&amp;$CV$17,$C$2:$C$1000,"="&amp;AM26)</f>
        <v/>
      </c>
      <c r="CY26" s="27">
        <f>COUNTIFS($I$2:$I$1000,"&lt;"&amp;$CV$17,$B$2:$B$1000,"="&amp;AM26)+COUNTIFS($H$2:$H$1000,"&lt;"&amp;$CV$17,$C$2:$C$1000,"="&amp;AM26)</f>
        <v/>
      </c>
      <c r="CZ26" s="15">
        <f>COUNTIFS($L$2:$L$1000,"&gt;"&amp;$CZ$17,$B$2:$B$1000,"="&amp;AL26)+COUNTIFS($K$2:$K$1000,"&gt;"&amp;$CZ$17,$C$2:$C$1000,"="&amp;AL26)</f>
        <v/>
      </c>
      <c r="DA26" s="27">
        <f>COUNTIFS($L$2:$L$1000,"&lt;"&amp;$CZ$17,$B$2:$B$1000,"="&amp;AL26)+COUNTIFS($K$2:$K$1000,"&lt;"&amp;$CZ$17,$C$2:$C$1000,"="&amp;AL26)</f>
        <v/>
      </c>
      <c r="DB26" s="27">
        <f>COUNTIFS($L$2:$L$1000,"&gt;"&amp;$CZ$17,$B$2:$B$1000,"="&amp;AM26)+COUNTIFS($K$2:$K$1000,"&gt;"&amp;$CZ$17,$C$2:$C$1000,"="&amp;AM26)</f>
        <v/>
      </c>
      <c r="DC26" s="27">
        <f>COUNTIFS($L$2:$L$1000,"&lt;"&amp;$CZ$17,$B$2:$B$1000,"="&amp;AM26)+COUNTIFS($K$2:$K$1000,"&lt;"&amp;$CZ$17,$C$2:$C$1000,"="&amp;AM26)</f>
        <v/>
      </c>
      <c r="DD26" s="27">
        <f>COUNTIFS($L$2:$L$1000,"&gt;"&amp;$DD$17,$B$2:$B$1000,"="&amp;AL26)+COUNTIFS($K$2:$K$1000,"&gt;"&amp;$DD$17,$C$2:$C$1000,"="&amp;AL26)</f>
        <v/>
      </c>
      <c r="DE26" s="27">
        <f>COUNTIFS($L$2:$L$1000,"&lt;"&amp;$DD$17,$B$2:$B$1000,"="&amp;AL26)+COUNTIFS($K$2:$K$1000,"&lt;"&amp;$DD$17,$C$2:$C$1000,"="&amp;AL26)</f>
        <v/>
      </c>
      <c r="DF26" s="27">
        <f>COUNTIFS($L$2:$L$1000,"&gt;"&amp;$DD$17,$B$2:$B$1000,"="&amp;AM26)+COUNTIFS($K$2:$K$1000,"&gt;"&amp;$DD$17,$C$2:$C$1000,"="&amp;AM26)</f>
        <v/>
      </c>
      <c r="DG26" s="27">
        <f>COUNTIFS($L$2:$L$1000,"&lt;"&amp;$DD$17,$B$2:$B$1000,"="&amp;AM26)+COUNTIFS($K$2:$K$1000,"&lt;"&amp;$DD$17,$C$2:$C$1000,"="&amp;AM26)</f>
        <v/>
      </c>
      <c r="DH26" s="27">
        <f>COUNTIFS($L$2:$L$1000,"&gt;"&amp;$DH$17,$B$2:$B$1000,"="&amp;AL26)+COUNTIFS($K$2:$K$1000,"&gt;"&amp;$DH$17,$C$2:$C$1000,"="&amp;AL26)</f>
        <v/>
      </c>
      <c r="DI26" s="27">
        <f>COUNTIFS($L$2:$L$1000,"&lt;"&amp;$DH$17,$B$2:$B$1000,"="&amp;AL26)+COUNTIFS($K$2:$K$1000,"&lt;"&amp;$DH$17,$C$2:$C$1000,"="&amp;AL26)</f>
        <v/>
      </c>
      <c r="DJ26" s="27">
        <f>COUNTIFS($L$2:$L$1000,"&gt;"&amp;$DH$17,$B$2:$B$1000,"="&amp;AM26)+COUNTIFS($K$2:$K$1000,"&gt;"&amp;$DH$17,$C$2:$C$1000,"="&amp;AM26)</f>
        <v/>
      </c>
      <c r="DK26" s="27">
        <f>COUNTIFS($L$2:$L$1000,"&lt;"&amp;$DH$17,$B$2:$B$1000,"="&amp;AM26)+COUNTIFS($K$2:$K$1000,"&lt;"&amp;$DH$17,$C$2:$C$1000,"="&amp;AM26)</f>
        <v/>
      </c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43337</v>
      </c>
      <c r="B27" s="42" t="inlineStr">
        <is>
          <t>Paris SG</t>
        </is>
      </c>
      <c r="C27" s="42" t="inlineStr">
        <is>
          <t>Angers</t>
        </is>
      </c>
      <c r="D27" s="27" t="n">
        <v>679</v>
      </c>
      <c r="E27" s="27" t="n">
        <v>464</v>
      </c>
      <c r="F27" s="27" t="n">
        <v>612</v>
      </c>
      <c r="G27" s="27" t="n">
        <v>379</v>
      </c>
      <c r="H27" s="8" t="n">
        <v>5</v>
      </c>
      <c r="I27" s="8" t="n">
        <v>6</v>
      </c>
      <c r="J27" s="8" t="n">
        <v>11</v>
      </c>
      <c r="K27" s="15" t="n">
        <v>3</v>
      </c>
      <c r="L27" s="27" t="n">
        <v>1</v>
      </c>
      <c r="M27" s="8" t="n">
        <v>4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42">
        <f>AL39</f>
        <v/>
      </c>
      <c r="AM27" s="42">
        <f>AM39</f>
        <v/>
      </c>
      <c r="AN27" s="27">
        <f>COUNTIFS($J$2:$J$1000,"&gt;"&amp;$AN$17,$B$2:$B$1000,"="&amp;AL27)+COUNTIFS($J$2:$J$1000,"&gt;"&amp;$AN$17,$C$2:$C$1000,"="&amp;AL27)</f>
        <v/>
      </c>
      <c r="AO27" s="27">
        <f>COUNTIFS($J$2:$J$1000,"&lt;"&amp;$AN$17,$B$2:$B$1000,"="&amp;AL27)+COUNTIFS($J$2:$J$1000,"&lt;"&amp;$AN$17,$C$2:$C$1000,"="&amp;AL27)</f>
        <v/>
      </c>
      <c r="AP27" s="27">
        <f>COUNTIFS($J$2:$J$1000,"&gt;"&amp;$AN$17,$B$2:$B$1000,"="&amp;AM27)+COUNTIFS($J$2:$J$1000,"&gt;"&amp;$AN$17,$C$2:$C$1000,"="&amp;AM27)</f>
        <v/>
      </c>
      <c r="AQ27" s="27">
        <f>COUNTIFS($J$2:$J$1000,"&lt;"&amp;$AN$17,$B$2:$B$1000,"="&amp;AM27)+COUNTIFS($J$2:$J$1000,"&lt;"&amp;$AN$17,$C$2:$C$1000,"="&amp;AM27)</f>
        <v/>
      </c>
      <c r="AR27" s="27">
        <f>COUNTIFS($J$2:$J$1000,"&gt;"&amp;$AR$17,$B$2:$B$1000,"="&amp;AL27)+COUNTIFS($J$2:$J$1000,"&gt;"&amp;$AR$17,$C$2:$C$1000,"="&amp;AL27)</f>
        <v/>
      </c>
      <c r="AS27" s="27">
        <f>COUNTIFS($J$2:$J$1000,"&lt;"&amp;$AR$17,$B$2:$B$1000,"="&amp;AL27)+COUNTIFS($J$2:$J$1000,"&lt;"&amp;$AR$17,$C$2:$C$1000,"="&amp;AL27)</f>
        <v/>
      </c>
      <c r="AT27" s="27">
        <f>COUNTIFS($J$2:$J$1000,"&gt;"&amp;$AR$17,$B$2:$B$1000,"="&amp;AM27)+COUNTIFS($J$2:$J$1000,"&gt;"&amp;$AR$17,$C$2:$C$1000,"="&amp;AM27)</f>
        <v/>
      </c>
      <c r="AU27" s="27">
        <f>COUNTIFS($J$2:$J$1000,"&lt;"&amp;$AR$17,$B$2:$B$1000,"="&amp;AM27)+COUNTIFS($J$2:$J$1000,"&lt;"&amp;$AR$17,$C$2:$C$1000,"="&amp;AM27)</f>
        <v/>
      </c>
      <c r="AV27" s="27">
        <f>COUNTIFS($J$2:$J$1000,"&gt;"&amp;$AV$17,$B$2:$B$1000,"="&amp;AL27)+COUNTIFS($J$2:$J$1000,"&gt;"&amp;$AV$17,$C$2:$C$1000,"="&amp;AL27)</f>
        <v/>
      </c>
      <c r="AW27" s="27">
        <f>COUNTIFS($J$2:$J$1000,"&lt;"&amp;$AV$17,$B$2:$B$1000,"="&amp;AL27)+COUNTIFS($J$2:$J$1000,"&lt;"&amp;$AV$17,$C$2:$C$1000,"="&amp;AL27)</f>
        <v/>
      </c>
      <c r="AX27" s="27">
        <f>COUNTIFS($J$2:$J$1000,"&gt;"&amp;$AV$17,$B$2:$B$1000,"="&amp;AM27)+COUNTIFS($J$2:$J$1000,"&gt;"&amp;$AV$17,$C$2:$C$1000,"="&amp;AM27)</f>
        <v/>
      </c>
      <c r="AY27" s="27">
        <f>COUNTIFS($J$2:$J$1000,"&lt;"&amp;$AV$17,$B$2:$B$1000,"="&amp;AM27)+COUNTIFS($J$2:$J$1000,"&lt;"&amp;$AV$17,$C$2:$C$1000,"="&amp;AM27)</f>
        <v/>
      </c>
      <c r="AZ27" s="15">
        <f>COUNTIFS($M$2:$M$1000,"&gt;"&amp;$AZ$17,$B$2:$B$1000,"="&amp;AL27)+COUNTIFS($M$2:$M$1000,"&gt;"&amp;$AZ$17,$C$2:$C$1000,"="&amp;AL27)</f>
        <v/>
      </c>
      <c r="BA27" s="27">
        <f>COUNTIFS($M$2:$M$1000,"&lt;"&amp;$AZ$17,$B$2:$B$1000,"="&amp;AL27)+COUNTIFS($M$2:$M$1000,"&lt;"&amp;$AZ$17,$C$2:$C$1000,"="&amp;AL27)</f>
        <v/>
      </c>
      <c r="BB27" s="27">
        <f>COUNTIFS($M$2:$M$1000,"&gt;"&amp;$AZ$17,$B$2:$B$1000,"="&amp;AM27)+COUNTIFS($M$2:$M$1000,"&gt;"&amp;$AZ$17,$C$2:$C$1000,"="&amp;AM27)</f>
        <v/>
      </c>
      <c r="BC27" s="27">
        <f>COUNTIFS($M$2:$M$1000,"&lt;"&amp;$AZ$17,$B$2:$B$1000,"="&amp;AM27)+COUNTIFS($M$2:$M$1000,"&lt;"&amp;$AZ$17,$C$2:$C$1000,"="&amp;AM27)</f>
        <v/>
      </c>
      <c r="BD27" s="27">
        <f>COUNTIFS($M$2:$M$1000,"&gt;"&amp;$BD$17,$B$2:$B$1000,"="&amp;AL27)+COUNTIFS($M$2:$M$1000,"&gt;"&amp;$BD$17,$C$2:$C$1000,"="&amp;AL27)</f>
        <v/>
      </c>
      <c r="BE27" s="27">
        <f>COUNTIFS($M$2:$M$1000,"&lt;"&amp;$BD$17,$B$2:$B$1000,"="&amp;AL27)+COUNTIFS($M$2:$M$1000,"&lt;"&amp;$BD$17,$C$2:$C$1000,"="&amp;AL27)</f>
        <v/>
      </c>
      <c r="BF27" s="27">
        <f>COUNTIFS($M$2:$M$1000,"&gt;"&amp;$BD$17,$B$2:$B$1000,"="&amp;AM27)+COUNTIFS($M$2:$M$1000,"&gt;"&amp;$BD$17,$C$2:$C$1000,"="&amp;AM27)</f>
        <v/>
      </c>
      <c r="BG27" s="27">
        <f>COUNTIFS($M$2:$M$1000,"&lt;"&amp;$BD$17,$B$2:$B$1000,"="&amp;AM27)+COUNTIFS($M$2:$M$1000,"&lt;"&amp;$BD$17,$C$2:$C$1000,"="&amp;AM27)</f>
        <v/>
      </c>
      <c r="BH27" s="27">
        <f>COUNTIFS($M$2:$M$1000,"&gt;"&amp;$BH$17,$B$2:$B$1000,"="&amp;AL27)+COUNTIFS($M$2:$M$1000,"&gt;"&amp;$BH$17,$C$2:$C$1000,"="&amp;AL27)</f>
        <v/>
      </c>
      <c r="BI27" s="27">
        <f>COUNTIFS($M$2:$M$1000,"&lt;"&amp;$BH$17,$B$2:$B$1000,"="&amp;AL27)+COUNTIFS($M$2:$M$1000,"&lt;"&amp;$BH$17,$C$2:$C$1000,"="&amp;AL27)</f>
        <v/>
      </c>
      <c r="BJ27" s="27">
        <f>COUNTIFS($M$2:$M$1000,"&gt;"&amp;$BH$17,$B$2:$B$1000,"="&amp;AM27)+COUNTIFS($M$2:$M$1000,"&gt;"&amp;$BH$17,$C$2:$C$1000,"="&amp;AM27)</f>
        <v/>
      </c>
      <c r="BK27" s="27">
        <f>COUNTIFS($M$2:$M$1000,"&lt;"&amp;$BH$17,$B$2:$B$1000,"="&amp;AM27)+COUNTIFS($M$2:$M$1000,"&lt;"&amp;$BH$17,$C$2:$C$1000,"="&amp;AM27)</f>
        <v/>
      </c>
      <c r="BL27" s="27">
        <f>COUNTIFS($M$2:$M$1000,"&gt;"&amp;$BL$17,$B$2:$B$1000,"="&amp;AL27)+COUNTIFS($M$2:$M$1000,"&gt;"&amp;$BL$17,$C$2:$C$1000,"="&amp;AL27)</f>
        <v/>
      </c>
      <c r="BM27" s="27">
        <f>COUNTIFS($M$2:$M$1000,"&lt;"&amp;$BL$17,$B$2:$B$1000,"="&amp;AL27)+COUNTIFS($M$2:$M$1000,"&lt;"&amp;$BL$17,$C$2:$C$1000,"="&amp;AL27)</f>
        <v/>
      </c>
      <c r="BN27" s="27">
        <f>COUNTIFS($M$2:$M$1000,"&gt;"&amp;$BL$17,$B$2:$B$1000,"="&amp;AM27)+COUNTIFS($M$2:$M$1000,"&gt;"&amp;$BL$17,$C$2:$C$1000,"="&amp;AM27)</f>
        <v/>
      </c>
      <c r="BO27" s="27">
        <f>COUNTIFS($M$2:$M$1000,"&lt;"&amp;$BL$17,$B$2:$B$1000,"="&amp;AM27)+COUNTIFS($M$2:$M$1000,"&lt;"&amp;$BL$17,$C$2:$C$1000,"="&amp;AM27)</f>
        <v/>
      </c>
      <c r="BP27" s="6">
        <f>COUNTIFS($H$2:$H$1000,"&gt;"&amp;$BP$17,$B$2:$B$1000,"="&amp;AL27)+COUNTIFS($I$2:$I$1000,"&gt;"&amp;$BP$17,$C$2:$C$1000,"="&amp;AL27)</f>
        <v/>
      </c>
      <c r="BQ27" s="27">
        <f>COUNTIFS($H$2:$H$1000,"&lt;"&amp;$BP$17,$B$2:$B$1000,"="&amp;AL27)+COUNTIFS($I$2:$I$1000,"&lt;"&amp;$BP$17,$C$2:$C$1000,"="&amp;AL27)</f>
        <v/>
      </c>
      <c r="BR27" s="27">
        <f>COUNTIFS($H$2:$H$1000,"&gt;"&amp;$BP$17,$B$2:$B$1000,"="&amp;AM27)+COUNTIFS($I$2:$I$1000,"&gt;"&amp;$BP$17,$C$2:$C$1000,"="&amp;AM27)</f>
        <v/>
      </c>
      <c r="BS27" s="27">
        <f>COUNTIFS($H$2:$H$1000,"&lt;"&amp;$BP$17,$B$2:$B$1000,"="&amp;AM27)+COUNTIFS($I$2:$I$1000,"&lt;"&amp;$BP$17,$C$2:$C$1000,"="&amp;AM27)</f>
        <v/>
      </c>
      <c r="BT27" s="27">
        <f>COUNTIFS($H$2:$H$1000,"&gt;"&amp;$BT$17,$B$2:$B$1000,"="&amp;AL27)+COUNTIFS($I$2:$I$1000,"&gt;"&amp;$BT$17,$C$2:$C$1000,"="&amp;AL27)</f>
        <v/>
      </c>
      <c r="BU27" s="27">
        <f>COUNTIFS($H$2:$H$1000,"&lt;"&amp;$BT$17,$B$2:$B$1000,"="&amp;AL27)+COUNTIFS($I$2:$I$1000,"&lt;"&amp;$BT$17,$C$2:$C$1000,"="&amp;AL27)</f>
        <v/>
      </c>
      <c r="BV27" s="27">
        <f>COUNTIFS($H$2:$H$1000,"&gt;"&amp;$BT$17,$B$2:$B$1000,"="&amp;AM27)+COUNTIFS($I$2:$I$1000,"&gt;"&amp;$BT$17,$C$2:$C$1000,"="&amp;AM27)</f>
        <v/>
      </c>
      <c r="BW27" s="27">
        <f>COUNTIFS($H$2:$H$1000,"&lt;"&amp;$BT$17,$B$2:$B$1000,"="&amp;AM27)+COUNTIFS($I$2:$I$1000,"&lt;"&amp;$BT$17,$C$2:$C$1000,"="&amp;AM27)</f>
        <v/>
      </c>
      <c r="BX27" s="27">
        <f>COUNTIFS($H$2:$H$1000,"&gt;"&amp;$BX$17,$B$2:$B$1000,"="&amp;AL27)+COUNTIFS($I$2:$I$1000,"&gt;"&amp;$BX$17,$C$2:$C$1000,"="&amp;AL27)</f>
        <v/>
      </c>
      <c r="BY27" s="27">
        <f>COUNTIFS($H$2:$H$1000,"&lt;"&amp;$BX$17,$B$2:$B$1000,"="&amp;AL27)+COUNTIFS($I$2:$I$1000,"&lt;"&amp;$BX$17,$C$2:$C$1000,"="&amp;AL27)</f>
        <v/>
      </c>
      <c r="BZ27" s="27">
        <f>COUNTIFS($H$2:$H$1000,"&gt;"&amp;$BX$17,$B$2:$B$1000,"="&amp;AM27)+COUNTIFS($I$2:$I$1000,"&gt;"&amp;$BX$17,$C$2:$C$1000,"="&amp;AM27)</f>
        <v/>
      </c>
      <c r="CA27" s="27">
        <f>COUNTIFS($H$2:$H$1000,"&lt;"&amp;$BX$17,$B$2:$B$1000,"="&amp;AM27)+COUNTIFS($I$2:$I$1000,"&lt;"&amp;$BX$17,$C$2:$C$1000,"="&amp;AM27)</f>
        <v/>
      </c>
      <c r="CB27" s="15">
        <f>COUNTIFS($K$2:$K$1000,"&gt;"&amp;$CB$17,$B$2:$B$1000,"="&amp;AL27)+COUNTIFS($L$2:$L$1000,"&gt;"&amp;$CB$17,$C$2:$C$1000,"="&amp;AL27)</f>
        <v/>
      </c>
      <c r="CC27" s="27">
        <f>COUNTIFS($K$2:$K$1000,"&lt;"&amp;$CB$17,$B$2:$B$1000,"="&amp;AL27)+COUNTIFS($L$2:$L$1000,"&lt;"&amp;$CB$17,$C$2:$C$1000,"="&amp;AL27)</f>
        <v/>
      </c>
      <c r="CD27" s="27">
        <f>COUNTIFS($K$2:$K$1000,"&gt;"&amp;$CB$17,$B$2:$B$1000,"="&amp;AM27)+COUNTIFS($L$2:$L$1000,"&gt;"&amp;$CB$17,$C$2:$C$1000,"="&amp;AM27)</f>
        <v/>
      </c>
      <c r="CE27" s="27">
        <f>COUNTIFS($K$2:$K$1000,"&lt;"&amp;$CB$17,$B$2:$B$1000,"="&amp;AM27)+COUNTIFS($L$2:$L$1000,"&lt;"&amp;$CB$17,$C$2:$C$1000,"="&amp;AM27)</f>
        <v/>
      </c>
      <c r="CF27" s="27">
        <f>COUNTIFS($K$2:$K$1000,"&gt;"&amp;$CF$17,$B$2:$B$1000,"="&amp;AL27)+COUNTIFS($L$2:$L$1000,"&gt;"&amp;$CF$17,$C$2:$C$1000,"="&amp;AL27)</f>
        <v/>
      </c>
      <c r="CG27" s="27">
        <f>COUNTIFS($K$2:$K$1000,"&lt;"&amp;$CF$17,$B$2:$B$1000,"="&amp;AL27)+COUNTIFS($L$2:$L$1000,"&lt;"&amp;$CF$17,$C$2:$C$1000,"="&amp;AL27)</f>
        <v/>
      </c>
      <c r="CH27" s="27">
        <f>COUNTIFS($K$2:$K$1000,"&gt;"&amp;$CF$17,$B$2:$B$1000,"="&amp;AM27)+COUNTIFS($L$2:$L$1000,"&gt;"&amp;$CF$17,$C$2:$C$1000,"="&amp;AM27)</f>
        <v/>
      </c>
      <c r="CI27" s="27">
        <f>COUNTIFS($K$2:$K$1000,"&lt;"&amp;$CF$17,$B$2:$B$1000,"="&amp;AM27)+COUNTIFS($L$2:$L$1000,"&lt;"&amp;$CF$17,$C$2:$C$1000,"="&amp;AM27)</f>
        <v/>
      </c>
      <c r="CJ27" s="27">
        <f>COUNTIFS($K$2:$K$1000,"&gt;"&amp;$CJ$17,$B$2:$B$1000,"="&amp;AL27)+COUNTIFS($L$2:$L$1000,"&gt;"&amp;$CJ$17,$C$2:$C$1000,"="&amp;AL27)</f>
        <v/>
      </c>
      <c r="CK27" s="27">
        <f>COUNTIFS($K$2:$K$1000,"&lt;"&amp;$CJ$17,$B$2:$B$1000,"="&amp;AL27)+COUNTIFS($L$2:$L$1000,"&lt;"&amp;$CJ$17,$C$2:$C$1000,"="&amp;AL27)</f>
        <v/>
      </c>
      <c r="CL27" s="27">
        <f>COUNTIFS($K$2:$K$1000,"&gt;"&amp;$CJ$17,$B$2:$B$1000,"="&amp;AM27)+COUNTIFS($L$2:$L$1000,"&gt;"&amp;$CJ$17,$C$2:$C$1000,"="&amp;AM27)</f>
        <v/>
      </c>
      <c r="CM27" s="27">
        <f>COUNTIFS($K$2:$K$1000,"&lt;"&amp;$CJ$17,$B$2:$B$1000,"="&amp;AM27)+COUNTIFS($L$2:$L$1000,"&lt;"&amp;$CJ$17,$C$2:$C$1000,"="&amp;AM27)</f>
        <v/>
      </c>
      <c r="CN27" s="6">
        <f>COUNTIFS($I$2:$I$1000,"&gt;"&amp;$CN$17,$B$2:$B$1000,"="&amp;AL27)+COUNTIFS($H$2:$H$1000,"&gt;"&amp;$CN$17,$C$2:$C$1000,"="&amp;AL27)</f>
        <v/>
      </c>
      <c r="CO27" s="27">
        <f>COUNTIFS($I$2:$I$1000,"&lt;"&amp;$CN$17,$B$2:$B$1000,"="&amp;AL27)+COUNTIFS($H$2:$H$1000,"&lt;"&amp;$CN$17,$C$2:$C$1000,"="&amp;AL27)</f>
        <v/>
      </c>
      <c r="CP27" s="27">
        <f>COUNTIFS($I$2:$I$1000,"&gt;"&amp;$CN$17,$B$2:$B$1000,"="&amp;AM27)+COUNTIFS($H$2:$H$1000,"&gt;"&amp;$CN$17,$C$2:$C$1000,"="&amp;AM27)</f>
        <v/>
      </c>
      <c r="CQ27" s="27">
        <f>COUNTIFS($I$2:$I$1000,"&lt;"&amp;$CN$17,$B$2:$B$1000,"="&amp;AM27)+COUNTIFS($H$2:$H$1000,"&lt;"&amp;$CN$17,$C$2:$C$1000,"="&amp;AM27)</f>
        <v/>
      </c>
      <c r="CR27" s="27">
        <f>COUNTIFS($I$2:$I$1000,"&gt;"&amp;$CR$17,$B$2:$B$1000,"="&amp;AL27)+COUNTIFS($H$2:$H$1000,"&gt;"&amp;$CR$17,$C$2:$C$1000,"="&amp;AL27)</f>
        <v/>
      </c>
      <c r="CS27" s="27">
        <f>COUNTIFS($I$2:$I$1000,"&lt;"&amp;$CR$17,$B$2:$B$1000,"="&amp;AL27)+COUNTIFS($H$2:$H$1000,"&lt;"&amp;$CR$17,$C$2:$C$1000,"="&amp;AL27)</f>
        <v/>
      </c>
      <c r="CT27" s="27">
        <f>COUNTIFS($I$2:$I$1000,"&gt;"&amp;$CR$17,$B$2:$B$1000,"="&amp;AM27)+COUNTIFS($H$2:$H$1000,"&gt;"&amp;$CR$17,$C$2:$C$1000,"="&amp;AM27)</f>
        <v/>
      </c>
      <c r="CU27" s="27">
        <f>COUNTIFS($I$2:$I$1000,"&lt;"&amp;$CR$17,$B$2:$B$1000,"="&amp;AM27)+COUNTIFS($H$2:$H$1000,"&lt;"&amp;$CR$17,$C$2:$C$1000,"="&amp;AM27)</f>
        <v/>
      </c>
      <c r="CV27" s="27">
        <f>COUNTIFS($I$2:$I$1000,"&gt;"&amp;$CV$17,$B$2:$B$1000,"="&amp;AL27)+COUNTIFS($H$2:$H$1000,"&gt;"&amp;$CV$17,$C$2:$C$1000,"="&amp;AL27)</f>
        <v/>
      </c>
      <c r="CW27" s="27">
        <f>COUNTIFS($I$2:$I$1000,"&lt;"&amp;$CV$17,$B$2:$B$1000,"="&amp;AL27)+COUNTIFS($H$2:$H$1000,"&lt;"&amp;$CV$17,$C$2:$C$1000,"="&amp;AL27)</f>
        <v/>
      </c>
      <c r="CX27" s="27">
        <f>COUNTIFS($I$2:$I$1000,"&gt;"&amp;$CV$17,$B$2:$B$1000,"="&amp;AM27)+COUNTIFS($H$2:$H$1000,"&gt;"&amp;$CV$17,$C$2:$C$1000,"="&amp;AM27)</f>
        <v/>
      </c>
      <c r="CY27" s="27">
        <f>COUNTIFS($I$2:$I$1000,"&lt;"&amp;$CV$17,$B$2:$B$1000,"="&amp;AM27)+COUNTIFS($H$2:$H$1000,"&lt;"&amp;$CV$17,$C$2:$C$1000,"="&amp;AM27)</f>
        <v/>
      </c>
      <c r="CZ27" s="15">
        <f>COUNTIFS($L$2:$L$1000,"&gt;"&amp;$CZ$17,$B$2:$B$1000,"="&amp;AL27)+COUNTIFS($K$2:$K$1000,"&gt;"&amp;$CZ$17,$C$2:$C$1000,"="&amp;AL27)</f>
        <v/>
      </c>
      <c r="DA27" s="27">
        <f>COUNTIFS($L$2:$L$1000,"&lt;"&amp;$CZ$17,$B$2:$B$1000,"="&amp;AL27)+COUNTIFS($K$2:$K$1000,"&lt;"&amp;$CZ$17,$C$2:$C$1000,"="&amp;AL27)</f>
        <v/>
      </c>
      <c r="DB27" s="27">
        <f>COUNTIFS($L$2:$L$1000,"&gt;"&amp;$CZ$17,$B$2:$B$1000,"="&amp;AM27)+COUNTIFS($K$2:$K$1000,"&gt;"&amp;$CZ$17,$C$2:$C$1000,"="&amp;AM27)</f>
        <v/>
      </c>
      <c r="DC27" s="27">
        <f>COUNTIFS($L$2:$L$1000,"&lt;"&amp;$CZ$17,$B$2:$B$1000,"="&amp;AM27)+COUNTIFS($K$2:$K$1000,"&lt;"&amp;$CZ$17,$C$2:$C$1000,"="&amp;AM27)</f>
        <v/>
      </c>
      <c r="DD27" s="27">
        <f>COUNTIFS($L$2:$L$1000,"&gt;"&amp;$DD$17,$B$2:$B$1000,"="&amp;AL27)+COUNTIFS($K$2:$K$1000,"&gt;"&amp;$DD$17,$C$2:$C$1000,"="&amp;AL27)</f>
        <v/>
      </c>
      <c r="DE27" s="27">
        <f>COUNTIFS($L$2:$L$1000,"&lt;"&amp;$DD$17,$B$2:$B$1000,"="&amp;AL27)+COUNTIFS($K$2:$K$1000,"&lt;"&amp;$DD$17,$C$2:$C$1000,"="&amp;AL27)</f>
        <v/>
      </c>
      <c r="DF27" s="27">
        <f>COUNTIFS($L$2:$L$1000,"&gt;"&amp;$DD$17,$B$2:$B$1000,"="&amp;AM27)+COUNTIFS($K$2:$K$1000,"&gt;"&amp;$DD$17,$C$2:$C$1000,"="&amp;AM27)</f>
        <v/>
      </c>
      <c r="DG27" s="27">
        <f>COUNTIFS($L$2:$L$1000,"&lt;"&amp;$DD$17,$B$2:$B$1000,"="&amp;AM27)+COUNTIFS($K$2:$K$1000,"&lt;"&amp;$DD$17,$C$2:$C$1000,"="&amp;AM27)</f>
        <v/>
      </c>
      <c r="DH27" s="27">
        <f>COUNTIFS($L$2:$L$1000,"&gt;"&amp;$DH$17,$B$2:$B$1000,"="&amp;AL27)+COUNTIFS($K$2:$K$1000,"&gt;"&amp;$DH$17,$C$2:$C$1000,"="&amp;AL27)</f>
        <v/>
      </c>
      <c r="DI27" s="27">
        <f>COUNTIFS($L$2:$L$1000,"&lt;"&amp;$DH$17,$B$2:$B$1000,"="&amp;AL27)+COUNTIFS($K$2:$K$1000,"&lt;"&amp;$DH$17,$C$2:$C$1000,"="&amp;AL27)</f>
        <v/>
      </c>
      <c r="DJ27" s="27">
        <f>COUNTIFS($L$2:$L$1000,"&gt;"&amp;$DH$17,$B$2:$B$1000,"="&amp;AM27)+COUNTIFS($K$2:$K$1000,"&gt;"&amp;$DH$17,$C$2:$C$1000,"="&amp;AM27)</f>
        <v/>
      </c>
      <c r="DK27" s="27">
        <f>COUNTIFS($L$2:$L$1000,"&lt;"&amp;$DH$17,$B$2:$B$1000,"="&amp;AM27)+COUNTIFS($K$2:$K$1000,"&lt;"&amp;$DH$17,$C$2:$C$1000,"="&amp;AM27)</f>
        <v/>
      </c>
      <c r="DM27" s="42" t="n"/>
      <c r="DP27" s="42" t="n"/>
      <c r="DS27" s="42" t="n"/>
      <c r="DV27" s="42" t="n"/>
      <c r="DY27" s="42" t="n"/>
      <c r="EB27" s="42" t="n"/>
      <c r="EE27" s="42" t="n"/>
      <c r="ER27" s="29" t="n"/>
      <c r="EU27" s="29" t="n"/>
      <c r="EX27" s="29" t="n"/>
      <c r="FA27" s="29" t="n"/>
      <c r="FD27" s="29" t="n"/>
      <c r="FG27" s="29" t="n"/>
      <c r="FJ27" s="29" t="n"/>
      <c r="FM27" s="29" t="n"/>
    </row>
    <row customHeight="1" ht="12" r="28">
      <c r="A28" s="52" t="n">
        <v>43337</v>
      </c>
      <c r="B28" s="42" t="inlineStr">
        <is>
          <t>Toulouse</t>
        </is>
      </c>
      <c r="C28" s="42" t="inlineStr">
        <is>
          <t>Nimes</t>
        </is>
      </c>
      <c r="D28" s="27" t="n">
        <v>524</v>
      </c>
      <c r="E28" s="27" t="n">
        <v>302</v>
      </c>
      <c r="F28" s="27" t="n">
        <v>436</v>
      </c>
      <c r="G28" s="27" t="n">
        <v>212</v>
      </c>
      <c r="H28" s="8" t="n">
        <v>5</v>
      </c>
      <c r="I28" s="8" t="n">
        <v>0</v>
      </c>
      <c r="J28" s="8" t="n">
        <v>5</v>
      </c>
      <c r="K28" s="15" t="n">
        <v>1</v>
      </c>
      <c r="L28" s="27" t="n">
        <v>0</v>
      </c>
      <c r="M28" s="8" t="n">
        <v>1</v>
      </c>
      <c r="N28" s="12">
        <f>IF(K28="","",LOOKUP(K28-L28,{-9E+307,0,1},{2,"x",1}))</f>
        <v/>
      </c>
      <c r="O28" s="7">
        <f>IF(K28="","",K28&amp;"-"&amp;L28)</f>
        <v/>
      </c>
      <c r="P28" s="1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DJ28" s="42" t="n"/>
      <c r="DL28" s="29" t="n"/>
      <c r="DM28" s="42" t="n"/>
      <c r="DO28" s="29" t="n"/>
      <c r="DP28" s="42" t="n"/>
      <c r="DR28" s="29" t="n"/>
      <c r="DS28" s="42" t="n"/>
      <c r="DU28" s="29" t="n"/>
      <c r="DV28" s="42" t="n"/>
      <c r="DX28" s="29" t="n"/>
      <c r="DY28" s="42" t="n"/>
      <c r="EA28" s="29" t="n"/>
      <c r="EB28" s="42" t="n"/>
      <c r="ED28" s="29" t="n"/>
      <c r="EE28" s="42" t="n"/>
      <c r="EG28" s="29" t="n"/>
    </row>
    <row r="29">
      <c r="A29" s="52" t="n">
        <v>43338</v>
      </c>
      <c r="B29" s="42" t="inlineStr">
        <is>
          <t>Bordeaux</t>
        </is>
      </c>
      <c r="C29" s="42" t="inlineStr">
        <is>
          <t>Monaco</t>
        </is>
      </c>
      <c r="D29" s="27" t="n">
        <v>362</v>
      </c>
      <c r="E29" s="27" t="n">
        <v>428</v>
      </c>
      <c r="F29" s="27" t="n">
        <v>274</v>
      </c>
      <c r="G29" s="27" t="n">
        <v>340</v>
      </c>
      <c r="H29" s="8" t="n">
        <v>6</v>
      </c>
      <c r="I29" s="8" t="n">
        <v>5</v>
      </c>
      <c r="J29" s="8" t="n">
        <v>11</v>
      </c>
      <c r="K29" s="15" t="n">
        <v>2</v>
      </c>
      <c r="L29" s="27" t="n">
        <v>1</v>
      </c>
      <c r="M29" s="8" t="n">
        <v>3</v>
      </c>
      <c r="N29" s="12">
        <f>IF(K29="","",LOOKUP(K29-L29,{-9E+307,0,1},{2,"x",1}))</f>
        <v/>
      </c>
      <c r="O29" s="7">
        <f>IF(K29="","",K29&amp;"-"&amp;L29)</f>
        <v/>
      </c>
      <c r="P29" s="1" t="n"/>
      <c r="AL29" s="14" t="inlineStr">
        <is>
          <t>home_team</t>
        </is>
      </c>
      <c r="AM29" s="14" t="inlineStr">
        <is>
          <t>away_team</t>
        </is>
      </c>
      <c r="AN29" s="42" t="inlineStr">
        <is>
          <t>tp</t>
        </is>
      </c>
      <c r="AP29" s="42" t="inlineStr">
        <is>
          <t>ap</t>
        </is>
      </c>
      <c r="AR29" s="42" t="inlineStr">
        <is>
          <t>sht</t>
        </is>
      </c>
      <c r="AU29" s="42" t="inlineStr">
        <is>
          <t>h</t>
        </is>
      </c>
      <c r="AV29" s="42" t="inlineStr">
        <is>
          <t>a</t>
        </is>
      </c>
      <c r="AW29" s="2" t="n"/>
      <c r="DB29" s="29" t="n"/>
      <c r="DE29" s="29" t="n"/>
      <c r="DH29" s="29" t="n"/>
      <c r="DJ29" s="42" t="n"/>
      <c r="DK29" s="29" t="n"/>
      <c r="DM29" s="42" t="n"/>
      <c r="DN29" s="29" t="n"/>
      <c r="DP29" s="42" t="n"/>
      <c r="DQ29" s="29" t="n"/>
      <c r="DS29" s="42" t="n"/>
      <c r="DT29" s="29" t="n"/>
      <c r="DV29" s="42" t="n"/>
      <c r="DW29" s="29" t="n"/>
      <c r="DY29" s="42" t="n"/>
      <c r="EB29" s="42" t="n"/>
      <c r="EE29" s="42" t="n"/>
    </row>
    <row customHeight="1" ht="12" r="30">
      <c r="A30" s="52" t="n">
        <v>43338</v>
      </c>
      <c r="B30" s="42" t="inlineStr">
        <is>
          <t>Lille</t>
        </is>
      </c>
      <c r="C30" s="42" t="inlineStr">
        <is>
          <t>Guingamp</t>
        </is>
      </c>
      <c r="D30" s="27" t="n">
        <v>418</v>
      </c>
      <c r="E30" s="27" t="n">
        <v>442</v>
      </c>
      <c r="F30" s="27" t="n">
        <v>340</v>
      </c>
      <c r="G30" s="27" t="n">
        <v>361</v>
      </c>
      <c r="H30" s="8" t="n">
        <v>7</v>
      </c>
      <c r="I30" s="8" t="n">
        <v>4</v>
      </c>
      <c r="J30" s="8" t="n">
        <v>11</v>
      </c>
      <c r="K30" s="15" t="n">
        <v>3</v>
      </c>
      <c r="L30" s="27" t="n">
        <v>0</v>
      </c>
      <c r="M30" s="8" t="n">
        <v>3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7" t="n">
        <v>43609</v>
      </c>
      <c r="AL30" s="43" t="inlineStr">
        <is>
          <t>Amiens</t>
        </is>
      </c>
      <c r="AM30" s="43" t="inlineStr">
        <is>
          <t>Guingamp</t>
        </is>
      </c>
      <c r="AN30" s="44" t="n"/>
      <c r="AO30" s="44" t="n"/>
      <c r="AP30" s="44" t="n"/>
      <c r="AQ30" s="44" t="n"/>
      <c r="AR30" s="44" t="n"/>
      <c r="AS30" s="44" t="n"/>
      <c r="AT30" s="50">
        <f>AR30+AS30</f>
        <v/>
      </c>
      <c r="AU30" s="43" t="n"/>
      <c r="AV30" s="43" t="n"/>
      <c r="AW30" s="10">
        <f>AU30+AV30</f>
        <v/>
      </c>
      <c r="AX30" s="4" t="n"/>
      <c r="DB30" s="29" t="n"/>
      <c r="DE30" s="29" t="n"/>
      <c r="DH30" s="29" t="n"/>
      <c r="DJ30" s="42" t="n"/>
      <c r="DK30" s="29" t="n"/>
      <c r="DM30" s="42" t="n"/>
      <c r="DN30" s="29" t="n"/>
      <c r="DP30" s="42" t="n"/>
      <c r="DQ30" s="29" t="n"/>
      <c r="DS30" s="42" t="n"/>
      <c r="DT30" s="29" t="n"/>
      <c r="DV30" s="42" t="n"/>
      <c r="DW30" s="29" t="n"/>
      <c r="DY30" s="42" t="n"/>
      <c r="EB30" s="42" t="n"/>
      <c r="EE30" s="42" t="n"/>
    </row>
    <row customHeight="1" ht="12" r="31">
      <c r="A31" s="52" t="n">
        <v>43338</v>
      </c>
      <c r="B31" s="42" t="inlineStr">
        <is>
          <t>Marseille</t>
        </is>
      </c>
      <c r="C31" s="42" t="inlineStr">
        <is>
          <t>Rennes</t>
        </is>
      </c>
      <c r="D31" s="27" t="n">
        <v>493</v>
      </c>
      <c r="E31" s="27" t="n">
        <v>276</v>
      </c>
      <c r="F31" s="27" t="n">
        <v>405</v>
      </c>
      <c r="G31" s="27" t="n">
        <v>189</v>
      </c>
      <c r="H31" s="8" t="n">
        <v>3</v>
      </c>
      <c r="I31" s="8" t="n">
        <v>2</v>
      </c>
      <c r="J31" s="8" t="n">
        <v>5</v>
      </c>
      <c r="K31" s="15" t="n">
        <v>2</v>
      </c>
      <c r="L31" s="27" t="n">
        <v>2</v>
      </c>
      <c r="M31" s="8" t="n">
        <v>4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43609</v>
      </c>
      <c r="AL31" s="42" t="inlineStr">
        <is>
          <t>Angers</t>
        </is>
      </c>
      <c r="AM31" s="42" t="inlineStr">
        <is>
          <t>St Etienne</t>
        </is>
      </c>
      <c r="AN31" s="27" t="n"/>
      <c r="AO31" s="27" t="n"/>
      <c r="AP31" s="27" t="n"/>
      <c r="AQ31" s="27" t="n"/>
      <c r="AR31" s="27" t="n"/>
      <c r="AS31" s="27" t="n"/>
      <c r="AT31" s="8">
        <f>AR31+AS31</f>
        <v/>
      </c>
      <c r="AW31" s="10">
        <f>AU31+AV31</f>
        <v/>
      </c>
      <c r="AX31" s="4" t="n"/>
      <c r="DB31" s="29" t="n"/>
      <c r="DE31" s="29" t="n"/>
      <c r="DH31" s="29" t="n"/>
      <c r="DJ31" s="42" t="n"/>
      <c r="DK31" s="29" t="n"/>
      <c r="DM31" s="42" t="n"/>
      <c r="DN31" s="29" t="n"/>
      <c r="DP31" s="42" t="n"/>
      <c r="DQ31" s="29" t="n"/>
      <c r="DS31" s="42" t="n"/>
      <c r="DT31" s="29" t="n"/>
      <c r="DV31" s="42" t="n"/>
      <c r="DW31" s="29" t="n"/>
      <c r="DY31" s="42" t="n"/>
      <c r="EB31" s="42" t="n"/>
      <c r="EE31" s="42" t="n"/>
    </row>
    <row customHeight="1" ht="12" r="32">
      <c r="A32" s="52" t="n">
        <v>43343</v>
      </c>
      <c r="B32" s="42" t="inlineStr">
        <is>
          <t>Lyon</t>
        </is>
      </c>
      <c r="C32" s="42" t="inlineStr">
        <is>
          <t>Nice</t>
        </is>
      </c>
      <c r="D32" s="27" t="n">
        <v>546</v>
      </c>
      <c r="E32" s="27" t="n">
        <v>407</v>
      </c>
      <c r="F32" s="27" t="n">
        <v>475</v>
      </c>
      <c r="G32" s="27" t="n">
        <v>334</v>
      </c>
      <c r="H32" s="8" t="n">
        <v>9</v>
      </c>
      <c r="I32" s="8" t="n">
        <v>1</v>
      </c>
      <c r="J32" s="8" t="n">
        <v>10</v>
      </c>
      <c r="K32" s="15" t="n">
        <v>0</v>
      </c>
      <c r="L32" s="27" t="n">
        <v>1</v>
      </c>
      <c r="M32" s="8" t="n">
        <v>1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43609</v>
      </c>
      <c r="AL32" s="42" t="inlineStr">
        <is>
          <t>Caen</t>
        </is>
      </c>
      <c r="AM32" s="42" t="inlineStr">
        <is>
          <t>Bordeaux</t>
        </is>
      </c>
      <c r="AN32" s="27" t="n"/>
      <c r="AO32" s="27" t="n"/>
      <c r="AP32" s="27" t="n"/>
      <c r="AQ32" s="27" t="n"/>
      <c r="AR32" s="27" t="n"/>
      <c r="AS32" s="27" t="n"/>
      <c r="AT32" s="8">
        <f>AR32+AS32</f>
        <v/>
      </c>
      <c r="AW32" s="10">
        <f>AU32+AV32</f>
        <v/>
      </c>
      <c r="AX32" s="4" t="n"/>
      <c r="DB32" s="29" t="n"/>
      <c r="DE32" s="29" t="n"/>
      <c r="DH32" s="29" t="n"/>
      <c r="DJ32" s="42" t="n"/>
      <c r="DK32" s="29" t="n"/>
      <c r="DM32" s="42" t="n"/>
      <c r="DN32" s="29" t="n"/>
      <c r="DP32" s="42" t="n"/>
      <c r="DQ32" s="29" t="n"/>
      <c r="DS32" s="42" t="n"/>
      <c r="DT32" s="29" t="n"/>
      <c r="DV32" s="42" t="n"/>
      <c r="DW32" s="29" t="n"/>
      <c r="DY32" s="42" t="n"/>
      <c r="EB32" s="42" t="n"/>
      <c r="EE32" s="42" t="n"/>
    </row>
    <row customHeight="1" ht="12" r="33">
      <c r="A33" s="52" t="n">
        <v>43344</v>
      </c>
      <c r="B33" s="42" t="inlineStr">
        <is>
          <t>Angers</t>
        </is>
      </c>
      <c r="C33" s="42" t="inlineStr">
        <is>
          <t>Lille</t>
        </is>
      </c>
      <c r="D33" s="27" t="n">
        <v>278</v>
      </c>
      <c r="E33" s="27" t="n">
        <v>592</v>
      </c>
      <c r="F33" s="27" t="n">
        <v>196</v>
      </c>
      <c r="G33" s="27" t="n">
        <v>517</v>
      </c>
      <c r="H33" s="8" t="n">
        <v>3</v>
      </c>
      <c r="I33" s="8" t="n">
        <v>4</v>
      </c>
      <c r="J33" s="8" t="n">
        <v>7</v>
      </c>
      <c r="K33" s="15" t="n">
        <v>1</v>
      </c>
      <c r="L33" s="27" t="n">
        <v>0</v>
      </c>
      <c r="M33" s="8" t="n">
        <v>1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43609</v>
      </c>
      <c r="AL33" s="42" t="inlineStr">
        <is>
          <t>Dijon</t>
        </is>
      </c>
      <c r="AM33" s="42" t="inlineStr">
        <is>
          <t>Toulouse</t>
        </is>
      </c>
      <c r="AN33" s="27" t="n"/>
      <c r="AO33" s="27" t="n"/>
      <c r="AP33" s="27" t="n"/>
      <c r="AQ33" s="27" t="n"/>
      <c r="AR33" s="27" t="n"/>
      <c r="AS33" s="27" t="n"/>
      <c r="AT33" s="8">
        <f>AR33+AS33</f>
        <v/>
      </c>
      <c r="AW33" s="10">
        <f>AU33+AV33</f>
        <v/>
      </c>
      <c r="AX33" s="4" t="n"/>
      <c r="DB33" s="29" t="n"/>
      <c r="DE33" s="29" t="n"/>
      <c r="DH33" s="29" t="n"/>
      <c r="DJ33" s="42" t="n"/>
      <c r="DK33" s="29" t="n"/>
      <c r="DM33" s="42" t="n"/>
      <c r="DN33" s="29" t="n"/>
      <c r="DP33" s="42" t="n"/>
      <c r="DQ33" s="29" t="n"/>
      <c r="DS33" s="42" t="n"/>
      <c r="DT33" s="29" t="n"/>
      <c r="DV33" s="42" t="n"/>
      <c r="DW33" s="29" t="n"/>
      <c r="DY33" s="42" t="n"/>
      <c r="EB33" s="42" t="n"/>
      <c r="EE33" s="42" t="n"/>
    </row>
    <row customHeight="1" ht="12" r="34">
      <c r="A34" s="52" t="n">
        <v>43344</v>
      </c>
      <c r="B34" s="42" t="inlineStr">
        <is>
          <t>Dijon</t>
        </is>
      </c>
      <c r="C34" s="42" t="inlineStr">
        <is>
          <t>Caen</t>
        </is>
      </c>
      <c r="D34" s="27" t="n">
        <v>454</v>
      </c>
      <c r="E34" s="27" t="n">
        <v>276</v>
      </c>
      <c r="F34" s="27" t="n">
        <v>351</v>
      </c>
      <c r="G34" s="27" t="n">
        <v>196</v>
      </c>
      <c r="H34" s="8" t="n">
        <v>2</v>
      </c>
      <c r="I34" s="8" t="n">
        <v>4</v>
      </c>
      <c r="J34" s="8" t="n">
        <v>6</v>
      </c>
      <c r="K34" s="15" t="n">
        <v>0</v>
      </c>
      <c r="L34" s="27" t="n">
        <v>2</v>
      </c>
      <c r="M34" s="8" t="n">
        <v>2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43609</v>
      </c>
      <c r="AL34" s="42" t="inlineStr">
        <is>
          <t>Marseille</t>
        </is>
      </c>
      <c r="AM34" s="42" t="inlineStr">
        <is>
          <t>Montpellier</t>
        </is>
      </c>
      <c r="AN34" s="27" t="n"/>
      <c r="AO34" s="27" t="n"/>
      <c r="AQ34" s="27" t="n"/>
      <c r="AR34" s="27" t="n"/>
      <c r="AS34" s="27" t="n"/>
      <c r="AT34" s="8">
        <f>AR34+AS34</f>
        <v/>
      </c>
      <c r="AW34" s="10">
        <f>AU34+AV34</f>
        <v/>
      </c>
      <c r="AX34" s="4" t="n"/>
      <c r="DB34" s="29" t="n"/>
      <c r="DE34" s="29" t="n"/>
      <c r="DH34" s="29" t="n"/>
      <c r="DJ34" s="42" t="n"/>
      <c r="DK34" s="29" t="n"/>
      <c r="DM34" s="42" t="n"/>
      <c r="DN34" s="29" t="n"/>
      <c r="DP34" s="42" t="n"/>
      <c r="DQ34" s="29" t="n"/>
      <c r="DS34" s="42" t="n"/>
      <c r="DT34" s="29" t="n"/>
      <c r="DV34" s="42" t="n"/>
      <c r="DW34" s="29" t="n"/>
      <c r="DY34" s="42" t="n"/>
      <c r="EB34" s="42" t="n"/>
      <c r="EE34" s="42" t="n"/>
    </row>
    <row customHeight="1" ht="12" r="35">
      <c r="A35" s="52" t="n">
        <v>43344</v>
      </c>
      <c r="B35" s="42" t="inlineStr">
        <is>
          <t>Guingamp</t>
        </is>
      </c>
      <c r="C35" s="42" t="inlineStr">
        <is>
          <t>Toulouse</t>
        </is>
      </c>
      <c r="D35" s="27" t="n">
        <v>468</v>
      </c>
      <c r="E35" s="27" t="n">
        <v>339</v>
      </c>
      <c r="F35" s="27" t="n">
        <v>389</v>
      </c>
      <c r="G35" s="27" t="n">
        <v>267</v>
      </c>
      <c r="H35" s="8" t="n">
        <v>5</v>
      </c>
      <c r="I35" s="8" t="n">
        <v>4</v>
      </c>
      <c r="J35" s="8" t="n">
        <v>9</v>
      </c>
      <c r="K35" s="15" t="n">
        <v>1</v>
      </c>
      <c r="L35" s="27" t="n">
        <v>2</v>
      </c>
      <c r="M35" s="8" t="n">
        <v>3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43609</v>
      </c>
      <c r="AL35" s="42" t="inlineStr">
        <is>
          <t>Nantes</t>
        </is>
      </c>
      <c r="AM35" s="42" t="inlineStr">
        <is>
          <t>Strasbourg</t>
        </is>
      </c>
      <c r="AN35" s="27" t="n"/>
      <c r="AO35" s="27" t="n"/>
      <c r="AP35" s="27" t="n"/>
      <c r="AQ35" s="27" t="n"/>
      <c r="AR35" s="27" t="n"/>
      <c r="AS35" s="27" t="n"/>
      <c r="AT35" s="8">
        <f>AR35+AS35</f>
        <v/>
      </c>
      <c r="AW35" s="10">
        <f>AU35+AV35</f>
        <v/>
      </c>
      <c r="AX35" s="4" t="n"/>
      <c r="DB35" s="29" t="n"/>
      <c r="DE35" s="29" t="n"/>
      <c r="DH35" s="29" t="n"/>
      <c r="DJ35" s="42" t="n"/>
      <c r="DK35" s="29" t="n"/>
      <c r="DM35" s="42" t="n"/>
      <c r="DN35" s="29" t="n"/>
      <c r="DP35" s="42" t="n"/>
      <c r="DQ35" s="29" t="n"/>
      <c r="DS35" s="42" t="n"/>
      <c r="DT35" s="29" t="n"/>
      <c r="DV35" s="42" t="n"/>
      <c r="DW35" s="29" t="n"/>
      <c r="DY35" s="42" t="n"/>
      <c r="EB35" s="42" t="n"/>
      <c r="EE35" s="42" t="n"/>
    </row>
    <row customHeight="1" ht="12" r="36">
      <c r="A36" s="52" t="n">
        <v>43344</v>
      </c>
      <c r="B36" s="42" t="inlineStr">
        <is>
          <t>Nimes</t>
        </is>
      </c>
      <c r="C36" s="42" t="inlineStr">
        <is>
          <t>Paris SG</t>
        </is>
      </c>
      <c r="D36" s="27" t="n">
        <v>306</v>
      </c>
      <c r="E36" s="27" t="n">
        <v>509</v>
      </c>
      <c r="F36" s="27" t="n">
        <v>232</v>
      </c>
      <c r="G36" s="27" t="n">
        <v>432</v>
      </c>
      <c r="H36" s="8" t="n">
        <v>6</v>
      </c>
      <c r="I36" s="8" t="n">
        <v>5</v>
      </c>
      <c r="J36" s="8" t="n">
        <v>11</v>
      </c>
      <c r="K36" s="15" t="n">
        <v>2</v>
      </c>
      <c r="L36" s="27" t="n">
        <v>4</v>
      </c>
      <c r="M36" s="8" t="n">
        <v>6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8" t="n">
        <v>43609</v>
      </c>
      <c r="AL36" s="42" t="inlineStr">
        <is>
          <t>Nice</t>
        </is>
      </c>
      <c r="AM36" s="42" t="inlineStr">
        <is>
          <t>Monaco</t>
        </is>
      </c>
      <c r="AN36" s="27" t="n"/>
      <c r="AO36" s="27" t="n"/>
      <c r="AP36" s="27" t="n"/>
      <c r="AQ36" s="27" t="n"/>
      <c r="AR36" s="27" t="n"/>
      <c r="AS36" s="27" t="n"/>
      <c r="AT36" s="8">
        <f>AR36+AS36</f>
        <v/>
      </c>
      <c r="AW36" s="10">
        <f>AU36+AV36</f>
        <v/>
      </c>
      <c r="AX36" s="4" t="n"/>
      <c r="DB36" s="29" t="n"/>
      <c r="DE36" s="29" t="n"/>
      <c r="DH36" s="29" t="n"/>
      <c r="DJ36" s="42" t="n"/>
      <c r="DK36" s="29" t="n"/>
      <c r="DM36" s="42" t="n"/>
      <c r="DN36" s="29" t="n"/>
      <c r="DP36" s="42" t="n"/>
      <c r="DQ36" s="29" t="n"/>
      <c r="DS36" s="42" t="n"/>
      <c r="DT36" s="29" t="n"/>
      <c r="DV36" s="42" t="n"/>
      <c r="DW36" s="29" t="n"/>
      <c r="DY36" s="42" t="n"/>
      <c r="EB36" s="42" t="n"/>
      <c r="EE36" s="42" t="n"/>
    </row>
    <row customHeight="1" ht="12" r="37">
      <c r="A37" s="52" t="n">
        <v>43344</v>
      </c>
      <c r="B37" s="42" t="inlineStr">
        <is>
          <t>Reims</t>
        </is>
      </c>
      <c r="C37" s="42" t="inlineStr">
        <is>
          <t>Montpellier</t>
        </is>
      </c>
      <c r="D37" s="27" t="n">
        <v>559</v>
      </c>
      <c r="E37" s="27" t="n">
        <v>427</v>
      </c>
      <c r="F37" s="27" t="n">
        <v>475</v>
      </c>
      <c r="G37" s="27" t="n">
        <v>353</v>
      </c>
      <c r="H37" s="8" t="n">
        <v>6</v>
      </c>
      <c r="I37" s="8" t="n">
        <v>3</v>
      </c>
      <c r="J37" s="8" t="n">
        <v>9</v>
      </c>
      <c r="K37" s="15" t="n">
        <v>0</v>
      </c>
      <c r="L37" s="27" t="n">
        <v>1</v>
      </c>
      <c r="M37" s="8" t="n">
        <v>1</v>
      </c>
      <c r="N37" s="12">
        <f>IF(K37="","",LOOKUP(K37-L37,{-9E+307,0,1},{2,"x",1}))</f>
        <v/>
      </c>
      <c r="O37" s="7">
        <f>IF(K37="","",K37&amp;"-"&amp;L37)</f>
        <v/>
      </c>
      <c r="P37" s="1" t="n"/>
      <c r="AK37" s="58" t="n">
        <v>43609</v>
      </c>
      <c r="AL37" s="42" t="inlineStr">
        <is>
          <t>Nimes</t>
        </is>
      </c>
      <c r="AM37" s="42" t="inlineStr">
        <is>
          <t>Lyon</t>
        </is>
      </c>
      <c r="AN37" s="27" t="n"/>
      <c r="AO37" s="27" t="n"/>
      <c r="AP37" s="27" t="n"/>
      <c r="AQ37" s="27" t="n"/>
      <c r="AR37" s="27" t="n"/>
      <c r="AS37" s="27" t="n"/>
      <c r="AT37" s="8">
        <f>AR37+AS37</f>
        <v/>
      </c>
      <c r="AW37" s="10">
        <f>AU37+AV37</f>
        <v/>
      </c>
      <c r="AX37" s="4" t="n"/>
      <c r="DB37" s="29" t="n"/>
      <c r="DE37" s="29" t="n"/>
      <c r="DH37" s="29" t="n"/>
      <c r="DJ37" s="42" t="n"/>
      <c r="DK37" s="29" t="n"/>
      <c r="DM37" s="42" t="n"/>
      <c r="DN37" s="29" t="n"/>
      <c r="DP37" s="42" t="n"/>
      <c r="DQ37" s="29" t="n"/>
      <c r="DS37" s="42" t="n"/>
      <c r="DT37" s="29" t="n"/>
      <c r="DV37" s="42" t="n"/>
      <c r="DW37" s="29" t="n"/>
      <c r="DY37" s="42" t="n"/>
      <c r="EB37" s="42" t="n"/>
      <c r="EE37" s="42" t="n"/>
    </row>
    <row customHeight="1" ht="12" r="38">
      <c r="A38" s="52" t="n">
        <v>43344</v>
      </c>
      <c r="B38" s="42" t="inlineStr">
        <is>
          <t>Strasbourg</t>
        </is>
      </c>
      <c r="C38" s="42" t="inlineStr">
        <is>
          <t>Nantes</t>
        </is>
      </c>
      <c r="D38" s="27" t="n">
        <v>450</v>
      </c>
      <c r="E38" s="27" t="n">
        <v>474</v>
      </c>
      <c r="F38" s="27" t="n">
        <v>339</v>
      </c>
      <c r="G38" s="27" t="n">
        <v>378</v>
      </c>
      <c r="H38" s="8" t="n">
        <v>5</v>
      </c>
      <c r="I38" s="8" t="n">
        <v>5</v>
      </c>
      <c r="J38" s="8" t="n">
        <v>10</v>
      </c>
      <c r="K38" s="15" t="n">
        <v>2</v>
      </c>
      <c r="L38" s="27" t="n">
        <v>3</v>
      </c>
      <c r="M38" s="8" t="n">
        <v>5</v>
      </c>
      <c r="N38" s="12">
        <f>IF(K38="","",LOOKUP(K38-L38,{-9E+307,0,1},{2,"x",1}))</f>
        <v/>
      </c>
      <c r="O38" s="7">
        <f>IF(K38="","",K38&amp;"-"&amp;L38)</f>
        <v/>
      </c>
      <c r="P38" s="1" t="n"/>
      <c r="AK38" s="58" t="n">
        <v>43609</v>
      </c>
      <c r="AL38" s="42" t="inlineStr">
        <is>
          <t>Reims</t>
        </is>
      </c>
      <c r="AM38" s="42" t="inlineStr">
        <is>
          <t>Paris SG</t>
        </is>
      </c>
      <c r="AN38" s="27" t="n"/>
      <c r="AO38" s="27" t="n"/>
      <c r="AP38" s="27" t="n"/>
      <c r="AQ38" s="27" t="n"/>
      <c r="AR38" s="27" t="n"/>
      <c r="AS38" s="27" t="n"/>
      <c r="AT38" s="8">
        <f>AR38+AS38</f>
        <v/>
      </c>
      <c r="AW38" s="10">
        <f>AU38+AV38</f>
        <v/>
      </c>
      <c r="AX38" s="4" t="n"/>
      <c r="DB38" s="29" t="n"/>
      <c r="DE38" s="29" t="n"/>
      <c r="DH38" s="29" t="n"/>
      <c r="DJ38" s="42" t="n"/>
      <c r="DK38" s="29" t="n"/>
      <c r="DM38" s="42" t="n"/>
      <c r="DN38" s="29" t="n"/>
      <c r="DP38" s="42" t="n"/>
      <c r="DQ38" s="29" t="n"/>
      <c r="DS38" s="42" t="n"/>
      <c r="DT38" s="29" t="n"/>
      <c r="DV38" s="42" t="n"/>
      <c r="DW38" s="29" t="n"/>
      <c r="DY38" s="42" t="n"/>
      <c r="EB38" s="42" t="n"/>
      <c r="EE38" s="42" t="n"/>
    </row>
    <row customHeight="1" ht="12" r="39">
      <c r="A39" s="52" t="n">
        <v>43345</v>
      </c>
      <c r="B39" s="42" t="inlineStr">
        <is>
          <t>Monaco</t>
        </is>
      </c>
      <c r="C39" s="42" t="inlineStr">
        <is>
          <t>Marseille</t>
        </is>
      </c>
      <c r="D39" s="27" t="n">
        <v>366</v>
      </c>
      <c r="E39" s="27" t="n">
        <v>430</v>
      </c>
      <c r="F39" s="27" t="n">
        <v>274</v>
      </c>
      <c r="G39" s="27" t="n">
        <v>338</v>
      </c>
      <c r="H39" s="8" t="n">
        <v>4</v>
      </c>
      <c r="I39" s="8" t="n">
        <v>5</v>
      </c>
      <c r="J39" s="8" t="n">
        <v>9</v>
      </c>
      <c r="K39" s="15" t="n">
        <v>2</v>
      </c>
      <c r="L39" s="27" t="n">
        <v>3</v>
      </c>
      <c r="M39" s="8" t="n">
        <v>5</v>
      </c>
      <c r="N39" s="12">
        <f>IF(K39="","",LOOKUP(K39-L39,{-9E+307,0,1},{2,"x",1}))</f>
        <v/>
      </c>
      <c r="O39" s="7">
        <f>IF(K39="","",K39&amp;"-"&amp;L39)</f>
        <v/>
      </c>
      <c r="P39" s="1" t="n"/>
      <c r="AK39" s="59" t="n">
        <v>43609</v>
      </c>
      <c r="AL39" s="2" t="inlineStr">
        <is>
          <t>Rennes</t>
        </is>
      </c>
      <c r="AM39" s="2" t="inlineStr">
        <is>
          <t>Lille</t>
        </is>
      </c>
      <c r="AN39" s="3" t="n"/>
      <c r="AO39" s="3" t="n"/>
      <c r="AP39" s="3" t="n"/>
      <c r="AQ39" s="3" t="n"/>
      <c r="AR39" s="3" t="n"/>
      <c r="AS39" s="3" t="n"/>
      <c r="AT39" s="51">
        <f>AR39+AS39</f>
        <v/>
      </c>
      <c r="AU39" s="2" t="n"/>
      <c r="AV39" s="2" t="n"/>
      <c r="AW39" s="9">
        <f>AU39+AV39</f>
        <v/>
      </c>
      <c r="AX39" s="4" t="n"/>
      <c r="DB39" s="29" t="n"/>
      <c r="DE39" s="29" t="n"/>
      <c r="DH39" s="29" t="n"/>
      <c r="DJ39" s="42" t="n"/>
      <c r="DK39" s="29" t="n"/>
      <c r="DM39" s="42" t="n"/>
      <c r="DN39" s="29" t="n"/>
      <c r="DP39" s="42" t="n"/>
      <c r="DQ39" s="29" t="n"/>
      <c r="DS39" s="42" t="n"/>
      <c r="DT39" s="29" t="n"/>
      <c r="DV39" s="42" t="n"/>
      <c r="DW39" s="29" t="n"/>
      <c r="DY39" s="42" t="n"/>
      <c r="EB39" s="42" t="n"/>
      <c r="EE39" s="42" t="n"/>
    </row>
    <row customHeight="1" ht="12" r="40">
      <c r="A40" s="52" t="n">
        <v>43345</v>
      </c>
      <c r="B40" s="42" t="inlineStr">
        <is>
          <t>Rennes</t>
        </is>
      </c>
      <c r="C40" s="42" t="inlineStr">
        <is>
          <t>Bordeaux</t>
        </is>
      </c>
      <c r="D40" s="27" t="n">
        <v>383</v>
      </c>
      <c r="E40" s="27" t="n">
        <v>450</v>
      </c>
      <c r="F40" s="27" t="n">
        <v>294</v>
      </c>
      <c r="G40" s="27" t="n">
        <v>357</v>
      </c>
      <c r="H40" s="8" t="n">
        <v>8</v>
      </c>
      <c r="I40" s="8" t="n">
        <v>1</v>
      </c>
      <c r="J40" s="8" t="n">
        <v>9</v>
      </c>
      <c r="K40" s="15" t="n">
        <v>2</v>
      </c>
      <c r="L40" s="27" t="n">
        <v>0</v>
      </c>
      <c r="M40" s="8" t="n">
        <v>2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43345</v>
      </c>
      <c r="B41" s="42" t="inlineStr">
        <is>
          <t>St Etienne</t>
        </is>
      </c>
      <c r="C41" s="42" t="inlineStr">
        <is>
          <t>Amiens</t>
        </is>
      </c>
      <c r="D41" s="27" t="n">
        <v>483</v>
      </c>
      <c r="E41" s="27" t="n">
        <v>297</v>
      </c>
      <c r="F41" s="27" t="n">
        <v>397</v>
      </c>
      <c r="G41" s="27" t="n">
        <v>216</v>
      </c>
      <c r="H41" s="8" t="n">
        <v>5</v>
      </c>
      <c r="I41" s="8" t="n">
        <v>2</v>
      </c>
      <c r="J41" s="8" t="n">
        <v>7</v>
      </c>
      <c r="K41" s="15" t="n">
        <v>0</v>
      </c>
      <c r="L41" s="27" t="n">
        <v>0</v>
      </c>
      <c r="M41" s="8" t="n">
        <v>0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43357</v>
      </c>
      <c r="B42" s="42" t="inlineStr">
        <is>
          <t>Nice</t>
        </is>
      </c>
      <c r="C42" s="42" t="inlineStr">
        <is>
          <t>Rennes</t>
        </is>
      </c>
      <c r="D42" s="27" t="n">
        <v>476</v>
      </c>
      <c r="E42" s="27" t="n">
        <v>340</v>
      </c>
      <c r="F42" s="27" t="n">
        <v>394</v>
      </c>
      <c r="G42" s="27" t="n">
        <v>257</v>
      </c>
      <c r="H42" s="8" t="n">
        <v>4</v>
      </c>
      <c r="I42" s="8" t="n">
        <v>2</v>
      </c>
      <c r="J42" s="8" t="n">
        <v>6</v>
      </c>
      <c r="K42" s="15" t="n">
        <v>2</v>
      </c>
      <c r="L42" s="27" t="n">
        <v>1</v>
      </c>
      <c r="M42" s="8" t="n">
        <v>3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43357</v>
      </c>
      <c r="B43" s="42" t="inlineStr">
        <is>
          <t>Paris SG</t>
        </is>
      </c>
      <c r="C43" s="42" t="inlineStr">
        <is>
          <t>St Etienne</t>
        </is>
      </c>
      <c r="D43" s="27" t="n">
        <v>668</v>
      </c>
      <c r="E43" s="27" t="n">
        <v>357</v>
      </c>
      <c r="F43" s="27" t="n">
        <v>597</v>
      </c>
      <c r="G43" s="27" t="n">
        <v>292</v>
      </c>
      <c r="H43" s="8" t="n">
        <v>9</v>
      </c>
      <c r="I43" s="8" t="n">
        <v>2</v>
      </c>
      <c r="J43" s="8" t="n">
        <v>11</v>
      </c>
      <c r="K43" s="15" t="n">
        <v>4</v>
      </c>
      <c r="L43" s="27" t="n">
        <v>0</v>
      </c>
      <c r="M43" s="8" t="n">
        <v>4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43358</v>
      </c>
      <c r="B44" s="42" t="inlineStr">
        <is>
          <t>Amiens</t>
        </is>
      </c>
      <c r="C44" s="42" t="inlineStr">
        <is>
          <t>Lille</t>
        </is>
      </c>
      <c r="D44" s="27" t="n">
        <v>393</v>
      </c>
      <c r="E44" s="27" t="n">
        <v>447</v>
      </c>
      <c r="F44" s="27" t="n">
        <v>285</v>
      </c>
      <c r="G44" s="27" t="n">
        <v>361</v>
      </c>
      <c r="H44" s="8" t="n">
        <v>4</v>
      </c>
      <c r="I44" s="8" t="n">
        <v>9</v>
      </c>
      <c r="J44" s="8" t="n">
        <v>13</v>
      </c>
      <c r="K44" s="15" t="n">
        <v>2</v>
      </c>
      <c r="L44" s="27" t="n">
        <v>3</v>
      </c>
      <c r="M44" s="8" t="n">
        <v>5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43358</v>
      </c>
      <c r="B45" s="42" t="inlineStr">
        <is>
          <t>Caen</t>
        </is>
      </c>
      <c r="C45" s="42" t="inlineStr">
        <is>
          <t>Lyon</t>
        </is>
      </c>
      <c r="D45" s="27" t="n">
        <v>222</v>
      </c>
      <c r="E45" s="27" t="n">
        <v>476</v>
      </c>
      <c r="F45" s="27" t="n">
        <v>156</v>
      </c>
      <c r="G45" s="27" t="n">
        <v>409</v>
      </c>
      <c r="H45" s="8" t="n">
        <v>4</v>
      </c>
      <c r="I45" s="8" t="n">
        <v>6</v>
      </c>
      <c r="J45" s="8" t="n">
        <v>10</v>
      </c>
      <c r="K45" s="15" t="n">
        <v>2</v>
      </c>
      <c r="L45" s="27" t="n">
        <v>2</v>
      </c>
      <c r="M45" s="8" t="n">
        <v>4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43358</v>
      </c>
      <c r="B46" s="42" t="inlineStr">
        <is>
          <t>Dijon</t>
        </is>
      </c>
      <c r="C46" s="42" t="inlineStr">
        <is>
          <t>Angers</t>
        </is>
      </c>
      <c r="D46" s="27" t="n">
        <v>497</v>
      </c>
      <c r="E46" s="27" t="n">
        <v>303</v>
      </c>
      <c r="F46" s="27" t="n">
        <v>424</v>
      </c>
      <c r="G46" s="27" t="n">
        <v>238</v>
      </c>
      <c r="H46" s="8" t="n">
        <v>3</v>
      </c>
      <c r="I46" s="8" t="n">
        <v>6</v>
      </c>
      <c r="J46" s="8" t="n">
        <v>9</v>
      </c>
      <c r="K46" s="15" t="n">
        <v>1</v>
      </c>
      <c r="L46" s="27" t="n">
        <v>3</v>
      </c>
      <c r="M46" s="8" t="n">
        <v>4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43358</v>
      </c>
      <c r="B47" s="42" t="inlineStr">
        <is>
          <t>Montpellier</t>
        </is>
      </c>
      <c r="C47" s="42" t="inlineStr">
        <is>
          <t>Strasbourg</t>
        </is>
      </c>
      <c r="D47" s="27" t="n">
        <v>336</v>
      </c>
      <c r="E47" s="27" t="n">
        <v>484</v>
      </c>
      <c r="F47" s="27" t="n">
        <v>254</v>
      </c>
      <c r="G47" s="27" t="n">
        <v>401</v>
      </c>
      <c r="H47" s="8" t="n">
        <v>3</v>
      </c>
      <c r="I47" s="8" t="n">
        <v>1</v>
      </c>
      <c r="J47" s="8" t="n">
        <v>4</v>
      </c>
      <c r="K47" s="15" t="n">
        <v>1</v>
      </c>
      <c r="L47" s="27" t="n">
        <v>1</v>
      </c>
      <c r="M47" s="8" t="n">
        <v>2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Amiens</t>
        </is>
      </c>
      <c r="AM47" t="inlineStr">
        <is>
          <t>Guingamp</t>
        </is>
      </c>
      <c r="AN47" t="n">
        <v>6</v>
      </c>
      <c r="AO47" t="n">
        <v>10</v>
      </c>
      <c r="AP47" t="n">
        <v>9</v>
      </c>
      <c r="AQ47" t="n">
        <v>7</v>
      </c>
      <c r="AR47" t="n">
        <v>2</v>
      </c>
      <c r="AS47" t="n">
        <v>14</v>
      </c>
      <c r="AT47" t="n">
        <v>6</v>
      </c>
      <c r="AU47" t="n">
        <v>10</v>
      </c>
      <c r="AV47" t="n">
        <v>1</v>
      </c>
      <c r="AW47" t="n">
        <v>15</v>
      </c>
      <c r="AX47" t="n">
        <v>3</v>
      </c>
      <c r="AY47" t="n">
        <v>13</v>
      </c>
      <c r="AZ47" t="n">
        <v>8</v>
      </c>
      <c r="BA47" t="n">
        <v>8</v>
      </c>
      <c r="BB47" t="n">
        <v>10</v>
      </c>
      <c r="BC47" t="n">
        <v>6</v>
      </c>
      <c r="BD47" t="n">
        <v>5</v>
      </c>
      <c r="BE47" t="n">
        <v>11</v>
      </c>
      <c r="BF47" t="n">
        <v>6</v>
      </c>
      <c r="BG47" t="n">
        <v>10</v>
      </c>
      <c r="BH47" t="n">
        <v>3</v>
      </c>
      <c r="BI47" t="n">
        <v>13</v>
      </c>
      <c r="BJ47" t="n">
        <v>3</v>
      </c>
      <c r="BK47" t="n">
        <v>13</v>
      </c>
      <c r="BL47" t="n">
        <v>1</v>
      </c>
      <c r="BM47" t="n">
        <v>15</v>
      </c>
      <c r="BN47" t="n">
        <v>1</v>
      </c>
      <c r="BO47" t="n">
        <v>15</v>
      </c>
      <c r="BP47" t="n">
        <v>6</v>
      </c>
      <c r="BQ47" t="n">
        <v>10</v>
      </c>
      <c r="BR47" t="n">
        <v>4</v>
      </c>
      <c r="BS47" t="n">
        <v>12</v>
      </c>
      <c r="BT47" t="n">
        <v>1</v>
      </c>
      <c r="BU47" t="n">
        <v>15</v>
      </c>
      <c r="BV47" t="n">
        <v>2</v>
      </c>
      <c r="BW47" t="n">
        <v>14</v>
      </c>
      <c r="BX47" t="n">
        <v>0</v>
      </c>
      <c r="BY47" t="n">
        <v>16</v>
      </c>
      <c r="BZ47" t="n">
        <v>0</v>
      </c>
      <c r="CA47" t="n">
        <v>16</v>
      </c>
      <c r="CB47" t="n">
        <v>8</v>
      </c>
      <c r="CC47" t="n">
        <v>8</v>
      </c>
      <c r="CD47" t="n">
        <v>9</v>
      </c>
      <c r="CE47" t="n">
        <v>7</v>
      </c>
      <c r="CF47" t="n">
        <v>5</v>
      </c>
      <c r="CG47" t="n">
        <v>11</v>
      </c>
      <c r="CH47" t="n">
        <v>2</v>
      </c>
      <c r="CI47" t="n">
        <v>14</v>
      </c>
      <c r="CJ47" t="n">
        <v>0</v>
      </c>
      <c r="CK47" t="n">
        <v>16</v>
      </c>
      <c r="CL47" t="n">
        <v>1</v>
      </c>
      <c r="CM47" t="n">
        <v>15</v>
      </c>
      <c r="CN47" t="n">
        <v>9</v>
      </c>
      <c r="CO47" t="n">
        <v>7</v>
      </c>
      <c r="CP47" t="n">
        <v>12</v>
      </c>
      <c r="CQ47" t="n">
        <v>4</v>
      </c>
      <c r="CR47" t="n">
        <v>0</v>
      </c>
      <c r="CS47" t="n">
        <v>16</v>
      </c>
      <c r="CT47" t="n">
        <v>3</v>
      </c>
      <c r="CU47" t="n">
        <v>13</v>
      </c>
      <c r="CV47" t="n">
        <v>0</v>
      </c>
      <c r="CW47" t="n">
        <v>16</v>
      </c>
      <c r="CX47" t="n">
        <v>0</v>
      </c>
      <c r="CY47" t="n">
        <v>16</v>
      </c>
      <c r="CZ47" t="n">
        <v>9</v>
      </c>
      <c r="DA47" t="n">
        <v>7</v>
      </c>
      <c r="DB47" t="n">
        <v>11</v>
      </c>
      <c r="DC47" t="n">
        <v>5</v>
      </c>
      <c r="DD47" t="n">
        <v>5</v>
      </c>
      <c r="DE47" t="n">
        <v>11</v>
      </c>
      <c r="DF47" t="n">
        <v>8</v>
      </c>
      <c r="DG47" t="n">
        <v>8</v>
      </c>
      <c r="DH47" t="n">
        <v>1</v>
      </c>
      <c r="DI47" t="n">
        <v>15</v>
      </c>
      <c r="DJ47" s="42" t="n">
        <v>3</v>
      </c>
      <c r="DK47" t="n">
        <v>13</v>
      </c>
      <c r="DL47" s="29" t="n">
        <v>5</v>
      </c>
      <c r="DM47" s="42" t="n">
        <v>11</v>
      </c>
      <c r="DN47" t="n">
        <v>2</v>
      </c>
      <c r="DO47" s="29" t="n">
        <v>14</v>
      </c>
      <c r="DP47" s="42" t="n">
        <v>0</v>
      </c>
      <c r="DQ47" t="n">
        <v>16</v>
      </c>
      <c r="DR47" s="29" t="n">
        <v>1</v>
      </c>
      <c r="DS47" s="42" t="n">
        <v>15</v>
      </c>
      <c r="DT47" t="n">
        <v>9</v>
      </c>
      <c r="DU47" s="29" t="n">
        <v>7</v>
      </c>
      <c r="DV47" s="42" t="n">
        <v>12</v>
      </c>
      <c r="DW47" t="n">
        <v>4</v>
      </c>
      <c r="DX47" s="29" t="n">
        <v>0</v>
      </c>
      <c r="DY47" s="42" t="n">
        <v>16</v>
      </c>
      <c r="DZ47" t="n">
        <v>3</v>
      </c>
      <c r="EA47" s="29" t="n">
        <v>13</v>
      </c>
      <c r="EB47" s="42" t="n">
        <v>0</v>
      </c>
      <c r="EC47" t="n">
        <v>16</v>
      </c>
      <c r="ED47" s="29" t="n">
        <v>0</v>
      </c>
      <c r="EE47" s="42" t="n">
        <v>16</v>
      </c>
      <c r="EF47" t="n">
        <v>9</v>
      </c>
      <c r="EG47" s="29" t="n">
        <v>7</v>
      </c>
      <c r="EH47" t="n">
        <v>11</v>
      </c>
      <c r="EI47" t="n">
        <v>5</v>
      </c>
      <c r="EJ47" t="n">
        <v>5</v>
      </c>
      <c r="EK47" t="n">
        <v>11</v>
      </c>
      <c r="EL47" t="n">
        <v>8</v>
      </c>
      <c r="EM47" t="n">
        <v>8</v>
      </c>
      <c r="EN47" t="n">
        <v>1</v>
      </c>
      <c r="EO47" t="n">
        <v>15</v>
      </c>
      <c r="EP47" t="n">
        <v>3</v>
      </c>
      <c r="EQ47" t="n">
        <v>13</v>
      </c>
    </row>
    <row customHeight="1" ht="12" r="48">
      <c r="A48" s="52" t="n">
        <v>43358</v>
      </c>
      <c r="B48" s="42" t="inlineStr">
        <is>
          <t>Toulouse</t>
        </is>
      </c>
      <c r="C48" s="42" t="inlineStr">
        <is>
          <t>Monaco</t>
        </is>
      </c>
      <c r="D48" s="27" t="n">
        <v>459</v>
      </c>
      <c r="E48" s="27" t="n">
        <v>376</v>
      </c>
      <c r="F48" s="27" t="n">
        <v>354</v>
      </c>
      <c r="G48" s="27" t="n">
        <v>288</v>
      </c>
      <c r="H48" s="8" t="n">
        <v>6</v>
      </c>
      <c r="I48" s="8" t="n">
        <v>2</v>
      </c>
      <c r="J48" s="8" t="n">
        <v>8</v>
      </c>
      <c r="K48" s="15" t="n">
        <v>1</v>
      </c>
      <c r="L48" s="27" t="n">
        <v>1</v>
      </c>
      <c r="M48" s="8" t="n">
        <v>2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t="inlineStr">
        <is>
          <t>Angers</t>
        </is>
      </c>
      <c r="AM48" t="inlineStr">
        <is>
          <t>St Etienne</t>
        </is>
      </c>
      <c r="AN48" t="n">
        <v>14</v>
      </c>
      <c r="AO48" t="n">
        <v>2</v>
      </c>
      <c r="AP48" t="n">
        <v>14</v>
      </c>
      <c r="AQ48" t="n">
        <v>2</v>
      </c>
      <c r="AR48" t="n">
        <v>5</v>
      </c>
      <c r="AS48" t="n">
        <v>11</v>
      </c>
      <c r="AT48" t="n">
        <v>3</v>
      </c>
      <c r="AU48" t="n">
        <v>13</v>
      </c>
      <c r="AV48" t="n">
        <v>3</v>
      </c>
      <c r="AW48" t="n">
        <v>13</v>
      </c>
      <c r="AX48" t="n">
        <v>1</v>
      </c>
      <c r="AY48" t="n">
        <v>15</v>
      </c>
      <c r="AZ48" t="n">
        <v>11</v>
      </c>
      <c r="BA48" t="n">
        <v>5</v>
      </c>
      <c r="BB48" t="n">
        <v>12</v>
      </c>
      <c r="BC48" t="n">
        <v>4</v>
      </c>
      <c r="BD48" t="n">
        <v>9</v>
      </c>
      <c r="BE48" t="n">
        <v>7</v>
      </c>
      <c r="BF48" t="n">
        <v>8</v>
      </c>
      <c r="BG48" t="n">
        <v>8</v>
      </c>
      <c r="BH48" t="n">
        <v>5</v>
      </c>
      <c r="BI48" t="n">
        <v>11</v>
      </c>
      <c r="BJ48" t="n">
        <v>3</v>
      </c>
      <c r="BK48" t="n">
        <v>13</v>
      </c>
      <c r="BL48" t="n">
        <v>2</v>
      </c>
      <c r="BM48" t="n">
        <v>14</v>
      </c>
      <c r="BN48" t="n">
        <v>2</v>
      </c>
      <c r="BO48" t="n">
        <v>14</v>
      </c>
      <c r="BP48" t="n">
        <v>10</v>
      </c>
      <c r="BQ48" t="n">
        <v>6</v>
      </c>
      <c r="BR48" t="n">
        <v>10</v>
      </c>
      <c r="BS48" t="n">
        <v>6</v>
      </c>
      <c r="BT48" t="n">
        <v>1</v>
      </c>
      <c r="BU48" t="n">
        <v>15</v>
      </c>
      <c r="BV48" t="n">
        <v>3</v>
      </c>
      <c r="BW48" t="n">
        <v>13</v>
      </c>
      <c r="BX48" t="n">
        <v>0</v>
      </c>
      <c r="BY48" t="n">
        <v>16</v>
      </c>
      <c r="BZ48" t="n">
        <v>0</v>
      </c>
      <c r="CA48" t="n">
        <v>16</v>
      </c>
      <c r="CB48" t="n">
        <v>13</v>
      </c>
      <c r="CC48" t="n">
        <v>3</v>
      </c>
      <c r="CD48" t="n">
        <v>11</v>
      </c>
      <c r="CE48" t="n">
        <v>5</v>
      </c>
      <c r="CF48" t="n">
        <v>6</v>
      </c>
      <c r="CG48" t="n">
        <v>10</v>
      </c>
      <c r="CH48" t="n">
        <v>9</v>
      </c>
      <c r="CI48" t="n">
        <v>7</v>
      </c>
      <c r="CJ48" t="n">
        <v>2</v>
      </c>
      <c r="CK48" t="n">
        <v>14</v>
      </c>
      <c r="CL48" t="n">
        <v>4</v>
      </c>
      <c r="CM48" t="n">
        <v>12</v>
      </c>
      <c r="CN48" t="n">
        <v>11</v>
      </c>
      <c r="CO48" t="n">
        <v>5</v>
      </c>
      <c r="CP48" t="n">
        <v>9</v>
      </c>
      <c r="CQ48" t="n">
        <v>7</v>
      </c>
      <c r="CR48" t="n">
        <v>3</v>
      </c>
      <c r="CS48" t="n">
        <v>13</v>
      </c>
      <c r="CT48" t="n">
        <v>2</v>
      </c>
      <c r="CU48" t="n">
        <v>14</v>
      </c>
      <c r="CV48" t="n">
        <v>2</v>
      </c>
      <c r="CW48" t="n">
        <v>14</v>
      </c>
      <c r="CX48" t="n">
        <v>0</v>
      </c>
      <c r="CY48" t="n">
        <v>16</v>
      </c>
      <c r="CZ48" t="n">
        <v>11</v>
      </c>
      <c r="DA48" t="n">
        <v>5</v>
      </c>
      <c r="DB48" t="n">
        <v>10</v>
      </c>
      <c r="DC48" t="n">
        <v>6</v>
      </c>
      <c r="DD48" t="n">
        <v>7</v>
      </c>
      <c r="DE48" t="n">
        <v>9</v>
      </c>
      <c r="DF48" t="n">
        <v>4</v>
      </c>
      <c r="DG48" t="n">
        <v>12</v>
      </c>
      <c r="DH48" t="n">
        <v>2</v>
      </c>
      <c r="DI48" t="n">
        <v>14</v>
      </c>
      <c r="DJ48" s="42" t="n">
        <v>1</v>
      </c>
      <c r="DK48" t="n">
        <v>15</v>
      </c>
      <c r="DL48" s="29" t="n">
        <v>6</v>
      </c>
      <c r="DM48" s="42" t="n">
        <v>10</v>
      </c>
      <c r="DN48" t="n">
        <v>9</v>
      </c>
      <c r="DO48" s="29" t="n">
        <v>7</v>
      </c>
      <c r="DP48" s="42" t="n">
        <v>2</v>
      </c>
      <c r="DQ48" t="n">
        <v>14</v>
      </c>
      <c r="DR48" s="29" t="n">
        <v>4</v>
      </c>
      <c r="DS48" s="42" t="n">
        <v>12</v>
      </c>
      <c r="DT48" t="n">
        <v>11</v>
      </c>
      <c r="DU48" s="29" t="n">
        <v>5</v>
      </c>
      <c r="DV48" s="42" t="n">
        <v>9</v>
      </c>
      <c r="DW48" t="n">
        <v>7</v>
      </c>
      <c r="DX48" s="29" t="n">
        <v>3</v>
      </c>
      <c r="DY48" s="42" t="n">
        <v>13</v>
      </c>
      <c r="DZ48" t="n">
        <v>2</v>
      </c>
      <c r="EA48" s="29" t="n">
        <v>14</v>
      </c>
      <c r="EB48" s="42" t="n">
        <v>2</v>
      </c>
      <c r="EC48" t="n">
        <v>14</v>
      </c>
      <c r="ED48" s="29" t="n">
        <v>0</v>
      </c>
      <c r="EE48" s="42" t="n">
        <v>16</v>
      </c>
      <c r="EF48" t="n">
        <v>11</v>
      </c>
      <c r="EG48" s="29" t="n">
        <v>5</v>
      </c>
      <c r="EH48" t="n">
        <v>10</v>
      </c>
      <c r="EI48" t="n">
        <v>6</v>
      </c>
      <c r="EJ48" t="n">
        <v>7</v>
      </c>
      <c r="EK48" t="n">
        <v>9</v>
      </c>
      <c r="EL48" t="n">
        <v>4</v>
      </c>
      <c r="EM48" t="n">
        <v>12</v>
      </c>
      <c r="EN48" t="n">
        <v>2</v>
      </c>
      <c r="EO48" t="n">
        <v>14</v>
      </c>
      <c r="EP48" t="n">
        <v>1</v>
      </c>
      <c r="EQ48" t="n">
        <v>15</v>
      </c>
    </row>
    <row customHeight="1" ht="12" r="49">
      <c r="A49" s="52" t="n">
        <v>43359</v>
      </c>
      <c r="B49" s="42" t="inlineStr">
        <is>
          <t>Bordeaux</t>
        </is>
      </c>
      <c r="C49" s="42" t="inlineStr">
        <is>
          <t>Nimes</t>
        </is>
      </c>
      <c r="D49" s="27" t="n">
        <v>440</v>
      </c>
      <c r="E49" s="27" t="n">
        <v>436</v>
      </c>
      <c r="F49" s="27" t="n">
        <v>342</v>
      </c>
      <c r="G49" s="27" t="n">
        <v>320</v>
      </c>
      <c r="H49" s="8" t="n">
        <v>4</v>
      </c>
      <c r="I49" s="8" t="n">
        <v>5</v>
      </c>
      <c r="J49" s="8" t="n">
        <v>9</v>
      </c>
      <c r="K49" s="15" t="n">
        <v>3</v>
      </c>
      <c r="L49" s="27" t="n">
        <v>3</v>
      </c>
      <c r="M49" s="8" t="n">
        <v>6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t="inlineStr">
        <is>
          <t>Caen</t>
        </is>
      </c>
      <c r="AM49" t="inlineStr">
        <is>
          <t>Bordeaux</t>
        </is>
      </c>
      <c r="AN49" t="n">
        <v>10</v>
      </c>
      <c r="AO49" t="n">
        <v>6</v>
      </c>
      <c r="AP49" t="n">
        <v>9</v>
      </c>
      <c r="AQ49" t="n">
        <v>7</v>
      </c>
      <c r="AR49" t="n">
        <v>4</v>
      </c>
      <c r="AS49" t="n">
        <v>12</v>
      </c>
      <c r="AT49" t="n">
        <v>3</v>
      </c>
      <c r="AU49" t="n">
        <v>13</v>
      </c>
      <c r="AV49" t="n">
        <v>1</v>
      </c>
      <c r="AW49" t="n">
        <v>15</v>
      </c>
      <c r="AX49" t="n">
        <v>0</v>
      </c>
      <c r="AY49" t="n">
        <v>16</v>
      </c>
      <c r="AZ49" t="n">
        <v>7</v>
      </c>
      <c r="BA49" t="n">
        <v>9</v>
      </c>
      <c r="BB49" t="n">
        <v>8</v>
      </c>
      <c r="BC49" t="n">
        <v>8</v>
      </c>
      <c r="BD49" t="n">
        <v>5</v>
      </c>
      <c r="BE49" t="n">
        <v>11</v>
      </c>
      <c r="BF49" t="n">
        <v>5</v>
      </c>
      <c r="BG49" t="n">
        <v>11</v>
      </c>
      <c r="BH49" t="n">
        <v>4</v>
      </c>
      <c r="BI49" t="n">
        <v>12</v>
      </c>
      <c r="BJ49" t="n">
        <v>1</v>
      </c>
      <c r="BK49" t="n">
        <v>15</v>
      </c>
      <c r="BL49" t="n">
        <v>2</v>
      </c>
      <c r="BM49" t="n">
        <v>14</v>
      </c>
      <c r="BN49" t="n">
        <v>1</v>
      </c>
      <c r="BO49" t="n">
        <v>15</v>
      </c>
      <c r="BP49" t="n">
        <v>3</v>
      </c>
      <c r="BQ49" t="n">
        <v>13</v>
      </c>
      <c r="BR49" t="n">
        <v>7</v>
      </c>
      <c r="BS49" t="n">
        <v>9</v>
      </c>
      <c r="BT49" t="n">
        <v>1</v>
      </c>
      <c r="BU49" t="n">
        <v>15</v>
      </c>
      <c r="BV49" t="n">
        <v>1</v>
      </c>
      <c r="BW49" t="n">
        <v>15</v>
      </c>
      <c r="BX49" t="n">
        <v>1</v>
      </c>
      <c r="BY49" t="n">
        <v>15</v>
      </c>
      <c r="BZ49" t="n">
        <v>0</v>
      </c>
      <c r="CA49" t="n">
        <v>16</v>
      </c>
      <c r="CB49" t="n">
        <v>7</v>
      </c>
      <c r="CC49" t="n">
        <v>9</v>
      </c>
      <c r="CD49" t="n">
        <v>8</v>
      </c>
      <c r="CE49" t="n">
        <v>8</v>
      </c>
      <c r="CF49" t="n">
        <v>1</v>
      </c>
      <c r="CG49" t="n">
        <v>15</v>
      </c>
      <c r="CH49" t="n">
        <v>3</v>
      </c>
      <c r="CI49" t="n">
        <v>13</v>
      </c>
      <c r="CJ49" t="n">
        <v>1</v>
      </c>
      <c r="CK49" t="n">
        <v>15</v>
      </c>
      <c r="CL49" t="n">
        <v>0</v>
      </c>
      <c r="CM49" t="n">
        <v>16</v>
      </c>
      <c r="CN49" t="n">
        <v>12</v>
      </c>
      <c r="CO49" t="n">
        <v>4</v>
      </c>
      <c r="CP49" t="n">
        <v>8</v>
      </c>
      <c r="CQ49" t="n">
        <v>8</v>
      </c>
      <c r="CR49" t="n">
        <v>6</v>
      </c>
      <c r="CS49" t="n">
        <v>10</v>
      </c>
      <c r="CT49" t="n">
        <v>2</v>
      </c>
      <c r="CU49" t="n">
        <v>14</v>
      </c>
      <c r="CV49" t="n">
        <v>0</v>
      </c>
      <c r="CW49" t="n">
        <v>16</v>
      </c>
      <c r="CX49" t="n">
        <v>0</v>
      </c>
      <c r="CY49" t="n">
        <v>16</v>
      </c>
      <c r="CZ49" t="n">
        <v>11</v>
      </c>
      <c r="DA49" t="n">
        <v>5</v>
      </c>
      <c r="DB49" t="n">
        <v>12</v>
      </c>
      <c r="DC49" t="n">
        <v>4</v>
      </c>
      <c r="DD49" t="n">
        <v>6</v>
      </c>
      <c r="DE49" t="n">
        <v>10</v>
      </c>
      <c r="DF49" t="n">
        <v>4</v>
      </c>
      <c r="DG49" t="n">
        <v>12</v>
      </c>
      <c r="DH49" t="n">
        <v>3</v>
      </c>
      <c r="DI49" t="n">
        <v>13</v>
      </c>
      <c r="DJ49" s="42" t="n">
        <v>2</v>
      </c>
      <c r="DK49" t="n">
        <v>14</v>
      </c>
      <c r="DL49" s="29" t="n">
        <v>1</v>
      </c>
      <c r="DM49" s="42" t="n">
        <v>15</v>
      </c>
      <c r="DN49" t="n">
        <v>3</v>
      </c>
      <c r="DO49" s="29" t="n">
        <v>13</v>
      </c>
      <c r="DP49" s="42" t="n">
        <v>1</v>
      </c>
      <c r="DQ49" t="n">
        <v>15</v>
      </c>
      <c r="DR49" s="29" t="n">
        <v>0</v>
      </c>
      <c r="DS49" s="42" t="n">
        <v>16</v>
      </c>
      <c r="DT49" t="n">
        <v>12</v>
      </c>
      <c r="DU49" s="29" t="n">
        <v>4</v>
      </c>
      <c r="DV49" s="42" t="n">
        <v>8</v>
      </c>
      <c r="DW49" t="n">
        <v>8</v>
      </c>
      <c r="DX49" s="29" t="n">
        <v>6</v>
      </c>
      <c r="DY49" s="42" t="n">
        <v>10</v>
      </c>
      <c r="DZ49" t="n">
        <v>2</v>
      </c>
      <c r="EA49" s="29" t="n">
        <v>14</v>
      </c>
      <c r="EB49" s="42" t="n">
        <v>0</v>
      </c>
      <c r="EC49" t="n">
        <v>16</v>
      </c>
      <c r="ED49" s="29" t="n">
        <v>0</v>
      </c>
      <c r="EE49" s="42" t="n">
        <v>16</v>
      </c>
      <c r="EF49" t="n">
        <v>11</v>
      </c>
      <c r="EG49" s="29" t="n">
        <v>5</v>
      </c>
      <c r="EH49" t="n">
        <v>12</v>
      </c>
      <c r="EI49" t="n">
        <v>4</v>
      </c>
      <c r="EJ49" t="n">
        <v>6</v>
      </c>
      <c r="EK49" t="n">
        <v>10</v>
      </c>
      <c r="EL49" t="n">
        <v>4</v>
      </c>
      <c r="EM49" t="n">
        <v>12</v>
      </c>
      <c r="EN49" t="n">
        <v>3</v>
      </c>
      <c r="EO49" t="n">
        <v>13</v>
      </c>
      <c r="EP49" t="n">
        <v>2</v>
      </c>
      <c r="EQ49" t="n">
        <v>14</v>
      </c>
    </row>
    <row customHeight="1" ht="15" r="50">
      <c r="A50" s="52" t="n">
        <v>43359</v>
      </c>
      <c r="B50" s="42" t="inlineStr">
        <is>
          <t>Marseille</t>
        </is>
      </c>
      <c r="C50" s="42" t="inlineStr">
        <is>
          <t>Guingamp</t>
        </is>
      </c>
      <c r="D50" s="27" t="n">
        <v>546</v>
      </c>
      <c r="E50" s="27" t="n">
        <v>359</v>
      </c>
      <c r="F50" s="27" t="n">
        <v>469</v>
      </c>
      <c r="G50" s="27" t="n">
        <v>274</v>
      </c>
      <c r="H50" s="8" t="n">
        <v>6</v>
      </c>
      <c r="I50" s="8" t="n">
        <v>0</v>
      </c>
      <c r="J50" s="8" t="n">
        <v>6</v>
      </c>
      <c r="K50" s="15" t="n">
        <v>4</v>
      </c>
      <c r="L50" s="27" t="n">
        <v>0</v>
      </c>
      <c r="M50" s="8" t="n">
        <v>4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Dijon</t>
        </is>
      </c>
      <c r="AM50" s="13" t="inlineStr">
        <is>
          <t>Toulouse</t>
        </is>
      </c>
      <c r="AN50" s="13" t="n">
        <v>11</v>
      </c>
      <c r="AO50" s="13" t="n">
        <v>5</v>
      </c>
      <c r="AP50" s="13" t="n">
        <v>9</v>
      </c>
      <c r="AQ50" s="13" t="n">
        <v>7</v>
      </c>
      <c r="AR50" s="13" t="n">
        <v>5</v>
      </c>
      <c r="AS50" s="13" t="n">
        <v>11</v>
      </c>
      <c r="AT50" s="13" t="n">
        <v>5</v>
      </c>
      <c r="AU50" s="13" t="n">
        <v>11</v>
      </c>
      <c r="AV50" s="13" t="n">
        <v>2</v>
      </c>
      <c r="AW50" s="13" t="n">
        <v>14</v>
      </c>
      <c r="AX50" s="13" t="n">
        <v>1</v>
      </c>
      <c r="AY50" s="13" t="n">
        <v>15</v>
      </c>
      <c r="AZ50" s="13" t="n">
        <v>10</v>
      </c>
      <c r="BA50" s="13" t="n">
        <v>6</v>
      </c>
      <c r="BB50" s="13" t="n">
        <v>11</v>
      </c>
      <c r="BC50" s="13" t="n">
        <v>5</v>
      </c>
      <c r="BD50" s="13" t="n">
        <v>8</v>
      </c>
      <c r="BE50" s="13" t="n">
        <v>8</v>
      </c>
      <c r="BF50" s="13" t="n">
        <v>7</v>
      </c>
      <c r="BG50" s="13" t="n">
        <v>9</v>
      </c>
      <c r="BH50" s="13" t="n">
        <v>4</v>
      </c>
      <c r="BI50" s="13" t="n">
        <v>12</v>
      </c>
      <c r="BJ50" s="13" t="n">
        <v>3</v>
      </c>
      <c r="BK50" s="13" t="n">
        <v>13</v>
      </c>
      <c r="BL50" s="13" t="n">
        <v>1</v>
      </c>
      <c r="BM50" s="13" t="n">
        <v>15</v>
      </c>
      <c r="BN50" s="13" t="n">
        <v>2</v>
      </c>
      <c r="BO50" s="13" t="n">
        <v>14</v>
      </c>
      <c r="BP50" s="13" t="n">
        <v>6</v>
      </c>
      <c r="BQ50" s="13" t="n">
        <v>10</v>
      </c>
      <c r="BR50" s="13" t="n">
        <v>6</v>
      </c>
      <c r="BS50" s="13" t="n">
        <v>10</v>
      </c>
      <c r="BT50" s="13" t="n">
        <v>2</v>
      </c>
      <c r="BU50" s="13" t="n">
        <v>14</v>
      </c>
      <c r="BV50" s="13" t="n">
        <v>1</v>
      </c>
      <c r="BW50" s="13" t="n">
        <v>15</v>
      </c>
      <c r="BX50" s="13" t="n">
        <v>1</v>
      </c>
      <c r="BY50" s="13" t="n">
        <v>15</v>
      </c>
      <c r="BZ50" s="13" t="n">
        <v>0</v>
      </c>
      <c r="CA50" s="13" t="n">
        <v>16</v>
      </c>
      <c r="CB50" s="13" t="n">
        <v>6</v>
      </c>
      <c r="CC50" s="13" t="n">
        <v>10</v>
      </c>
      <c r="CD50" s="13" t="n">
        <v>12</v>
      </c>
      <c r="CE50" s="13" t="n">
        <v>4</v>
      </c>
      <c r="CF50" s="13" t="n">
        <v>4</v>
      </c>
      <c r="CG50" s="13" t="n">
        <v>12</v>
      </c>
      <c r="CH50" s="13" t="n">
        <v>2</v>
      </c>
      <c r="CI50" s="13" t="n">
        <v>14</v>
      </c>
      <c r="CJ50" s="13" t="n">
        <v>2</v>
      </c>
      <c r="CK50" s="13" t="n">
        <v>14</v>
      </c>
      <c r="CL50" s="13" t="n">
        <v>0</v>
      </c>
      <c r="CM50" s="13" t="n">
        <v>16</v>
      </c>
      <c r="CN50" s="13" t="n">
        <v>11</v>
      </c>
      <c r="CO50" s="13" t="n">
        <v>5</v>
      </c>
      <c r="CP50" s="13" t="n">
        <v>9</v>
      </c>
      <c r="CQ50" s="13" t="n">
        <v>7</v>
      </c>
      <c r="CR50" s="13" t="n">
        <v>4</v>
      </c>
      <c r="CS50" s="13" t="n">
        <v>12</v>
      </c>
      <c r="CT50" s="13" t="n">
        <v>4</v>
      </c>
      <c r="CU50" s="13" t="n">
        <v>12</v>
      </c>
      <c r="CV50" s="13" t="n">
        <v>0</v>
      </c>
      <c r="CW50" s="13" t="n">
        <v>16</v>
      </c>
      <c r="CX50" s="13" t="n">
        <v>1</v>
      </c>
      <c r="CY50" s="13" t="n">
        <v>15</v>
      </c>
      <c r="CZ50" s="13" t="n">
        <v>15</v>
      </c>
      <c r="DA50" s="13" t="n">
        <v>1</v>
      </c>
      <c r="DB50" s="13" t="n">
        <v>12</v>
      </c>
      <c r="DC50" s="13" t="n">
        <v>4</v>
      </c>
      <c r="DD50" s="13" t="n">
        <v>6</v>
      </c>
      <c r="DE50" s="13" t="n">
        <v>10</v>
      </c>
      <c r="DF50" s="13" t="n">
        <v>8</v>
      </c>
      <c r="DG50" s="13" t="n">
        <v>8</v>
      </c>
      <c r="DH50" s="13" t="n">
        <v>3</v>
      </c>
      <c r="DI50" s="13" t="n">
        <v>13</v>
      </c>
      <c r="DJ50" s="42" t="n">
        <v>2</v>
      </c>
      <c r="DK50" s="13" t="n">
        <v>14</v>
      </c>
      <c r="DL50" s="29" t="n">
        <v>4</v>
      </c>
      <c r="DM50" s="42" t="n">
        <v>12</v>
      </c>
      <c r="DN50" t="n">
        <v>2</v>
      </c>
      <c r="DO50" s="29" t="n">
        <v>14</v>
      </c>
      <c r="DP50" s="42" t="n">
        <v>2</v>
      </c>
      <c r="DQ50" t="n">
        <v>14</v>
      </c>
      <c r="DR50" s="29" t="n">
        <v>0</v>
      </c>
      <c r="DS50" s="42" t="n">
        <v>16</v>
      </c>
      <c r="DT50" t="n">
        <v>11</v>
      </c>
      <c r="DU50" s="29" t="n">
        <v>5</v>
      </c>
      <c r="DV50" s="42" t="n">
        <v>9</v>
      </c>
      <c r="DW50" t="n">
        <v>7</v>
      </c>
      <c r="DX50" s="29" t="n">
        <v>4</v>
      </c>
      <c r="DY50" s="42" t="n">
        <v>12</v>
      </c>
      <c r="DZ50" t="n">
        <v>4</v>
      </c>
      <c r="EA50" s="29" t="n">
        <v>12</v>
      </c>
      <c r="EB50" s="42" t="n">
        <v>0</v>
      </c>
      <c r="EC50" t="n">
        <v>16</v>
      </c>
      <c r="ED50" s="29" t="n">
        <v>1</v>
      </c>
      <c r="EE50" s="42" t="n">
        <v>15</v>
      </c>
      <c r="EF50" t="n">
        <v>15</v>
      </c>
      <c r="EG50" s="29" t="n">
        <v>1</v>
      </c>
      <c r="EH50" t="n">
        <v>12</v>
      </c>
      <c r="EI50" t="n">
        <v>4</v>
      </c>
      <c r="EJ50" t="n">
        <v>6</v>
      </c>
      <c r="EK50" t="n">
        <v>10</v>
      </c>
      <c r="EL50" t="n">
        <v>8</v>
      </c>
      <c r="EM50" t="n">
        <v>8</v>
      </c>
      <c r="EN50" t="n">
        <v>3</v>
      </c>
      <c r="EO50" t="n">
        <v>13</v>
      </c>
      <c r="EP50" t="n">
        <v>2</v>
      </c>
      <c r="EQ50" t="n">
        <v>14</v>
      </c>
    </row>
    <row customHeight="1" ht="12" r="51">
      <c r="A51" s="52" t="n">
        <v>43359</v>
      </c>
      <c r="B51" s="42" t="inlineStr">
        <is>
          <t>Nantes</t>
        </is>
      </c>
      <c r="C51" s="42" t="inlineStr">
        <is>
          <t>Reims</t>
        </is>
      </c>
      <c r="D51" s="27" t="n">
        <v>528</v>
      </c>
      <c r="E51" s="27" t="n">
        <v>254</v>
      </c>
      <c r="F51" s="27" t="n">
        <v>444</v>
      </c>
      <c r="G51" s="27" t="n">
        <v>175</v>
      </c>
      <c r="H51" s="8" t="n">
        <v>6</v>
      </c>
      <c r="I51" s="8" t="n">
        <v>0</v>
      </c>
      <c r="J51" s="8" t="n">
        <v>6</v>
      </c>
      <c r="K51" s="15" t="n">
        <v>0</v>
      </c>
      <c r="L51" s="27" t="n">
        <v>0</v>
      </c>
      <c r="M51" s="8" t="n">
        <v>0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Marseille</t>
        </is>
      </c>
      <c r="AM51" s="13" t="inlineStr">
        <is>
          <t>Montpellier</t>
        </is>
      </c>
      <c r="AN51" s="13" t="n">
        <v>14</v>
      </c>
      <c r="AO51" s="13" t="n">
        <v>2</v>
      </c>
      <c r="AP51" s="13" t="n">
        <v>13</v>
      </c>
      <c r="AQ51" s="13" t="n">
        <v>3</v>
      </c>
      <c r="AR51" s="13" t="n">
        <v>4</v>
      </c>
      <c r="AS51" s="13" t="n">
        <v>12</v>
      </c>
      <c r="AT51" s="13" t="n">
        <v>6</v>
      </c>
      <c r="AU51" s="13" t="n">
        <v>10</v>
      </c>
      <c r="AV51" s="13" t="n">
        <v>1</v>
      </c>
      <c r="AW51" s="13" t="n">
        <v>15</v>
      </c>
      <c r="AX51" s="13" t="n">
        <v>2</v>
      </c>
      <c r="AY51" s="13" t="n">
        <v>14</v>
      </c>
      <c r="AZ51" s="13" t="n">
        <v>13</v>
      </c>
      <c r="BA51" s="13" t="n">
        <v>3</v>
      </c>
      <c r="BB51" s="13" t="n">
        <v>12</v>
      </c>
      <c r="BC51" s="13" t="n">
        <v>4</v>
      </c>
      <c r="BD51" s="13" t="n">
        <v>8</v>
      </c>
      <c r="BE51" s="13" t="n">
        <v>8</v>
      </c>
      <c r="BF51" s="13" t="n">
        <v>9</v>
      </c>
      <c r="BG51" s="13" t="n">
        <v>7</v>
      </c>
      <c r="BH51" s="13" t="n">
        <v>4</v>
      </c>
      <c r="BI51" s="13" t="n">
        <v>12</v>
      </c>
      <c r="BJ51" s="13" t="n">
        <v>7</v>
      </c>
      <c r="BK51" s="13" t="n">
        <v>9</v>
      </c>
      <c r="BL51" s="13" t="n">
        <v>1</v>
      </c>
      <c r="BM51" s="13" t="n">
        <v>15</v>
      </c>
      <c r="BN51" s="13" t="n">
        <v>4</v>
      </c>
      <c r="BO51" s="13" t="n">
        <v>12</v>
      </c>
      <c r="BP51" s="13" t="n">
        <v>11</v>
      </c>
      <c r="BQ51" s="13" t="n">
        <v>5</v>
      </c>
      <c r="BR51" s="13" t="n">
        <v>13</v>
      </c>
      <c r="BS51" s="13" t="n">
        <v>3</v>
      </c>
      <c r="BT51" s="13" t="n">
        <v>4</v>
      </c>
      <c r="BU51" s="13" t="n">
        <v>12</v>
      </c>
      <c r="BV51" s="13" t="n">
        <v>4</v>
      </c>
      <c r="BW51" s="13" t="n">
        <v>12</v>
      </c>
      <c r="BX51" s="13" t="n">
        <v>0</v>
      </c>
      <c r="BY51" s="13" t="n">
        <v>16</v>
      </c>
      <c r="BZ51" s="13" t="n">
        <v>0</v>
      </c>
      <c r="CA51" s="13" t="n">
        <v>16</v>
      </c>
      <c r="CB51" s="13" t="n">
        <v>14</v>
      </c>
      <c r="CC51" s="13" t="n">
        <v>2</v>
      </c>
      <c r="CD51" s="13" t="n">
        <v>13</v>
      </c>
      <c r="CE51" s="13" t="n">
        <v>3</v>
      </c>
      <c r="CF51" s="13" t="n">
        <v>7</v>
      </c>
      <c r="CG51" s="13" t="n">
        <v>9</v>
      </c>
      <c r="CH51" s="13" t="n">
        <v>9</v>
      </c>
      <c r="CI51" s="13" t="n">
        <v>7</v>
      </c>
      <c r="CJ51" s="13" t="n">
        <v>2</v>
      </c>
      <c r="CK51" s="13" t="n">
        <v>14</v>
      </c>
      <c r="CL51" s="13" t="n">
        <v>2</v>
      </c>
      <c r="CM51" s="13" t="n">
        <v>14</v>
      </c>
      <c r="CN51" s="13" t="n">
        <v>9</v>
      </c>
      <c r="CO51" s="13" t="n">
        <v>7</v>
      </c>
      <c r="CP51" s="13" t="n">
        <v>8</v>
      </c>
      <c r="CQ51" s="13" t="n">
        <v>8</v>
      </c>
      <c r="CR51" s="13" t="n">
        <v>2</v>
      </c>
      <c r="CS51" s="13" t="n">
        <v>14</v>
      </c>
      <c r="CT51" s="13" t="n">
        <v>3</v>
      </c>
      <c r="CU51" s="13" t="n">
        <v>13</v>
      </c>
      <c r="CV51" s="13" t="n">
        <v>0</v>
      </c>
      <c r="CW51" s="13" t="n">
        <v>16</v>
      </c>
      <c r="CX51" s="13" t="n">
        <v>1</v>
      </c>
      <c r="CY51" s="13" t="n">
        <v>15</v>
      </c>
      <c r="CZ51" s="13" t="n">
        <v>11</v>
      </c>
      <c r="DA51" s="13" t="n">
        <v>5</v>
      </c>
      <c r="DB51" s="13" t="n">
        <v>13</v>
      </c>
      <c r="DC51" s="13" t="n">
        <v>3</v>
      </c>
      <c r="DD51" s="13" t="n">
        <v>6</v>
      </c>
      <c r="DE51" s="13" t="n">
        <v>10</v>
      </c>
      <c r="DF51" s="13" t="n">
        <v>6</v>
      </c>
      <c r="DG51" s="13" t="n">
        <v>10</v>
      </c>
      <c r="DH51" s="13" t="n">
        <v>2</v>
      </c>
      <c r="DI51" s="13" t="n">
        <v>14</v>
      </c>
      <c r="DJ51" s="42" t="n">
        <v>3</v>
      </c>
      <c r="DK51" s="13" t="n">
        <v>13</v>
      </c>
      <c r="DL51" s="29" t="n">
        <v>7</v>
      </c>
      <c r="DM51" s="42" t="n">
        <v>9</v>
      </c>
      <c r="DN51" t="n">
        <v>9</v>
      </c>
      <c r="DO51" s="29" t="n">
        <v>7</v>
      </c>
      <c r="DP51" s="42" t="n">
        <v>2</v>
      </c>
      <c r="DQ51" t="n">
        <v>14</v>
      </c>
      <c r="DR51" s="29" t="n">
        <v>2</v>
      </c>
      <c r="DS51" s="42" t="n">
        <v>14</v>
      </c>
      <c r="DT51" t="n">
        <v>9</v>
      </c>
      <c r="DU51" s="29" t="n">
        <v>7</v>
      </c>
      <c r="DV51" s="42" t="n">
        <v>8</v>
      </c>
      <c r="DW51" t="n">
        <v>8</v>
      </c>
      <c r="DX51" s="29" t="n">
        <v>2</v>
      </c>
      <c r="DY51" s="42" t="n">
        <v>14</v>
      </c>
      <c r="DZ51" t="n">
        <v>3</v>
      </c>
      <c r="EA51" s="29" t="n">
        <v>13</v>
      </c>
      <c r="EB51" s="42" t="n">
        <v>0</v>
      </c>
      <c r="EC51" t="n">
        <v>16</v>
      </c>
      <c r="ED51" s="29" t="n">
        <v>1</v>
      </c>
      <c r="EE51" s="42" t="n">
        <v>15</v>
      </c>
      <c r="EF51" t="n">
        <v>11</v>
      </c>
      <c r="EG51" s="29" t="n">
        <v>5</v>
      </c>
      <c r="EH51" t="n">
        <v>13</v>
      </c>
      <c r="EI51" t="n">
        <v>3</v>
      </c>
      <c r="EJ51" t="n">
        <v>6</v>
      </c>
      <c r="EK51" t="n">
        <v>10</v>
      </c>
      <c r="EL51" t="n">
        <v>6</v>
      </c>
      <c r="EM51" t="n">
        <v>10</v>
      </c>
      <c r="EN51" t="n">
        <v>2</v>
      </c>
      <c r="EO51" t="n">
        <v>14</v>
      </c>
      <c r="EP51" t="n">
        <v>3</v>
      </c>
      <c r="EQ51" t="n">
        <v>13</v>
      </c>
    </row>
    <row customHeight="1" ht="12" r="52">
      <c r="A52" s="52" t="n">
        <v>43364</v>
      </c>
      <c r="B52" s="42" t="inlineStr">
        <is>
          <t>Monaco</t>
        </is>
      </c>
      <c r="C52" s="42" t="inlineStr">
        <is>
          <t>Nimes</t>
        </is>
      </c>
      <c r="D52" s="27" t="n">
        <v>445</v>
      </c>
      <c r="E52" s="27" t="n">
        <v>329</v>
      </c>
      <c r="F52" s="27" t="n">
        <v>360</v>
      </c>
      <c r="G52" s="27" t="n">
        <v>232</v>
      </c>
      <c r="H52" s="8" t="n">
        <v>4</v>
      </c>
      <c r="I52" s="8" t="n">
        <v>2</v>
      </c>
      <c r="J52" s="8" t="n">
        <v>6</v>
      </c>
      <c r="K52" s="15" t="n">
        <v>1</v>
      </c>
      <c r="L52" s="27" t="n">
        <v>1</v>
      </c>
      <c r="M52" s="8" t="n">
        <v>2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Nantes</t>
        </is>
      </c>
      <c r="AM52" s="13" t="inlineStr">
        <is>
          <t>Strasbourg</t>
        </is>
      </c>
      <c r="AN52" s="13" t="n">
        <v>8</v>
      </c>
      <c r="AO52" s="13" t="n">
        <v>8</v>
      </c>
      <c r="AP52" s="13" t="n">
        <v>10</v>
      </c>
      <c r="AQ52" s="13" t="n">
        <v>6</v>
      </c>
      <c r="AR52" s="13" t="n">
        <v>2</v>
      </c>
      <c r="AS52" s="13" t="n">
        <v>14</v>
      </c>
      <c r="AT52" s="13" t="n">
        <v>7</v>
      </c>
      <c r="AU52" s="13" t="n">
        <v>9</v>
      </c>
      <c r="AV52" s="13" t="n">
        <v>1</v>
      </c>
      <c r="AW52" s="13" t="n">
        <v>15</v>
      </c>
      <c r="AX52" s="13" t="n">
        <v>2</v>
      </c>
      <c r="AY52" s="13" t="n">
        <v>14</v>
      </c>
      <c r="AZ52" s="13" t="n">
        <v>9</v>
      </c>
      <c r="BA52" s="13" t="n">
        <v>7</v>
      </c>
      <c r="BB52" s="13" t="n">
        <v>12</v>
      </c>
      <c r="BC52" s="13" t="n">
        <v>4</v>
      </c>
      <c r="BD52" s="13" t="n">
        <v>7</v>
      </c>
      <c r="BE52" s="13" t="n">
        <v>9</v>
      </c>
      <c r="BF52" s="13" t="n">
        <v>9</v>
      </c>
      <c r="BG52" s="13" t="n">
        <v>7</v>
      </c>
      <c r="BH52" s="13" t="n">
        <v>4</v>
      </c>
      <c r="BI52" s="13" t="n">
        <v>12</v>
      </c>
      <c r="BJ52" s="13" t="n">
        <v>6</v>
      </c>
      <c r="BK52" s="13" t="n">
        <v>10</v>
      </c>
      <c r="BL52" s="13" t="n">
        <v>4</v>
      </c>
      <c r="BM52" s="13" t="n">
        <v>12</v>
      </c>
      <c r="BN52" s="13" t="n">
        <v>1</v>
      </c>
      <c r="BO52" s="13" t="n">
        <v>15</v>
      </c>
      <c r="BP52" s="13" t="n">
        <v>8</v>
      </c>
      <c r="BQ52" s="13" t="n">
        <v>8</v>
      </c>
      <c r="BR52" s="13" t="n">
        <v>8</v>
      </c>
      <c r="BS52" s="13" t="n">
        <v>8</v>
      </c>
      <c r="BT52" s="13" t="n">
        <v>2</v>
      </c>
      <c r="BU52" s="13" t="n">
        <v>14</v>
      </c>
      <c r="BV52" s="13" t="n">
        <v>4</v>
      </c>
      <c r="BW52" s="13" t="n">
        <v>12</v>
      </c>
      <c r="BX52" s="13" t="n">
        <v>0</v>
      </c>
      <c r="BY52" s="13" t="n">
        <v>16</v>
      </c>
      <c r="BZ52" s="13" t="n">
        <v>0</v>
      </c>
      <c r="CA52" s="13" t="n">
        <v>16</v>
      </c>
      <c r="CB52" s="13" t="n">
        <v>11</v>
      </c>
      <c r="CC52" s="13" t="n">
        <v>5</v>
      </c>
      <c r="CD52" s="13" t="n">
        <v>12</v>
      </c>
      <c r="CE52" s="13" t="n">
        <v>4</v>
      </c>
      <c r="CF52" s="13" t="n">
        <v>7</v>
      </c>
      <c r="CG52" s="13" t="n">
        <v>9</v>
      </c>
      <c r="CH52" s="13" t="n">
        <v>5</v>
      </c>
      <c r="CI52" s="13" t="n">
        <v>11</v>
      </c>
      <c r="CJ52" s="13" t="n">
        <v>3</v>
      </c>
      <c r="CK52" s="13" t="n">
        <v>13</v>
      </c>
      <c r="CL52" s="13" t="n">
        <v>2</v>
      </c>
      <c r="CM52" s="13" t="n">
        <v>14</v>
      </c>
      <c r="CN52" s="13" t="n">
        <v>6</v>
      </c>
      <c r="CO52" s="13" t="n">
        <v>10</v>
      </c>
      <c r="CP52" s="13" t="n">
        <v>9</v>
      </c>
      <c r="CQ52" s="13" t="n">
        <v>7</v>
      </c>
      <c r="CR52" s="13" t="n">
        <v>0</v>
      </c>
      <c r="CS52" s="13" t="n">
        <v>16</v>
      </c>
      <c r="CT52" s="13" t="n">
        <v>2</v>
      </c>
      <c r="CU52" s="13" t="n">
        <v>14</v>
      </c>
      <c r="CV52" s="13" t="n">
        <v>0</v>
      </c>
      <c r="CW52" s="13" t="n">
        <v>16</v>
      </c>
      <c r="CX52" s="13" t="n">
        <v>0</v>
      </c>
      <c r="CY52" s="13" t="n">
        <v>16</v>
      </c>
      <c r="CZ52" s="13" t="n">
        <v>12</v>
      </c>
      <c r="DA52" s="13" t="n">
        <v>4</v>
      </c>
      <c r="DB52" s="13" t="n">
        <v>12</v>
      </c>
      <c r="DC52" s="13" t="n">
        <v>4</v>
      </c>
      <c r="DD52" s="13" t="n">
        <v>4</v>
      </c>
      <c r="DE52" s="13" t="n">
        <v>12</v>
      </c>
      <c r="DF52" s="13" t="n">
        <v>9</v>
      </c>
      <c r="DG52" s="13" t="n">
        <v>7</v>
      </c>
      <c r="DH52" s="13" t="n">
        <v>2</v>
      </c>
      <c r="DI52" s="13" t="n">
        <v>14</v>
      </c>
      <c r="DJ52" s="42" t="n">
        <v>2</v>
      </c>
      <c r="DK52" s="13" t="n">
        <v>14</v>
      </c>
      <c r="DL52" s="29" t="n">
        <v>7</v>
      </c>
      <c r="DM52" s="42" t="n">
        <v>9</v>
      </c>
      <c r="DN52" t="n">
        <v>5</v>
      </c>
      <c r="DO52" s="29" t="n">
        <v>11</v>
      </c>
      <c r="DP52" s="42" t="n">
        <v>3</v>
      </c>
      <c r="DQ52" t="n">
        <v>13</v>
      </c>
      <c r="DR52" s="29" t="n">
        <v>2</v>
      </c>
      <c r="DS52" s="42" t="n">
        <v>14</v>
      </c>
      <c r="DT52" t="n">
        <v>6</v>
      </c>
      <c r="DU52" s="29" t="n">
        <v>10</v>
      </c>
      <c r="DV52" s="42" t="n">
        <v>9</v>
      </c>
      <c r="DW52" t="n">
        <v>7</v>
      </c>
      <c r="DX52" s="29" t="n">
        <v>0</v>
      </c>
      <c r="DY52" s="42" t="n">
        <v>16</v>
      </c>
      <c r="DZ52" t="n">
        <v>2</v>
      </c>
      <c r="EA52" s="29" t="n">
        <v>14</v>
      </c>
      <c r="EB52" s="42" t="n">
        <v>0</v>
      </c>
      <c r="EC52" t="n">
        <v>16</v>
      </c>
      <c r="ED52" s="29" t="n">
        <v>0</v>
      </c>
      <c r="EE52" s="42" t="n">
        <v>16</v>
      </c>
      <c r="EF52" t="n">
        <v>12</v>
      </c>
      <c r="EG52" s="29" t="n">
        <v>4</v>
      </c>
      <c r="EH52" t="n">
        <v>12</v>
      </c>
      <c r="EI52" t="n">
        <v>4</v>
      </c>
      <c r="EJ52" t="n">
        <v>4</v>
      </c>
      <c r="EK52" t="n">
        <v>12</v>
      </c>
      <c r="EL52" t="n">
        <v>9</v>
      </c>
      <c r="EM52" t="n">
        <v>7</v>
      </c>
      <c r="EN52" t="n">
        <v>2</v>
      </c>
      <c r="EO52" t="n">
        <v>14</v>
      </c>
      <c r="EP52" t="n">
        <v>2</v>
      </c>
      <c r="EQ52" t="n">
        <v>14</v>
      </c>
    </row>
    <row customHeight="1" ht="12" r="53">
      <c r="A53" s="52" t="n">
        <v>43365</v>
      </c>
      <c r="B53" s="42" t="inlineStr">
        <is>
          <t>Angers</t>
        </is>
      </c>
      <c r="C53" s="42" t="inlineStr">
        <is>
          <t>Toulouse</t>
        </is>
      </c>
      <c r="D53" s="27" t="n">
        <v>331</v>
      </c>
      <c r="E53" s="27" t="n">
        <v>522</v>
      </c>
      <c r="F53" s="27" t="n">
        <v>248</v>
      </c>
      <c r="G53" s="27" t="n">
        <v>444</v>
      </c>
      <c r="H53" s="8" t="n">
        <v>4</v>
      </c>
      <c r="I53" s="8" t="n">
        <v>0</v>
      </c>
      <c r="J53" s="8" t="n">
        <v>4</v>
      </c>
      <c r="K53" s="15" t="n">
        <v>0</v>
      </c>
      <c r="L53" s="27" t="n">
        <v>0</v>
      </c>
      <c r="M53" s="8" t="n">
        <v>0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Nice</t>
        </is>
      </c>
      <c r="AM53" s="13" t="inlineStr">
        <is>
          <t>Monaco</t>
        </is>
      </c>
      <c r="AN53" s="13" t="n">
        <v>11</v>
      </c>
      <c r="AO53" s="13" t="n">
        <v>5</v>
      </c>
      <c r="AP53" s="13" t="n">
        <v>13</v>
      </c>
      <c r="AQ53" s="13" t="n">
        <v>3</v>
      </c>
      <c r="AR53" s="13" t="n">
        <v>1</v>
      </c>
      <c r="AS53" s="13" t="n">
        <v>15</v>
      </c>
      <c r="AT53" s="13" t="n">
        <v>3</v>
      </c>
      <c r="AU53" s="13" t="n">
        <v>13</v>
      </c>
      <c r="AV53" s="13" t="n">
        <v>0</v>
      </c>
      <c r="AW53" s="13" t="n">
        <v>16</v>
      </c>
      <c r="AX53" s="13" t="n">
        <v>0</v>
      </c>
      <c r="AY53" s="13" t="n">
        <v>16</v>
      </c>
      <c r="AZ53" s="13" t="n">
        <v>8</v>
      </c>
      <c r="BA53" s="13" t="n">
        <v>8</v>
      </c>
      <c r="BB53" s="13" t="n">
        <v>11</v>
      </c>
      <c r="BC53" s="13" t="n">
        <v>5</v>
      </c>
      <c r="BD53" s="13" t="n">
        <v>4</v>
      </c>
      <c r="BE53" s="13" t="n">
        <v>12</v>
      </c>
      <c r="BF53" s="13" t="n">
        <v>6</v>
      </c>
      <c r="BG53" s="13" t="n">
        <v>10</v>
      </c>
      <c r="BH53" s="13" t="n">
        <v>1</v>
      </c>
      <c r="BI53" s="13" t="n">
        <v>15</v>
      </c>
      <c r="BJ53" s="13" t="n">
        <v>5</v>
      </c>
      <c r="BK53" s="13" t="n">
        <v>11</v>
      </c>
      <c r="BL53" s="13" t="n">
        <v>0</v>
      </c>
      <c r="BM53" s="13" t="n">
        <v>16</v>
      </c>
      <c r="BN53" s="13" t="n">
        <v>1</v>
      </c>
      <c r="BO53" s="13" t="n">
        <v>15</v>
      </c>
      <c r="BP53" s="13" t="n">
        <v>7</v>
      </c>
      <c r="BQ53" s="13" t="n">
        <v>9</v>
      </c>
      <c r="BR53" s="13" t="n">
        <v>14</v>
      </c>
      <c r="BS53" s="13" t="n">
        <v>2</v>
      </c>
      <c r="BT53" s="13" t="n">
        <v>1</v>
      </c>
      <c r="BU53" s="13" t="n">
        <v>15</v>
      </c>
      <c r="BV53" s="13" t="n">
        <v>2</v>
      </c>
      <c r="BW53" s="13" t="n">
        <v>14</v>
      </c>
      <c r="BX53" s="13" t="n">
        <v>0</v>
      </c>
      <c r="BY53" s="13" t="n">
        <v>16</v>
      </c>
      <c r="BZ53" s="13" t="n">
        <v>0</v>
      </c>
      <c r="CA53" s="13" t="n">
        <v>16</v>
      </c>
      <c r="CB53" s="13" t="n">
        <v>9</v>
      </c>
      <c r="CC53" s="13" t="n">
        <v>7</v>
      </c>
      <c r="CD53" s="13" t="n">
        <v>12</v>
      </c>
      <c r="CE53" s="13" t="n">
        <v>4</v>
      </c>
      <c r="CF53" s="13" t="n">
        <v>2</v>
      </c>
      <c r="CG53" s="13" t="n">
        <v>14</v>
      </c>
      <c r="CH53" s="13" t="n">
        <v>7</v>
      </c>
      <c r="CI53" s="13" t="n">
        <v>9</v>
      </c>
      <c r="CJ53" s="13" t="n">
        <v>1</v>
      </c>
      <c r="CK53" s="13" t="n">
        <v>15</v>
      </c>
      <c r="CL53" s="13" t="n">
        <v>0</v>
      </c>
      <c r="CM53" s="13" t="n">
        <v>16</v>
      </c>
      <c r="CN53" s="13" t="n">
        <v>10</v>
      </c>
      <c r="CO53" s="13" t="n">
        <v>6</v>
      </c>
      <c r="CP53" s="13" t="n">
        <v>4</v>
      </c>
      <c r="CQ53" s="13" t="n">
        <v>12</v>
      </c>
      <c r="CR53" s="13" t="n">
        <v>2</v>
      </c>
      <c r="CS53" s="13" t="n">
        <v>14</v>
      </c>
      <c r="CT53" s="13" t="n">
        <v>0</v>
      </c>
      <c r="CU53" s="13" t="n">
        <v>16</v>
      </c>
      <c r="CV53" s="13" t="n">
        <v>0</v>
      </c>
      <c r="CW53" s="13" t="n">
        <v>16</v>
      </c>
      <c r="CX53" s="13" t="n">
        <v>0</v>
      </c>
      <c r="CY53" s="13" t="n">
        <v>16</v>
      </c>
      <c r="CZ53" s="13" t="n">
        <v>9</v>
      </c>
      <c r="DA53" s="13" t="n">
        <v>7</v>
      </c>
      <c r="DB53" s="13" t="n">
        <v>11</v>
      </c>
      <c r="DC53" s="13" t="n">
        <v>5</v>
      </c>
      <c r="DD53" s="13" t="n">
        <v>3</v>
      </c>
      <c r="DE53" s="13" t="n">
        <v>13</v>
      </c>
      <c r="DF53" s="13" t="n">
        <v>6</v>
      </c>
      <c r="DG53" s="13" t="n">
        <v>10</v>
      </c>
      <c r="DH53" s="13" t="n">
        <v>3</v>
      </c>
      <c r="DI53" s="13" t="n">
        <v>13</v>
      </c>
      <c r="DJ53" s="42" t="n">
        <v>2</v>
      </c>
      <c r="DK53" s="13" t="n">
        <v>14</v>
      </c>
      <c r="DL53" s="29" t="n">
        <v>2</v>
      </c>
      <c r="DM53" s="42" t="n">
        <v>14</v>
      </c>
      <c r="DN53" t="n">
        <v>7</v>
      </c>
      <c r="DO53" s="29" t="n">
        <v>9</v>
      </c>
      <c r="DP53" s="42" t="n">
        <v>1</v>
      </c>
      <c r="DQ53" t="n">
        <v>15</v>
      </c>
      <c r="DR53" s="29" t="n">
        <v>0</v>
      </c>
      <c r="DS53" s="42" t="n">
        <v>16</v>
      </c>
      <c r="DT53" t="n">
        <v>10</v>
      </c>
      <c r="DU53" s="29" t="n">
        <v>6</v>
      </c>
      <c r="DV53" s="42" t="n">
        <v>4</v>
      </c>
      <c r="DW53" t="n">
        <v>12</v>
      </c>
      <c r="DX53" s="29" t="n">
        <v>2</v>
      </c>
      <c r="DY53" s="42" t="n">
        <v>14</v>
      </c>
      <c r="DZ53" t="n">
        <v>0</v>
      </c>
      <c r="EA53" s="29" t="n">
        <v>16</v>
      </c>
      <c r="EB53" s="42" t="n">
        <v>0</v>
      </c>
      <c r="EC53" t="n">
        <v>16</v>
      </c>
      <c r="ED53" s="29" t="n">
        <v>0</v>
      </c>
      <c r="EE53" s="42" t="n">
        <v>16</v>
      </c>
      <c r="EF53" t="n">
        <v>9</v>
      </c>
      <c r="EG53" s="29" t="n">
        <v>7</v>
      </c>
      <c r="EH53" t="n">
        <v>11</v>
      </c>
      <c r="EI53" t="n">
        <v>5</v>
      </c>
      <c r="EJ53" t="n">
        <v>3</v>
      </c>
      <c r="EK53" t="n">
        <v>13</v>
      </c>
      <c r="EL53" t="n">
        <v>6</v>
      </c>
      <c r="EM53" t="n">
        <v>10</v>
      </c>
      <c r="EN53" t="n">
        <v>3</v>
      </c>
      <c r="EO53" t="n">
        <v>13</v>
      </c>
      <c r="EP53" t="n">
        <v>2</v>
      </c>
      <c r="EQ53" t="n">
        <v>14</v>
      </c>
    </row>
    <row customHeight="1" ht="12" r="54">
      <c r="A54" s="52" t="n">
        <v>43365</v>
      </c>
      <c r="B54" s="42" t="inlineStr">
        <is>
          <t>Lille</t>
        </is>
      </c>
      <c r="C54" s="42" t="inlineStr">
        <is>
          <t>Nantes</t>
        </is>
      </c>
      <c r="D54" s="27" t="n">
        <v>360</v>
      </c>
      <c r="E54" s="27" t="n">
        <v>467</v>
      </c>
      <c r="F54" s="27" t="n">
        <v>255</v>
      </c>
      <c r="G54" s="27" t="n">
        <v>372</v>
      </c>
      <c r="H54" s="8" t="n">
        <v>8</v>
      </c>
      <c r="I54" s="8" t="n">
        <v>4</v>
      </c>
      <c r="J54" s="8" t="n">
        <v>12</v>
      </c>
      <c r="K54" s="15" t="n">
        <v>2</v>
      </c>
      <c r="L54" s="27" t="n">
        <v>1</v>
      </c>
      <c r="M54" s="8" t="n">
        <v>3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Nimes</t>
        </is>
      </c>
      <c r="AM54" s="13" t="inlineStr">
        <is>
          <t>Lyon</t>
        </is>
      </c>
      <c r="AN54" s="13" t="n">
        <v>14</v>
      </c>
      <c r="AO54" s="13" t="n">
        <v>2</v>
      </c>
      <c r="AP54" s="13" t="n">
        <v>16</v>
      </c>
      <c r="AQ54" s="13" t="n">
        <v>0</v>
      </c>
      <c r="AR54" s="13" t="n">
        <v>7</v>
      </c>
      <c r="AS54" s="13" t="n">
        <v>9</v>
      </c>
      <c r="AT54" s="13" t="n">
        <v>10</v>
      </c>
      <c r="AU54" s="13" t="n">
        <v>6</v>
      </c>
      <c r="AV54" s="13" t="n">
        <v>3</v>
      </c>
      <c r="AW54" s="13" t="n">
        <v>13</v>
      </c>
      <c r="AX54" s="13" t="n">
        <v>6</v>
      </c>
      <c r="AY54" s="13" t="n">
        <v>10</v>
      </c>
      <c r="AZ54" s="13" t="n">
        <v>15</v>
      </c>
      <c r="BA54" s="13" t="n">
        <v>1</v>
      </c>
      <c r="BB54" s="13" t="n">
        <v>14</v>
      </c>
      <c r="BC54" s="13" t="n">
        <v>2</v>
      </c>
      <c r="BD54" s="13" t="n">
        <v>12</v>
      </c>
      <c r="BE54" s="13" t="n">
        <v>4</v>
      </c>
      <c r="BF54" s="13" t="n">
        <v>13</v>
      </c>
      <c r="BG54" s="13" t="n">
        <v>3</v>
      </c>
      <c r="BH54" s="13" t="n">
        <v>6</v>
      </c>
      <c r="BI54" s="13" t="n">
        <v>10</v>
      </c>
      <c r="BJ54" s="13" t="n">
        <v>8</v>
      </c>
      <c r="BK54" s="13" t="n">
        <v>8</v>
      </c>
      <c r="BL54" s="13" t="n">
        <v>3</v>
      </c>
      <c r="BM54" s="13" t="n">
        <v>13</v>
      </c>
      <c r="BN54" s="13" t="n">
        <v>4</v>
      </c>
      <c r="BO54" s="13" t="n">
        <v>12</v>
      </c>
      <c r="BP54" s="13" t="n">
        <v>11</v>
      </c>
      <c r="BQ54" s="13" t="n">
        <v>5</v>
      </c>
      <c r="BR54" s="13" t="n">
        <v>15</v>
      </c>
      <c r="BS54" s="13" t="n">
        <v>1</v>
      </c>
      <c r="BT54" s="13" t="n">
        <v>3</v>
      </c>
      <c r="BU54" s="13" t="n">
        <v>13</v>
      </c>
      <c r="BV54" s="13" t="n">
        <v>9</v>
      </c>
      <c r="BW54" s="13" t="n">
        <v>7</v>
      </c>
      <c r="BX54" s="13" t="n">
        <v>0</v>
      </c>
      <c r="BY54" s="13" t="n">
        <v>16</v>
      </c>
      <c r="BZ54" s="13" t="n">
        <v>4</v>
      </c>
      <c r="CA54" s="13" t="n">
        <v>12</v>
      </c>
      <c r="CB54" s="13" t="n">
        <v>14</v>
      </c>
      <c r="CC54" s="13" t="n">
        <v>2</v>
      </c>
      <c r="CD54" s="13" t="n">
        <v>14</v>
      </c>
      <c r="CE54" s="13" t="n">
        <v>2</v>
      </c>
      <c r="CF54" s="13" t="n">
        <v>9</v>
      </c>
      <c r="CG54" s="13" t="n">
        <v>7</v>
      </c>
      <c r="CH54" s="13" t="n">
        <v>11</v>
      </c>
      <c r="CI54" s="13" t="n">
        <v>5</v>
      </c>
      <c r="CJ54" s="13" t="n">
        <v>3</v>
      </c>
      <c r="CK54" s="13" t="n">
        <v>13</v>
      </c>
      <c r="CL54" s="13" t="n">
        <v>6</v>
      </c>
      <c r="CM54" s="13" t="n">
        <v>10</v>
      </c>
      <c r="CN54" s="13" t="n">
        <v>10</v>
      </c>
      <c r="CO54" s="13" t="n">
        <v>6</v>
      </c>
      <c r="CP54" s="13" t="n">
        <v>9</v>
      </c>
      <c r="CQ54" s="13" t="n">
        <v>7</v>
      </c>
      <c r="CR54" s="13" t="n">
        <v>5</v>
      </c>
      <c r="CS54" s="13" t="n">
        <v>11</v>
      </c>
      <c r="CT54" s="13" t="n">
        <v>3</v>
      </c>
      <c r="CU54" s="13" t="n">
        <v>13</v>
      </c>
      <c r="CV54" s="13" t="n">
        <v>0</v>
      </c>
      <c r="CW54" s="13" t="n">
        <v>16</v>
      </c>
      <c r="CX54" s="13" t="n">
        <v>0</v>
      </c>
      <c r="CY54" s="13" t="n">
        <v>16</v>
      </c>
      <c r="CZ54" s="13" t="n">
        <v>12</v>
      </c>
      <c r="DA54" s="13" t="n">
        <v>4</v>
      </c>
      <c r="DB54" s="13" t="n">
        <v>13</v>
      </c>
      <c r="DC54" s="13" t="n">
        <v>3</v>
      </c>
      <c r="DD54" s="13" t="n">
        <v>9</v>
      </c>
      <c r="DE54" s="13" t="n">
        <v>7</v>
      </c>
      <c r="DF54" s="13" t="n">
        <v>8</v>
      </c>
      <c r="DG54" s="13" t="n">
        <v>8</v>
      </c>
      <c r="DH54" s="13" t="n">
        <v>3</v>
      </c>
      <c r="DI54" s="13" t="n">
        <v>13</v>
      </c>
      <c r="DJ54" s="42" t="n">
        <v>1</v>
      </c>
      <c r="DK54" s="13" t="n">
        <v>15</v>
      </c>
      <c r="DL54" s="29" t="n">
        <v>9</v>
      </c>
      <c r="DM54" s="42" t="n">
        <v>7</v>
      </c>
      <c r="DN54" t="n">
        <v>11</v>
      </c>
      <c r="DO54" s="29" t="n">
        <v>5</v>
      </c>
      <c r="DP54" s="42" t="n">
        <v>3</v>
      </c>
      <c r="DQ54" t="n">
        <v>13</v>
      </c>
      <c r="DR54" s="29" t="n">
        <v>6</v>
      </c>
      <c r="DS54" s="42" t="n">
        <v>10</v>
      </c>
      <c r="DT54" t="n">
        <v>10</v>
      </c>
      <c r="DU54" s="29" t="n">
        <v>6</v>
      </c>
      <c r="DV54" s="42" t="n">
        <v>9</v>
      </c>
      <c r="DW54" t="n">
        <v>7</v>
      </c>
      <c r="DX54" s="29" t="n">
        <v>5</v>
      </c>
      <c r="DY54" s="42" t="n">
        <v>11</v>
      </c>
      <c r="DZ54" t="n">
        <v>3</v>
      </c>
      <c r="EA54" s="29" t="n">
        <v>13</v>
      </c>
      <c r="EB54" s="42" t="n">
        <v>0</v>
      </c>
      <c r="EC54" t="n">
        <v>16</v>
      </c>
      <c r="ED54" s="29" t="n">
        <v>0</v>
      </c>
      <c r="EE54" s="42" t="n">
        <v>16</v>
      </c>
      <c r="EF54" t="n">
        <v>12</v>
      </c>
      <c r="EG54" s="29" t="n">
        <v>4</v>
      </c>
      <c r="EH54" t="n">
        <v>13</v>
      </c>
      <c r="EI54" t="n">
        <v>3</v>
      </c>
      <c r="EJ54" t="n">
        <v>9</v>
      </c>
      <c r="EK54" t="n">
        <v>7</v>
      </c>
      <c r="EL54" t="n">
        <v>8</v>
      </c>
      <c r="EM54" t="n">
        <v>8</v>
      </c>
      <c r="EN54" t="n">
        <v>3</v>
      </c>
      <c r="EO54" t="n">
        <v>13</v>
      </c>
      <c r="EP54" t="n">
        <v>1</v>
      </c>
      <c r="EQ54" t="n">
        <v>15</v>
      </c>
    </row>
    <row customHeight="1" ht="12" r="55">
      <c r="A55" s="52" t="n">
        <v>43365</v>
      </c>
      <c r="B55" s="42" t="inlineStr">
        <is>
          <t>Montpellier</t>
        </is>
      </c>
      <c r="C55" s="42" t="inlineStr">
        <is>
          <t>Nice</t>
        </is>
      </c>
      <c r="D55" s="27" t="n">
        <v>381</v>
      </c>
      <c r="E55" s="27" t="n">
        <v>584</v>
      </c>
      <c r="F55" s="27" t="n">
        <v>301</v>
      </c>
      <c r="G55" s="27" t="n">
        <v>506</v>
      </c>
      <c r="H55" s="8" t="n">
        <v>5</v>
      </c>
      <c r="I55" s="8" t="n">
        <v>2</v>
      </c>
      <c r="J55" s="8" t="n">
        <v>7</v>
      </c>
      <c r="K55" s="15" t="n">
        <v>1</v>
      </c>
      <c r="L55" s="27" t="n">
        <v>0</v>
      </c>
      <c r="M55" s="8" t="n">
        <v>1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Reims</t>
        </is>
      </c>
      <c r="AM55" s="13" t="inlineStr">
        <is>
          <t>Paris SG</t>
        </is>
      </c>
      <c r="AN55" s="13" t="n">
        <v>10</v>
      </c>
      <c r="AO55" s="13" t="n">
        <v>6</v>
      </c>
      <c r="AP55" s="13" t="n">
        <v>15</v>
      </c>
      <c r="AQ55" s="13" t="n">
        <v>1</v>
      </c>
      <c r="AR55" s="13" t="n">
        <v>3</v>
      </c>
      <c r="AS55" s="13" t="n">
        <v>13</v>
      </c>
      <c r="AT55" s="13" t="n">
        <v>7</v>
      </c>
      <c r="AU55" s="13" t="n">
        <v>9</v>
      </c>
      <c r="AV55" s="13" t="n">
        <v>1</v>
      </c>
      <c r="AW55" s="13" t="n">
        <v>15</v>
      </c>
      <c r="AX55" s="13" t="n">
        <v>2</v>
      </c>
      <c r="AY55" s="13" t="n">
        <v>14</v>
      </c>
      <c r="AZ55" s="13" t="n">
        <v>13</v>
      </c>
      <c r="BA55" s="13" t="n">
        <v>3</v>
      </c>
      <c r="BB55" s="13" t="n">
        <v>14</v>
      </c>
      <c r="BC55" s="13" t="n">
        <v>2</v>
      </c>
      <c r="BD55" s="13" t="n">
        <v>7</v>
      </c>
      <c r="BE55" s="13" t="n">
        <v>9</v>
      </c>
      <c r="BF55" s="13" t="n">
        <v>13</v>
      </c>
      <c r="BG55" s="13" t="n">
        <v>3</v>
      </c>
      <c r="BH55" s="13" t="n">
        <v>5</v>
      </c>
      <c r="BI55" s="13" t="n">
        <v>11</v>
      </c>
      <c r="BJ55" s="13" t="n">
        <v>10</v>
      </c>
      <c r="BK55" s="13" t="n">
        <v>6</v>
      </c>
      <c r="BL55" s="13" t="n">
        <v>2</v>
      </c>
      <c r="BM55" s="13" t="n">
        <v>14</v>
      </c>
      <c r="BN55" s="13" t="n">
        <v>4</v>
      </c>
      <c r="BO55" s="13" t="n">
        <v>12</v>
      </c>
      <c r="BP55" s="13" t="n">
        <v>8</v>
      </c>
      <c r="BQ55" s="13" t="n">
        <v>8</v>
      </c>
      <c r="BR55" s="13" t="n">
        <v>12</v>
      </c>
      <c r="BS55" s="13" t="n">
        <v>4</v>
      </c>
      <c r="BT55" s="13" t="n">
        <v>1</v>
      </c>
      <c r="BU55" s="13" t="n">
        <v>15</v>
      </c>
      <c r="BV55" s="13" t="n">
        <v>6</v>
      </c>
      <c r="BW55" s="13" t="n">
        <v>10</v>
      </c>
      <c r="BX55" s="13" t="n">
        <v>0</v>
      </c>
      <c r="BY55" s="13" t="n">
        <v>16</v>
      </c>
      <c r="BZ55" s="13" t="n">
        <v>0</v>
      </c>
      <c r="CA55" s="13" t="n">
        <v>16</v>
      </c>
      <c r="CB55" s="13" t="n">
        <v>12</v>
      </c>
      <c r="CC55" s="13" t="n">
        <v>4</v>
      </c>
      <c r="CD55" s="13" t="n">
        <v>16</v>
      </c>
      <c r="CE55" s="13" t="n">
        <v>0</v>
      </c>
      <c r="CF55" s="13" t="n">
        <v>6</v>
      </c>
      <c r="CG55" s="13" t="n">
        <v>10</v>
      </c>
      <c r="CH55" s="13" t="n">
        <v>11</v>
      </c>
      <c r="CI55" s="13" t="n">
        <v>5</v>
      </c>
      <c r="CJ55" s="13" t="n">
        <v>2</v>
      </c>
      <c r="CK55" s="13" t="n">
        <v>14</v>
      </c>
      <c r="CL55" s="13" t="n">
        <v>6</v>
      </c>
      <c r="CM55" s="13" t="n">
        <v>10</v>
      </c>
      <c r="CN55" s="13" t="n">
        <v>9</v>
      </c>
      <c r="CO55" s="13" t="n">
        <v>7</v>
      </c>
      <c r="CP55" s="13" t="n">
        <v>8</v>
      </c>
      <c r="CQ55" s="13" t="n">
        <v>8</v>
      </c>
      <c r="CR55" s="13" t="n">
        <v>2</v>
      </c>
      <c r="CS55" s="13" t="n">
        <v>14</v>
      </c>
      <c r="CT55" s="13" t="n">
        <v>3</v>
      </c>
      <c r="CU55" s="13" t="n">
        <v>13</v>
      </c>
      <c r="CV55" s="13" t="n">
        <v>1</v>
      </c>
      <c r="CW55" s="13" t="n">
        <v>15</v>
      </c>
      <c r="CX55" s="13" t="n">
        <v>0</v>
      </c>
      <c r="CY55" s="13" t="n">
        <v>16</v>
      </c>
      <c r="CZ55" s="13" t="n">
        <v>12</v>
      </c>
      <c r="DA55" s="13" t="n">
        <v>4</v>
      </c>
      <c r="DB55" s="13" t="n">
        <v>11</v>
      </c>
      <c r="DC55" s="13" t="n">
        <v>5</v>
      </c>
      <c r="DD55" s="13" t="n">
        <v>6</v>
      </c>
      <c r="DE55" s="13" t="n">
        <v>10</v>
      </c>
      <c r="DF55" s="13" t="n">
        <v>5</v>
      </c>
      <c r="DG55" s="13" t="n">
        <v>11</v>
      </c>
      <c r="DH55" s="13" t="n">
        <v>3</v>
      </c>
      <c r="DI55" s="13" t="n">
        <v>13</v>
      </c>
      <c r="DJ55" s="42" t="n">
        <v>4</v>
      </c>
      <c r="DK55" s="13" t="n">
        <v>12</v>
      </c>
      <c r="DL55" s="29" t="n">
        <v>6</v>
      </c>
      <c r="DM55" s="42" t="n">
        <v>10</v>
      </c>
      <c r="DN55" t="n">
        <v>11</v>
      </c>
      <c r="DO55" s="29" t="n">
        <v>5</v>
      </c>
      <c r="DP55" s="42" t="n">
        <v>2</v>
      </c>
      <c r="DQ55" t="n">
        <v>14</v>
      </c>
      <c r="DR55" s="29" t="n">
        <v>6</v>
      </c>
      <c r="DS55" s="42" t="n">
        <v>10</v>
      </c>
      <c r="DT55" t="n">
        <v>9</v>
      </c>
      <c r="DU55" s="29" t="n">
        <v>7</v>
      </c>
      <c r="DV55" s="42" t="n">
        <v>8</v>
      </c>
      <c r="DW55" t="n">
        <v>8</v>
      </c>
      <c r="DX55" s="29" t="n">
        <v>2</v>
      </c>
      <c r="DY55" s="42" t="n">
        <v>14</v>
      </c>
      <c r="DZ55" t="n">
        <v>3</v>
      </c>
      <c r="EA55" s="29" t="n">
        <v>13</v>
      </c>
      <c r="EB55" s="42" t="n">
        <v>1</v>
      </c>
      <c r="EC55" t="n">
        <v>15</v>
      </c>
      <c r="ED55" s="29" t="n">
        <v>0</v>
      </c>
      <c r="EE55" s="42" t="n">
        <v>16</v>
      </c>
      <c r="EF55" t="n">
        <v>12</v>
      </c>
      <c r="EG55" s="29" t="n">
        <v>4</v>
      </c>
      <c r="EH55" t="n">
        <v>11</v>
      </c>
      <c r="EI55" t="n">
        <v>5</v>
      </c>
      <c r="EJ55" t="n">
        <v>6</v>
      </c>
      <c r="EK55" t="n">
        <v>10</v>
      </c>
      <c r="EL55" t="n">
        <v>5</v>
      </c>
      <c r="EM55" t="n">
        <v>11</v>
      </c>
      <c r="EN55" t="n">
        <v>3</v>
      </c>
      <c r="EO55" t="n">
        <v>13</v>
      </c>
      <c r="EP55" t="n">
        <v>4</v>
      </c>
      <c r="EQ55" t="n">
        <v>12</v>
      </c>
    </row>
    <row customHeight="1" ht="12" r="56">
      <c r="A56" s="52" t="n">
        <v>43365</v>
      </c>
      <c r="B56" s="42" t="inlineStr">
        <is>
          <t>Reims</t>
        </is>
      </c>
      <c r="C56" s="42" t="inlineStr">
        <is>
          <t>Dijon</t>
        </is>
      </c>
      <c r="D56" s="27" t="n">
        <v>350</v>
      </c>
      <c r="E56" s="27" t="n">
        <v>515</v>
      </c>
      <c r="F56" s="27" t="n">
        <v>251</v>
      </c>
      <c r="G56" s="27" t="n">
        <v>405</v>
      </c>
      <c r="H56" s="8" t="n">
        <v>2</v>
      </c>
      <c r="I56" s="8" t="n">
        <v>0</v>
      </c>
      <c r="J56" s="8" t="n">
        <v>2</v>
      </c>
      <c r="K56" s="15" t="n">
        <v>0</v>
      </c>
      <c r="L56" s="27" t="n">
        <v>0</v>
      </c>
      <c r="M56" s="8" t="n">
        <v>0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inlineStr">
        <is>
          <t>Rennes</t>
        </is>
      </c>
      <c r="AM56" s="13" t="inlineStr">
        <is>
          <t>Lille</t>
        </is>
      </c>
      <c r="AN56" s="13" t="n">
        <v>13</v>
      </c>
      <c r="AO56" s="13" t="n">
        <v>3</v>
      </c>
      <c r="AP56" s="13" t="n">
        <v>10</v>
      </c>
      <c r="AQ56" s="13" t="n">
        <v>6</v>
      </c>
      <c r="AR56" s="13" t="n">
        <v>6</v>
      </c>
      <c r="AS56" s="13" t="n">
        <v>10</v>
      </c>
      <c r="AT56" s="13" t="n">
        <v>6</v>
      </c>
      <c r="AU56" s="13" t="n">
        <v>10</v>
      </c>
      <c r="AV56" s="13" t="n">
        <v>4</v>
      </c>
      <c r="AW56" s="13" t="n">
        <v>12</v>
      </c>
      <c r="AX56" s="13" t="n">
        <v>3</v>
      </c>
      <c r="AY56" s="13" t="n">
        <v>13</v>
      </c>
      <c r="AZ56" s="13" t="n">
        <v>13</v>
      </c>
      <c r="BA56" s="13" t="n">
        <v>3</v>
      </c>
      <c r="BB56" s="13" t="n">
        <v>10</v>
      </c>
      <c r="BC56" s="13" t="n">
        <v>6</v>
      </c>
      <c r="BD56" s="13" t="n">
        <v>8</v>
      </c>
      <c r="BE56" s="13" t="n">
        <v>8</v>
      </c>
      <c r="BF56" s="13" t="n">
        <v>7</v>
      </c>
      <c r="BG56" s="13" t="n">
        <v>9</v>
      </c>
      <c r="BH56" s="13" t="n">
        <v>7</v>
      </c>
      <c r="BI56" s="13" t="n">
        <v>9</v>
      </c>
      <c r="BJ56" s="13" t="n">
        <v>7</v>
      </c>
      <c r="BK56" s="13" t="n">
        <v>9</v>
      </c>
      <c r="BL56" s="13" t="n">
        <v>2</v>
      </c>
      <c r="BM56" s="13" t="n">
        <v>14</v>
      </c>
      <c r="BN56" s="13" t="n">
        <v>4</v>
      </c>
      <c r="BO56" s="13" t="n">
        <v>12</v>
      </c>
      <c r="BP56" s="13" t="n">
        <v>10</v>
      </c>
      <c r="BQ56" s="13" t="n">
        <v>6</v>
      </c>
      <c r="BR56" s="13" t="n">
        <v>11</v>
      </c>
      <c r="BS56" s="13" t="n">
        <v>5</v>
      </c>
      <c r="BT56" s="13" t="n">
        <v>2</v>
      </c>
      <c r="BU56" s="13" t="n">
        <v>14</v>
      </c>
      <c r="BV56" s="13" t="n">
        <v>5</v>
      </c>
      <c r="BW56" s="13" t="n">
        <v>11</v>
      </c>
      <c r="BX56" s="13" t="n">
        <v>0</v>
      </c>
      <c r="BY56" s="13" t="n">
        <v>16</v>
      </c>
      <c r="BZ56" s="13" t="n">
        <v>1</v>
      </c>
      <c r="CA56" s="13" t="n">
        <v>15</v>
      </c>
      <c r="CB56" s="13" t="n">
        <v>13</v>
      </c>
      <c r="CC56" s="13" t="n">
        <v>3</v>
      </c>
      <c r="CD56" s="13" t="n">
        <v>13</v>
      </c>
      <c r="CE56" s="13" t="n">
        <v>3</v>
      </c>
      <c r="CF56" s="13" t="n">
        <v>8</v>
      </c>
      <c r="CG56" s="13" t="n">
        <v>8</v>
      </c>
      <c r="CH56" s="13" t="n">
        <v>7</v>
      </c>
      <c r="CI56" s="13" t="n">
        <v>9</v>
      </c>
      <c r="CJ56" s="13" t="n">
        <v>4</v>
      </c>
      <c r="CK56" s="13" t="n">
        <v>12</v>
      </c>
      <c r="CL56" s="13" t="n">
        <v>5</v>
      </c>
      <c r="CM56" s="13" t="n">
        <v>11</v>
      </c>
      <c r="CN56" s="13" t="n">
        <v>11</v>
      </c>
      <c r="CO56" s="13" t="n">
        <v>5</v>
      </c>
      <c r="CP56" s="13" t="n">
        <v>4</v>
      </c>
      <c r="CQ56" s="13" t="n">
        <v>12</v>
      </c>
      <c r="CR56" s="13" t="n">
        <v>5</v>
      </c>
      <c r="CS56" s="13" t="n">
        <v>11</v>
      </c>
      <c r="CT56" s="13" t="n">
        <v>3</v>
      </c>
      <c r="CU56" s="13" t="n">
        <v>13</v>
      </c>
      <c r="CV56" s="13" t="n">
        <v>1</v>
      </c>
      <c r="CW56" s="13" t="n">
        <v>15</v>
      </c>
      <c r="CX56" s="13" t="n">
        <v>0</v>
      </c>
      <c r="CY56" s="13" t="n">
        <v>16</v>
      </c>
      <c r="CZ56" s="13" t="n">
        <v>12</v>
      </c>
      <c r="DA56" s="13" t="n">
        <v>4</v>
      </c>
      <c r="DB56" s="13" t="n">
        <v>7</v>
      </c>
      <c r="DC56" s="13" t="n">
        <v>9</v>
      </c>
      <c r="DD56" s="13" t="n">
        <v>6</v>
      </c>
      <c r="DE56" s="13" t="n">
        <v>10</v>
      </c>
      <c r="DF56" s="13" t="n">
        <v>3</v>
      </c>
      <c r="DG56" s="13" t="n">
        <v>13</v>
      </c>
      <c r="DH56" s="13" t="n">
        <v>3</v>
      </c>
      <c r="DI56" s="13" t="n">
        <v>13</v>
      </c>
      <c r="DJ56" s="42" t="n">
        <v>1</v>
      </c>
      <c r="DK56" s="13" t="n">
        <v>15</v>
      </c>
      <c r="DL56" s="29" t="n">
        <v>8</v>
      </c>
      <c r="DM56" s="42" t="n">
        <v>8</v>
      </c>
      <c r="DN56" t="n">
        <v>7</v>
      </c>
      <c r="DO56" s="29" t="n">
        <v>9</v>
      </c>
      <c r="DP56" s="42" t="n">
        <v>4</v>
      </c>
      <c r="DQ56" t="n">
        <v>12</v>
      </c>
      <c r="DR56" s="29" t="n">
        <v>5</v>
      </c>
      <c r="DS56" s="42" t="n">
        <v>11</v>
      </c>
      <c r="DT56" t="n">
        <v>11</v>
      </c>
      <c r="DU56" s="29" t="n">
        <v>5</v>
      </c>
      <c r="DV56" s="42" t="n">
        <v>4</v>
      </c>
      <c r="DW56" t="n">
        <v>12</v>
      </c>
      <c r="DX56" s="29" t="n">
        <v>5</v>
      </c>
      <c r="DY56" s="42" t="n">
        <v>11</v>
      </c>
      <c r="DZ56" t="n">
        <v>3</v>
      </c>
      <c r="EA56" s="29" t="n">
        <v>13</v>
      </c>
      <c r="EB56" s="42" t="n">
        <v>1</v>
      </c>
      <c r="EC56" t="n">
        <v>15</v>
      </c>
      <c r="ED56" s="29" t="n">
        <v>0</v>
      </c>
      <c r="EE56" s="42" t="n">
        <v>16</v>
      </c>
      <c r="EF56" t="n">
        <v>12</v>
      </c>
      <c r="EG56" s="29" t="n">
        <v>4</v>
      </c>
      <c r="EH56" t="n">
        <v>7</v>
      </c>
      <c r="EI56" t="n">
        <v>9</v>
      </c>
      <c r="EJ56" t="n">
        <v>6</v>
      </c>
      <c r="EK56" t="n">
        <v>10</v>
      </c>
      <c r="EL56" t="n">
        <v>3</v>
      </c>
      <c r="EM56" t="n">
        <v>13</v>
      </c>
      <c r="EN56" t="n">
        <v>3</v>
      </c>
      <c r="EO56" t="n">
        <v>13</v>
      </c>
      <c r="EP56" t="n">
        <v>1</v>
      </c>
      <c r="EQ56" t="n">
        <v>15</v>
      </c>
    </row>
    <row customHeight="1" ht="12" r="57">
      <c r="A57" s="52" t="n">
        <v>43365</v>
      </c>
      <c r="B57" s="42" t="inlineStr">
        <is>
          <t>St Etienne</t>
        </is>
      </c>
      <c r="C57" s="42" t="inlineStr">
        <is>
          <t>Caen</t>
        </is>
      </c>
      <c r="D57" s="27" t="n">
        <v>425</v>
      </c>
      <c r="E57" s="27" t="n">
        <v>350</v>
      </c>
      <c r="F57" s="27" t="n">
        <v>322</v>
      </c>
      <c r="G57" s="27" t="n">
        <v>239</v>
      </c>
      <c r="H57" s="8" t="n">
        <v>7</v>
      </c>
      <c r="I57" s="8" t="n">
        <v>2</v>
      </c>
      <c r="J57" s="8" t="n">
        <v>9</v>
      </c>
      <c r="K57" s="15" t="n">
        <v>2</v>
      </c>
      <c r="L57" s="27" t="n">
        <v>1</v>
      </c>
      <c r="M57" s="8" t="n">
        <v>3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43365</v>
      </c>
      <c r="B58" s="42" t="inlineStr">
        <is>
          <t>Strasbourg</t>
        </is>
      </c>
      <c r="C58" s="42" t="inlineStr">
        <is>
          <t>Amiens</t>
        </is>
      </c>
      <c r="D58" s="27" t="n">
        <v>452</v>
      </c>
      <c r="E58" s="27" t="n">
        <v>413</v>
      </c>
      <c r="F58" s="27" t="n">
        <v>371</v>
      </c>
      <c r="G58" s="27" t="n">
        <v>328</v>
      </c>
      <c r="H58" s="8" t="n">
        <v>6</v>
      </c>
      <c r="I58" s="8" t="n">
        <v>3</v>
      </c>
      <c r="J58" s="8" t="n">
        <v>9</v>
      </c>
      <c r="K58" s="15" t="n">
        <v>3</v>
      </c>
      <c r="L58" s="27" t="n">
        <v>1</v>
      </c>
      <c r="M58" s="8" t="n">
        <v>4</v>
      </c>
      <c r="N58" s="12">
        <f>IF(K58="","",LOOKUP(K58-L58,{-9E+307,0,1},{2,"x",1}))</f>
        <v/>
      </c>
      <c r="O58" s="7">
        <f>IF(K58="","",K58&amp;"-"&amp;L58)</f>
        <v/>
      </c>
      <c r="P58" s="1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42" t="n"/>
      <c r="DK58" s="13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43366</v>
      </c>
      <c r="B59" s="42" t="inlineStr">
        <is>
          <t>Guingamp</t>
        </is>
      </c>
      <c r="C59" s="42" t="inlineStr">
        <is>
          <t>Bordeaux</t>
        </is>
      </c>
      <c r="D59" s="27" t="n">
        <v>350</v>
      </c>
      <c r="E59" s="27" t="n">
        <v>464</v>
      </c>
      <c r="F59" s="27" t="n">
        <v>260</v>
      </c>
      <c r="G59" s="27" t="n">
        <v>364</v>
      </c>
      <c r="H59" s="8" t="n">
        <v>5</v>
      </c>
      <c r="I59" s="8" t="n">
        <v>6</v>
      </c>
      <c r="J59" s="8" t="n">
        <v>11</v>
      </c>
      <c r="K59" s="15" t="n">
        <v>1</v>
      </c>
      <c r="L59" s="27" t="n">
        <v>3</v>
      </c>
      <c r="M59" s="8" t="n">
        <v>4</v>
      </c>
      <c r="N59" s="12">
        <f>IF(K59="","",LOOKUP(K59-L59,{-9E+307,0,1},{2,"x",1}))</f>
        <v/>
      </c>
      <c r="O59" s="7">
        <f>IF(K59="","",K59&amp;"-"&amp;L59)</f>
        <v/>
      </c>
      <c r="P59" s="1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  <c r="AX59" s="13" t="n"/>
      <c r="AY59" s="13" t="n"/>
      <c r="AZ59" s="13" t="n"/>
      <c r="BA59" s="13" t="n"/>
      <c r="BB59" s="13" t="n"/>
      <c r="BC59" s="13" t="n"/>
      <c r="BD59" s="13" t="n"/>
      <c r="BE59" s="13" t="n"/>
      <c r="BF59" s="13" t="n"/>
      <c r="BG59" s="13" t="n"/>
      <c r="BH59" s="13" t="n"/>
      <c r="BI59" s="13" t="n"/>
      <c r="BJ59" s="13" t="n"/>
      <c r="BK59" s="13" t="n"/>
      <c r="BL59" s="13" t="n"/>
      <c r="BM59" s="13" t="n"/>
      <c r="BN59" s="13" t="n"/>
      <c r="BO59" s="13" t="n"/>
      <c r="BP59" s="13" t="n"/>
      <c r="BQ59" s="13" t="n"/>
      <c r="BR59" s="13" t="n"/>
      <c r="BS59" s="13" t="n"/>
      <c r="BT59" s="13" t="n"/>
      <c r="BU59" s="13" t="n"/>
      <c r="BV59" s="13" t="n"/>
      <c r="BW59" s="13" t="n"/>
      <c r="BX59" s="13" t="n"/>
      <c r="BY59" s="13" t="n"/>
      <c r="BZ59" s="13" t="n"/>
      <c r="CA59" s="13" t="n"/>
      <c r="CB59" s="13" t="n"/>
      <c r="CC59" s="13" t="n"/>
      <c r="CD59" s="13" t="n"/>
      <c r="CE59" s="13" t="n"/>
      <c r="CF59" s="13" t="n"/>
      <c r="CG59" s="13" t="n"/>
      <c r="CH59" s="13" t="n"/>
      <c r="CI59" s="13" t="n"/>
      <c r="CJ59" s="13" t="n"/>
      <c r="CK59" s="13" t="n"/>
      <c r="CL59" s="13" t="n"/>
      <c r="CM59" s="13" t="n"/>
      <c r="CN59" s="13" t="n"/>
      <c r="CO59" s="13" t="n"/>
      <c r="CP59" s="13" t="n"/>
      <c r="CQ59" s="13" t="n"/>
      <c r="CR59" s="13" t="n"/>
      <c r="CS59" s="13" t="n"/>
      <c r="CT59" s="13" t="n"/>
      <c r="CU59" s="13" t="n"/>
      <c r="CV59" s="13" t="n"/>
      <c r="CW59" s="13" t="n"/>
      <c r="CX59" s="13" t="n"/>
      <c r="CY59" s="13" t="n"/>
      <c r="CZ59" s="13" t="n"/>
      <c r="DA59" s="13" t="n"/>
      <c r="DB59" s="13" t="n"/>
      <c r="DC59" s="13" t="n"/>
      <c r="DD59" s="13" t="n"/>
      <c r="DE59" s="13" t="n"/>
      <c r="DF59" s="13" t="n"/>
      <c r="DG59" s="13" t="n"/>
      <c r="DH59" s="13" t="n"/>
      <c r="DI59" s="13" t="n"/>
      <c r="DJ59" s="42" t="n"/>
      <c r="DK59" s="13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43366</v>
      </c>
      <c r="B60" s="42" t="inlineStr">
        <is>
          <t>Lyon</t>
        </is>
      </c>
      <c r="C60" s="42" t="inlineStr">
        <is>
          <t>Marseille</t>
        </is>
      </c>
      <c r="D60" s="27" t="n">
        <v>472</v>
      </c>
      <c r="E60" s="27" t="n">
        <v>347</v>
      </c>
      <c r="F60" s="27" t="n">
        <v>413</v>
      </c>
      <c r="G60" s="27" t="n">
        <v>273</v>
      </c>
      <c r="H60" s="8" t="n">
        <v>5</v>
      </c>
      <c r="I60" s="8" t="n">
        <v>3</v>
      </c>
      <c r="J60" s="8" t="n">
        <v>8</v>
      </c>
      <c r="K60" s="15" t="n">
        <v>4</v>
      </c>
      <c r="L60" s="27" t="n">
        <v>2</v>
      </c>
      <c r="M60" s="8" t="n">
        <v>6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43366</v>
      </c>
      <c r="B61" s="42" t="inlineStr">
        <is>
          <t>Rennes</t>
        </is>
      </c>
      <c r="C61" s="42" t="inlineStr">
        <is>
          <t>Paris SG</t>
        </is>
      </c>
      <c r="D61" s="27" t="n">
        <v>331</v>
      </c>
      <c r="E61" s="27" t="n">
        <v>535</v>
      </c>
      <c r="F61" s="27" t="n">
        <v>276</v>
      </c>
      <c r="G61" s="27" t="n">
        <v>471</v>
      </c>
      <c r="H61" s="8" t="n">
        <v>4</v>
      </c>
      <c r="I61" s="8" t="n">
        <v>6</v>
      </c>
      <c r="J61" s="8" t="n">
        <v>10</v>
      </c>
      <c r="K61" s="15" t="n">
        <v>1</v>
      </c>
      <c r="L61" s="27" t="n">
        <v>3</v>
      </c>
      <c r="M61" s="8" t="n">
        <v>4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43368</v>
      </c>
      <c r="B62" s="42" t="inlineStr">
        <is>
          <t>Monaco</t>
        </is>
      </c>
      <c r="C62" s="42" t="inlineStr">
        <is>
          <t>Angers</t>
        </is>
      </c>
      <c r="D62" s="27" t="n">
        <v>562</v>
      </c>
      <c r="E62" s="27" t="n">
        <v>280</v>
      </c>
      <c r="F62" s="27" t="n">
        <v>465</v>
      </c>
      <c r="G62" s="27" t="n">
        <v>189</v>
      </c>
      <c r="H62" s="8" t="n">
        <v>0</v>
      </c>
      <c r="I62" s="8" t="n">
        <v>3</v>
      </c>
      <c r="J62" s="8" t="n">
        <v>3</v>
      </c>
      <c r="K62" s="15" t="n">
        <v>0</v>
      </c>
      <c r="L62" s="27" t="n">
        <v>1</v>
      </c>
      <c r="M62" s="8" t="n">
        <v>1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43368</v>
      </c>
      <c r="B63" s="42" t="inlineStr">
        <is>
          <t>Nantes</t>
        </is>
      </c>
      <c r="C63" s="42" t="inlineStr">
        <is>
          <t>Nice</t>
        </is>
      </c>
      <c r="D63" s="27" t="n">
        <v>456</v>
      </c>
      <c r="E63" s="27" t="n">
        <v>461</v>
      </c>
      <c r="F63" s="27" t="n">
        <v>354</v>
      </c>
      <c r="G63" s="27" t="n">
        <v>363</v>
      </c>
      <c r="H63" s="8" t="n">
        <v>3</v>
      </c>
      <c r="I63" s="8" t="n">
        <v>5</v>
      </c>
      <c r="J63" s="8" t="n">
        <v>8</v>
      </c>
      <c r="K63" s="15" t="n">
        <v>1</v>
      </c>
      <c r="L63" s="27" t="n">
        <v>2</v>
      </c>
      <c r="M63" s="8" t="n">
        <v>3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43368</v>
      </c>
      <c r="B64" s="42" t="inlineStr">
        <is>
          <t>Toulouse</t>
        </is>
      </c>
      <c r="C64" s="42" t="inlineStr">
        <is>
          <t>St Etienne</t>
        </is>
      </c>
      <c r="D64" s="27" t="n">
        <v>465</v>
      </c>
      <c r="E64" s="27" t="n">
        <v>359</v>
      </c>
      <c r="F64" s="27" t="n">
        <v>386</v>
      </c>
      <c r="G64" s="27" t="n">
        <v>258</v>
      </c>
      <c r="H64" s="8" t="n">
        <v>6</v>
      </c>
      <c r="I64" s="8" t="n">
        <v>8</v>
      </c>
      <c r="J64" s="8" t="n">
        <v>14</v>
      </c>
      <c r="K64" s="15" t="n">
        <v>2</v>
      </c>
      <c r="L64" s="27" t="n">
        <v>3</v>
      </c>
      <c r="M64" s="8" t="n">
        <v>5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43369</v>
      </c>
      <c r="B65" s="42" t="inlineStr">
        <is>
          <t>Amiens</t>
        </is>
      </c>
      <c r="C65" s="42" t="inlineStr">
        <is>
          <t>Rennes</t>
        </is>
      </c>
      <c r="D65" s="27" t="n">
        <v>344</v>
      </c>
      <c r="E65" s="27" t="n">
        <v>363</v>
      </c>
      <c r="F65" s="27" t="n">
        <v>260</v>
      </c>
      <c r="G65" s="27" t="n">
        <v>272</v>
      </c>
      <c r="H65" s="8" t="n">
        <v>3</v>
      </c>
      <c r="I65" s="8" t="n">
        <v>2</v>
      </c>
      <c r="J65" s="8" t="n">
        <v>5</v>
      </c>
      <c r="K65" s="15" t="n">
        <v>2</v>
      </c>
      <c r="L65" s="27" t="n">
        <v>1</v>
      </c>
      <c r="M65" s="8" t="n">
        <v>3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43369</v>
      </c>
      <c r="B66" s="42" t="inlineStr">
        <is>
          <t>Bordeaux</t>
        </is>
      </c>
      <c r="C66" s="42" t="inlineStr">
        <is>
          <t>Lille</t>
        </is>
      </c>
      <c r="D66" s="27" t="n">
        <v>275</v>
      </c>
      <c r="E66" s="27" t="n">
        <v>504</v>
      </c>
      <c r="F66" s="27" t="n">
        <v>183</v>
      </c>
      <c r="G66" s="27" t="n">
        <v>414</v>
      </c>
      <c r="H66" s="8" t="n">
        <v>3</v>
      </c>
      <c r="I66" s="8" t="n">
        <v>7</v>
      </c>
      <c r="J66" s="8" t="n">
        <v>10</v>
      </c>
      <c r="K66" s="15" t="n">
        <v>1</v>
      </c>
      <c r="L66" s="27" t="n">
        <v>0</v>
      </c>
      <c r="M66" s="8" t="n">
        <v>1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43369</v>
      </c>
      <c r="B67" s="42" t="inlineStr">
        <is>
          <t>Caen</t>
        </is>
      </c>
      <c r="C67" s="42" t="inlineStr">
        <is>
          <t>Montpellier</t>
        </is>
      </c>
      <c r="D67" s="27" t="n">
        <v>446</v>
      </c>
      <c r="E67" s="27" t="n">
        <v>418</v>
      </c>
      <c r="F67" s="27" t="n">
        <v>374</v>
      </c>
      <c r="G67" s="27" t="n">
        <v>345</v>
      </c>
      <c r="H67" s="8" t="n">
        <v>3</v>
      </c>
      <c r="I67" s="8" t="n">
        <v>6</v>
      </c>
      <c r="J67" s="8" t="n">
        <v>9</v>
      </c>
      <c r="K67" s="15" t="n">
        <v>2</v>
      </c>
      <c r="L67" s="27" t="n">
        <v>2</v>
      </c>
      <c r="M67" s="8" t="n">
        <v>4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43369</v>
      </c>
      <c r="B68" s="42" t="inlineStr">
        <is>
          <t>Dijon</t>
        </is>
      </c>
      <c r="C68" s="42" t="inlineStr">
        <is>
          <t>Lyon</t>
        </is>
      </c>
      <c r="D68" s="27" t="n">
        <v>451</v>
      </c>
      <c r="E68" s="27" t="n">
        <v>426</v>
      </c>
      <c r="F68" s="27" t="n">
        <v>397</v>
      </c>
      <c r="G68" s="27" t="n">
        <v>362</v>
      </c>
      <c r="H68" s="8" t="n">
        <v>6</v>
      </c>
      <c r="I68" s="8" t="n">
        <v>5</v>
      </c>
      <c r="J68" s="8" t="n">
        <v>11</v>
      </c>
      <c r="K68" s="15" t="n">
        <v>0</v>
      </c>
      <c r="L68" s="27" t="n">
        <v>3</v>
      </c>
      <c r="M68" s="8" t="n">
        <v>3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43369</v>
      </c>
      <c r="B69" s="42" t="inlineStr">
        <is>
          <t>Marseille</t>
        </is>
      </c>
      <c r="C69" s="42" t="inlineStr">
        <is>
          <t>Strasbourg</t>
        </is>
      </c>
      <c r="D69" s="27" t="n">
        <v>496</v>
      </c>
      <c r="E69" s="27" t="n">
        <v>437</v>
      </c>
      <c r="F69" s="27" t="n">
        <v>420</v>
      </c>
      <c r="G69" s="27" t="n">
        <v>353</v>
      </c>
      <c r="H69" s="8" t="n">
        <v>5</v>
      </c>
      <c r="I69" s="8" t="n">
        <v>5</v>
      </c>
      <c r="J69" s="8" t="n">
        <v>10</v>
      </c>
      <c r="K69" s="15" t="n">
        <v>3</v>
      </c>
      <c r="L69" s="27" t="n">
        <v>2</v>
      </c>
      <c r="M69" s="8" t="n">
        <v>5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43369</v>
      </c>
      <c r="B70" s="42" t="inlineStr">
        <is>
          <t>Nimes</t>
        </is>
      </c>
      <c r="C70" s="42" t="inlineStr">
        <is>
          <t>Guingamp</t>
        </is>
      </c>
      <c r="D70" s="27" t="n">
        <v>440</v>
      </c>
      <c r="E70" s="27" t="n">
        <v>304</v>
      </c>
      <c r="F70" s="27" t="n">
        <v>302</v>
      </c>
      <c r="G70" s="27" t="n">
        <v>173</v>
      </c>
      <c r="H70" s="8" t="n">
        <v>2</v>
      </c>
      <c r="I70" s="8" t="n">
        <v>3</v>
      </c>
      <c r="J70" s="8" t="n">
        <v>5</v>
      </c>
      <c r="K70" s="15" t="n">
        <v>0</v>
      </c>
      <c r="L70" s="27" t="n">
        <v>0</v>
      </c>
      <c r="M70" s="8" t="n">
        <v>0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43369</v>
      </c>
      <c r="B71" s="42" t="inlineStr">
        <is>
          <t>Paris SG</t>
        </is>
      </c>
      <c r="C71" s="42" t="inlineStr">
        <is>
          <t>Reims</t>
        </is>
      </c>
      <c r="D71" s="27" t="n">
        <v>709</v>
      </c>
      <c r="E71" s="27" t="n">
        <v>276</v>
      </c>
      <c r="F71" s="27" t="n">
        <v>645</v>
      </c>
      <c r="G71" s="27" t="n">
        <v>203</v>
      </c>
      <c r="H71" s="8" t="n">
        <v>7</v>
      </c>
      <c r="I71" s="8" t="n">
        <v>3</v>
      </c>
      <c r="J71" s="8" t="n">
        <v>10</v>
      </c>
      <c r="K71" s="15" t="n">
        <v>4</v>
      </c>
      <c r="L71" s="27" t="n">
        <v>1</v>
      </c>
      <c r="M71" s="8" t="n">
        <v>5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43371</v>
      </c>
      <c r="B72" s="42" t="inlineStr">
        <is>
          <t>St Etienne</t>
        </is>
      </c>
      <c r="C72" s="42" t="inlineStr">
        <is>
          <t>Monaco</t>
        </is>
      </c>
      <c r="D72" s="27" t="n">
        <v>462</v>
      </c>
      <c r="E72" s="27" t="n">
        <v>480</v>
      </c>
      <c r="F72" s="27" t="n">
        <v>374</v>
      </c>
      <c r="G72" s="27" t="n">
        <v>391</v>
      </c>
      <c r="H72" s="8" t="n">
        <v>5</v>
      </c>
      <c r="I72" s="8" t="n">
        <v>7</v>
      </c>
      <c r="J72" s="8" t="n">
        <v>12</v>
      </c>
      <c r="K72" s="15" t="n">
        <v>2</v>
      </c>
      <c r="L72" s="27" t="n">
        <v>0</v>
      </c>
      <c r="M72" s="8" t="n">
        <v>2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43372</v>
      </c>
      <c r="B73" s="42" t="inlineStr">
        <is>
          <t>Angers</t>
        </is>
      </c>
      <c r="C73" s="42" t="inlineStr">
        <is>
          <t>Guingamp</t>
        </is>
      </c>
      <c r="D73" s="27" t="n">
        <v>537</v>
      </c>
      <c r="E73" s="27" t="n">
        <v>351</v>
      </c>
      <c r="F73" s="27" t="n">
        <v>419</v>
      </c>
      <c r="G73" s="27" t="n">
        <v>238</v>
      </c>
      <c r="H73" s="8" t="n">
        <v>4</v>
      </c>
      <c r="I73" s="8" t="n">
        <v>5</v>
      </c>
      <c r="J73" s="8" t="n">
        <v>9</v>
      </c>
      <c r="K73" s="15" t="n">
        <v>0</v>
      </c>
      <c r="L73" s="27" t="n">
        <v>1</v>
      </c>
      <c r="M73" s="8" t="n">
        <v>1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43372</v>
      </c>
      <c r="B74" s="42" t="inlineStr">
        <is>
          <t>Caen</t>
        </is>
      </c>
      <c r="C74" s="42" t="inlineStr">
        <is>
          <t>Amiens</t>
        </is>
      </c>
      <c r="D74" s="27" t="n">
        <v>414</v>
      </c>
      <c r="E74" s="27" t="n">
        <v>393</v>
      </c>
      <c r="F74" s="27" t="n">
        <v>319</v>
      </c>
      <c r="G74" s="27" t="n">
        <v>292</v>
      </c>
      <c r="H74" s="8" t="n">
        <v>4</v>
      </c>
      <c r="I74" s="8" t="n">
        <v>2</v>
      </c>
      <c r="J74" s="8" t="n">
        <v>6</v>
      </c>
      <c r="K74" s="15" t="n">
        <v>1</v>
      </c>
      <c r="L74" s="27" t="n">
        <v>0</v>
      </c>
      <c r="M74" s="8" t="n">
        <v>1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43372</v>
      </c>
      <c r="B75" s="42" t="inlineStr">
        <is>
          <t>Lyon</t>
        </is>
      </c>
      <c r="C75" s="42" t="inlineStr">
        <is>
          <t>Nantes</t>
        </is>
      </c>
      <c r="D75" s="27" t="n">
        <v>439</v>
      </c>
      <c r="E75" s="27" t="n">
        <v>439</v>
      </c>
      <c r="F75" s="27" t="n">
        <v>369</v>
      </c>
      <c r="G75" s="27" t="n">
        <v>371</v>
      </c>
      <c r="H75" s="8" t="n">
        <v>7</v>
      </c>
      <c r="I75" s="8" t="n">
        <v>4</v>
      </c>
      <c r="J75" s="8" t="n">
        <v>11</v>
      </c>
      <c r="K75" s="15" t="n">
        <v>1</v>
      </c>
      <c r="L75" s="27" t="n">
        <v>1</v>
      </c>
      <c r="M75" s="8" t="n">
        <v>2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43372</v>
      </c>
      <c r="B76" s="42" t="inlineStr">
        <is>
          <t>Nice</t>
        </is>
      </c>
      <c r="C76" s="42" t="inlineStr">
        <is>
          <t>Paris SG</t>
        </is>
      </c>
      <c r="D76" s="27" t="n">
        <v>335</v>
      </c>
      <c r="E76" s="27" t="n">
        <v>579</v>
      </c>
      <c r="F76" s="27" t="n">
        <v>268</v>
      </c>
      <c r="G76" s="27" t="n">
        <v>514</v>
      </c>
      <c r="H76" s="8" t="n">
        <v>1</v>
      </c>
      <c r="I76" s="8" t="n">
        <v>8</v>
      </c>
      <c r="J76" s="8" t="n">
        <v>9</v>
      </c>
      <c r="K76" s="15" t="n">
        <v>0</v>
      </c>
      <c r="L76" s="27" t="n">
        <v>3</v>
      </c>
      <c r="M76" s="8" t="n">
        <v>3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43372</v>
      </c>
      <c r="B77" s="42" t="inlineStr">
        <is>
          <t>Reims</t>
        </is>
      </c>
      <c r="C77" s="42" t="inlineStr">
        <is>
          <t>Bordeaux</t>
        </is>
      </c>
      <c r="D77" s="27" t="n">
        <v>371</v>
      </c>
      <c r="E77" s="27" t="n">
        <v>365</v>
      </c>
      <c r="F77" s="27" t="n">
        <v>269</v>
      </c>
      <c r="G77" s="27" t="n">
        <v>272</v>
      </c>
      <c r="H77" s="8" t="n">
        <v>0</v>
      </c>
      <c r="I77" s="8" t="n">
        <v>3</v>
      </c>
      <c r="J77" s="8" t="n">
        <v>3</v>
      </c>
      <c r="K77" s="15" t="n">
        <v>0</v>
      </c>
      <c r="L77" s="27" t="n">
        <v>0</v>
      </c>
      <c r="M77" s="8" t="n">
        <v>0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43372</v>
      </c>
      <c r="B78" s="42" t="inlineStr">
        <is>
          <t>Strasbourg</t>
        </is>
      </c>
      <c r="C78" s="42" t="inlineStr">
        <is>
          <t>Dijon</t>
        </is>
      </c>
      <c r="D78" s="27" t="n">
        <v>428</v>
      </c>
      <c r="E78" s="27" t="n">
        <v>440</v>
      </c>
      <c r="F78" s="27" t="n">
        <v>318</v>
      </c>
      <c r="G78" s="27" t="n">
        <v>342</v>
      </c>
      <c r="H78" s="8" t="n">
        <v>5</v>
      </c>
      <c r="I78" s="8" t="n">
        <v>1</v>
      </c>
      <c r="J78" s="8" t="n">
        <v>6</v>
      </c>
      <c r="K78" s="15" t="n">
        <v>3</v>
      </c>
      <c r="L78" s="27" t="n">
        <v>0</v>
      </c>
      <c r="M78" s="8" t="n">
        <v>3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43373</v>
      </c>
      <c r="B79" s="42" t="inlineStr">
        <is>
          <t>Lille</t>
        </is>
      </c>
      <c r="C79" s="42" t="inlineStr">
        <is>
          <t>Marseille</t>
        </is>
      </c>
      <c r="D79" s="27" t="n">
        <v>430</v>
      </c>
      <c r="E79" s="27" t="n">
        <v>440</v>
      </c>
      <c r="F79" s="27" t="n">
        <v>329</v>
      </c>
      <c r="G79" s="27" t="n">
        <v>333</v>
      </c>
      <c r="H79" s="8" t="n">
        <v>4</v>
      </c>
      <c r="I79" s="8" t="n">
        <v>3</v>
      </c>
      <c r="J79" s="8" t="n">
        <v>7</v>
      </c>
      <c r="K79" s="15" t="n">
        <v>3</v>
      </c>
      <c r="L79" s="27" t="n">
        <v>0</v>
      </c>
      <c r="M79" s="8" t="n">
        <v>3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43373</v>
      </c>
      <c r="B80" s="42" t="inlineStr">
        <is>
          <t>Montpellier</t>
        </is>
      </c>
      <c r="C80" s="42" t="inlineStr">
        <is>
          <t>Nimes</t>
        </is>
      </c>
      <c r="D80" s="27" t="n">
        <v>428</v>
      </c>
      <c r="E80" s="27" t="n">
        <v>301</v>
      </c>
      <c r="F80" s="27" t="n">
        <v>336</v>
      </c>
      <c r="G80" s="27" t="n">
        <v>213</v>
      </c>
      <c r="H80" s="8" t="n">
        <v>6</v>
      </c>
      <c r="I80" s="8" t="n">
        <v>3</v>
      </c>
      <c r="J80" s="8" t="n">
        <v>9</v>
      </c>
      <c r="K80" s="15" t="n">
        <v>3</v>
      </c>
      <c r="L80" s="27" t="n">
        <v>0</v>
      </c>
      <c r="M80" s="8" t="n">
        <v>3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43373</v>
      </c>
      <c r="B81" s="42" t="inlineStr">
        <is>
          <t>Rennes</t>
        </is>
      </c>
      <c r="C81" s="42" t="inlineStr">
        <is>
          <t>Toulouse</t>
        </is>
      </c>
      <c r="D81" s="27" t="n">
        <v>505</v>
      </c>
      <c r="E81" s="27" t="n">
        <v>276</v>
      </c>
      <c r="F81" s="27" t="n">
        <v>429</v>
      </c>
      <c r="G81" s="27" t="n">
        <v>200</v>
      </c>
      <c r="H81" s="8" t="n">
        <v>7</v>
      </c>
      <c r="I81" s="8" t="n">
        <v>2</v>
      </c>
      <c r="J81" s="8" t="n">
        <v>9</v>
      </c>
      <c r="K81" s="15" t="n">
        <v>1</v>
      </c>
      <c r="L81" s="27" t="n">
        <v>1</v>
      </c>
      <c r="M81" s="8" t="n">
        <v>2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43378</v>
      </c>
      <c r="B82" s="42" t="inlineStr">
        <is>
          <t>Toulouse</t>
        </is>
      </c>
      <c r="C82" s="42" t="inlineStr">
        <is>
          <t>Nice</t>
        </is>
      </c>
      <c r="D82" s="27" t="n">
        <v>379</v>
      </c>
      <c r="E82" s="27" t="n">
        <v>574</v>
      </c>
      <c r="F82" s="27" t="n">
        <v>300</v>
      </c>
      <c r="G82" s="27" t="n">
        <v>505</v>
      </c>
      <c r="H82" s="8" t="n">
        <v>2</v>
      </c>
      <c r="I82" s="8" t="n">
        <v>2</v>
      </c>
      <c r="J82" s="8" t="n">
        <v>4</v>
      </c>
      <c r="K82" s="15" t="n">
        <v>1</v>
      </c>
      <c r="L82" s="27" t="n">
        <v>1</v>
      </c>
      <c r="M82" s="8" t="n">
        <v>2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43379</v>
      </c>
      <c r="B83" s="42" t="inlineStr">
        <is>
          <t>Amiens</t>
        </is>
      </c>
      <c r="C83" s="42" t="inlineStr">
        <is>
          <t>Dijon</t>
        </is>
      </c>
      <c r="D83" s="27" t="n">
        <v>369</v>
      </c>
      <c r="E83" s="27" t="n">
        <v>515</v>
      </c>
      <c r="F83" s="27" t="n">
        <v>272</v>
      </c>
      <c r="G83" s="27" t="n">
        <v>429</v>
      </c>
      <c r="H83" s="8" t="n">
        <v>2</v>
      </c>
      <c r="I83" s="8" t="n">
        <v>3</v>
      </c>
      <c r="J83" s="8" t="n">
        <v>5</v>
      </c>
      <c r="K83" s="15" t="n">
        <v>1</v>
      </c>
      <c r="L83" s="27" t="n">
        <v>0</v>
      </c>
      <c r="M83" s="8" t="n">
        <v>1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43379</v>
      </c>
      <c r="B84" s="42" t="inlineStr">
        <is>
          <t>Angers</t>
        </is>
      </c>
      <c r="C84" s="42" t="inlineStr">
        <is>
          <t>Strasbourg</t>
        </is>
      </c>
      <c r="D84" s="27" t="n">
        <v>516</v>
      </c>
      <c r="E84" s="27" t="n">
        <v>333</v>
      </c>
      <c r="F84" s="27" t="n">
        <v>446</v>
      </c>
      <c r="G84" s="27" t="n">
        <v>246</v>
      </c>
      <c r="H84" s="8" t="n">
        <v>6</v>
      </c>
      <c r="I84" s="8" t="n">
        <v>4</v>
      </c>
      <c r="J84" s="8" t="n">
        <v>10</v>
      </c>
      <c r="K84" s="15" t="n">
        <v>2</v>
      </c>
      <c r="L84" s="27" t="n">
        <v>2</v>
      </c>
      <c r="M84" s="8" t="n">
        <v>4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43379</v>
      </c>
      <c r="B85" s="42" t="inlineStr">
        <is>
          <t>Guingamp</t>
        </is>
      </c>
      <c r="C85" s="42" t="inlineStr">
        <is>
          <t>Montpellier</t>
        </is>
      </c>
      <c r="D85" s="27" t="n">
        <v>394</v>
      </c>
      <c r="E85" s="27" t="n">
        <v>564</v>
      </c>
      <c r="F85" s="27" t="n">
        <v>294</v>
      </c>
      <c r="G85" s="27" t="n">
        <v>470</v>
      </c>
      <c r="H85" s="8" t="n">
        <v>2</v>
      </c>
      <c r="I85" s="8" t="n">
        <v>5</v>
      </c>
      <c r="J85" s="8" t="n">
        <v>7</v>
      </c>
      <c r="K85" s="15" t="n">
        <v>1</v>
      </c>
      <c r="L85" s="27" t="n">
        <v>1</v>
      </c>
      <c r="M85" s="8" t="n">
        <v>2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43379</v>
      </c>
      <c r="B86" s="42" t="inlineStr">
        <is>
          <t>Lille</t>
        </is>
      </c>
      <c r="C86" s="42" t="inlineStr">
        <is>
          <t>St Etienne</t>
        </is>
      </c>
      <c r="D86" s="27" t="n">
        <v>402</v>
      </c>
      <c r="E86" s="27" t="n">
        <v>451</v>
      </c>
      <c r="F86" s="27" t="n">
        <v>318</v>
      </c>
      <c r="G86" s="27" t="n">
        <v>379</v>
      </c>
      <c r="H86" s="8" t="n">
        <v>5</v>
      </c>
      <c r="I86" s="8" t="n">
        <v>2</v>
      </c>
      <c r="J86" s="8" t="n">
        <v>7</v>
      </c>
      <c r="K86" s="15" t="n">
        <v>3</v>
      </c>
      <c r="L86" s="27" t="n">
        <v>1</v>
      </c>
      <c r="M86" s="8" t="n">
        <v>4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43379</v>
      </c>
      <c r="B87" s="42" t="inlineStr">
        <is>
          <t>Nimes</t>
        </is>
      </c>
      <c r="C87" s="42" t="inlineStr">
        <is>
          <t>Reims</t>
        </is>
      </c>
      <c r="D87" s="27" t="n">
        <v>476</v>
      </c>
      <c r="E87" s="27" t="n">
        <v>278</v>
      </c>
      <c r="F87" s="27" t="n">
        <v>360</v>
      </c>
      <c r="G87" s="27" t="n">
        <v>164</v>
      </c>
      <c r="H87" s="8" t="n">
        <v>5</v>
      </c>
      <c r="I87" s="8" t="n">
        <v>2</v>
      </c>
      <c r="J87" s="8" t="n">
        <v>7</v>
      </c>
      <c r="K87" s="15" t="n">
        <v>0</v>
      </c>
      <c r="L87" s="27" t="n">
        <v>0</v>
      </c>
      <c r="M87" s="8" t="n">
        <v>0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43380</v>
      </c>
      <c r="B88" s="42" t="inlineStr">
        <is>
          <t>Bordeaux</t>
        </is>
      </c>
      <c r="C88" s="42" t="inlineStr">
        <is>
          <t>Nantes</t>
        </is>
      </c>
      <c r="D88" s="27" t="n">
        <v>537</v>
      </c>
      <c r="E88" s="27" t="n">
        <v>427</v>
      </c>
      <c r="F88" s="27" t="n">
        <v>430</v>
      </c>
      <c r="G88" s="27" t="n">
        <v>303</v>
      </c>
      <c r="H88" s="8" t="n">
        <v>7</v>
      </c>
      <c r="I88" s="8" t="n">
        <v>2</v>
      </c>
      <c r="J88" s="8" t="n">
        <v>9</v>
      </c>
      <c r="K88" s="15" t="n">
        <v>3</v>
      </c>
      <c r="L88" s="27" t="n">
        <v>0</v>
      </c>
      <c r="M88" s="8" t="n">
        <v>3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43380</v>
      </c>
      <c r="B89" s="42" t="inlineStr">
        <is>
          <t>Marseille</t>
        </is>
      </c>
      <c r="C89" s="42" t="inlineStr">
        <is>
          <t>Caen</t>
        </is>
      </c>
      <c r="D89" s="27" t="n">
        <v>497</v>
      </c>
      <c r="E89" s="27" t="n">
        <v>323</v>
      </c>
      <c r="F89" s="27" t="n">
        <v>417</v>
      </c>
      <c r="G89" s="27" t="n">
        <v>244</v>
      </c>
      <c r="H89" s="8" t="n">
        <v>6</v>
      </c>
      <c r="I89" s="8" t="n">
        <v>2</v>
      </c>
      <c r="J89" s="8" t="n">
        <v>8</v>
      </c>
      <c r="K89" s="15" t="n">
        <v>2</v>
      </c>
      <c r="L89" s="27" t="n">
        <v>0</v>
      </c>
      <c r="M89" s="8" t="n">
        <v>2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43380</v>
      </c>
      <c r="B90" s="42" t="inlineStr">
        <is>
          <t>Monaco</t>
        </is>
      </c>
      <c r="C90" s="42" t="inlineStr">
        <is>
          <t>Rennes</t>
        </is>
      </c>
      <c r="D90" s="27" t="n">
        <v>402</v>
      </c>
      <c r="E90" s="27" t="n">
        <v>456</v>
      </c>
      <c r="F90" s="27" t="n">
        <v>331</v>
      </c>
      <c r="G90" s="27" t="n">
        <v>385</v>
      </c>
      <c r="H90" s="8" t="n">
        <v>2</v>
      </c>
      <c r="I90" s="8" t="n">
        <v>4</v>
      </c>
      <c r="J90" s="8" t="n">
        <v>6</v>
      </c>
      <c r="K90" s="15" t="n">
        <v>1</v>
      </c>
      <c r="L90" s="27" t="n">
        <v>2</v>
      </c>
      <c r="M90" s="8" t="n">
        <v>3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43380</v>
      </c>
      <c r="B91" s="42" t="inlineStr">
        <is>
          <t>Paris SG</t>
        </is>
      </c>
      <c r="C91" s="42" t="inlineStr">
        <is>
          <t>Lyon</t>
        </is>
      </c>
      <c r="D91" s="27" t="n">
        <v>433</v>
      </c>
      <c r="E91" s="27" t="n">
        <v>449</v>
      </c>
      <c r="F91" s="27" t="n">
        <v>371</v>
      </c>
      <c r="G91" s="27" t="n">
        <v>388</v>
      </c>
      <c r="H91" s="8" t="n">
        <v>8</v>
      </c>
      <c r="I91" s="8" t="n">
        <v>6</v>
      </c>
      <c r="J91" s="8" t="n">
        <v>14</v>
      </c>
      <c r="K91" s="15" t="n">
        <v>5</v>
      </c>
      <c r="L91" s="27" t="n">
        <v>0</v>
      </c>
      <c r="M91" s="8" t="n">
        <v>5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43392</v>
      </c>
      <c r="B92" s="42" t="inlineStr">
        <is>
          <t>Lyon</t>
        </is>
      </c>
      <c r="C92" s="42" t="inlineStr">
        <is>
          <t>Nimes</t>
        </is>
      </c>
      <c r="D92" s="27" t="n">
        <v>555</v>
      </c>
      <c r="E92" s="27" t="n">
        <v>358</v>
      </c>
      <c r="F92" s="27" t="n">
        <v>468</v>
      </c>
      <c r="G92" s="27" t="n">
        <v>279</v>
      </c>
      <c r="H92" s="8" t="n">
        <v>5</v>
      </c>
      <c r="I92" s="8" t="n">
        <v>6</v>
      </c>
      <c r="J92" s="8" t="n">
        <v>11</v>
      </c>
      <c r="K92" s="15" t="n">
        <v>2</v>
      </c>
      <c r="L92" s="27" t="n">
        <v>0</v>
      </c>
      <c r="M92" s="8" t="n">
        <v>2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43393</v>
      </c>
      <c r="B93" s="42" t="inlineStr">
        <is>
          <t>Caen</t>
        </is>
      </c>
      <c r="C93" s="42" t="inlineStr">
        <is>
          <t>Guingamp</t>
        </is>
      </c>
      <c r="D93" s="27" t="n">
        <v>577</v>
      </c>
      <c r="E93" s="27" t="n">
        <v>378</v>
      </c>
      <c r="F93" s="27" t="n">
        <v>480</v>
      </c>
      <c r="G93" s="27" t="n">
        <v>274</v>
      </c>
      <c r="H93" s="8" t="n">
        <v>2</v>
      </c>
      <c r="I93" s="8" t="n">
        <v>2</v>
      </c>
      <c r="J93" s="8" t="n">
        <v>4</v>
      </c>
      <c r="K93" s="15" t="n">
        <v>0</v>
      </c>
      <c r="L93" s="27" t="n">
        <v>0</v>
      </c>
      <c r="M93" s="8" t="n">
        <v>0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43393</v>
      </c>
      <c r="B94" s="42" t="inlineStr">
        <is>
          <t>Dijon</t>
        </is>
      </c>
      <c r="C94" s="42" t="inlineStr">
        <is>
          <t>Lille</t>
        </is>
      </c>
      <c r="D94" s="27" t="n">
        <v>460</v>
      </c>
      <c r="E94" s="27" t="n">
        <v>350</v>
      </c>
      <c r="F94" s="27" t="n">
        <v>387</v>
      </c>
      <c r="G94" s="27" t="n">
        <v>266</v>
      </c>
      <c r="H94" s="8" t="n">
        <v>7</v>
      </c>
      <c r="I94" s="8" t="n">
        <v>3</v>
      </c>
      <c r="J94" s="8" t="n">
        <v>10</v>
      </c>
      <c r="K94" s="15" t="n">
        <v>1</v>
      </c>
      <c r="L94" s="27" t="n">
        <v>2</v>
      </c>
      <c r="M94" s="8" t="n">
        <v>3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43393</v>
      </c>
      <c r="B95" s="42" t="inlineStr">
        <is>
          <t>Nantes</t>
        </is>
      </c>
      <c r="C95" s="42" t="inlineStr">
        <is>
          <t>Toulouse</t>
        </is>
      </c>
      <c r="D95" s="27" t="n">
        <v>443</v>
      </c>
      <c r="E95" s="27" t="n">
        <v>477</v>
      </c>
      <c r="F95" s="27" t="n">
        <v>336</v>
      </c>
      <c r="G95" s="27" t="n">
        <v>361</v>
      </c>
      <c r="H95" s="8" t="n">
        <v>9</v>
      </c>
      <c r="I95" s="8" t="n">
        <v>2</v>
      </c>
      <c r="J95" s="8" t="n">
        <v>11</v>
      </c>
      <c r="K95" s="15" t="n">
        <v>4</v>
      </c>
      <c r="L95" s="27" t="n">
        <v>0</v>
      </c>
      <c r="M95" s="8" t="n">
        <v>4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43393</v>
      </c>
      <c r="B96" s="42" t="inlineStr">
        <is>
          <t>Paris SG</t>
        </is>
      </c>
      <c r="C96" s="42" t="inlineStr">
        <is>
          <t>Amiens</t>
        </is>
      </c>
      <c r="D96" s="27" t="n">
        <v>560</v>
      </c>
      <c r="E96" s="27" t="n">
        <v>390</v>
      </c>
      <c r="F96" s="27" t="n">
        <v>498</v>
      </c>
      <c r="G96" s="27" t="n">
        <v>338</v>
      </c>
      <c r="H96" s="8" t="n">
        <v>8</v>
      </c>
      <c r="I96" s="8" t="n">
        <v>2</v>
      </c>
      <c r="J96" s="8" t="n">
        <v>10</v>
      </c>
      <c r="K96" s="15" t="n">
        <v>5</v>
      </c>
      <c r="L96" s="27" t="n">
        <v>0</v>
      </c>
      <c r="M96" s="8" t="n">
        <v>5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43393</v>
      </c>
      <c r="B97" s="42" t="inlineStr">
        <is>
          <t>Reims</t>
        </is>
      </c>
      <c r="C97" s="42" t="inlineStr">
        <is>
          <t>Angers</t>
        </is>
      </c>
      <c r="D97" s="27" t="n">
        <v>448</v>
      </c>
      <c r="E97" s="27" t="n">
        <v>373</v>
      </c>
      <c r="F97" s="27" t="n">
        <v>349</v>
      </c>
      <c r="G97" s="27" t="n">
        <v>280</v>
      </c>
      <c r="H97" s="8" t="n">
        <v>5</v>
      </c>
      <c r="I97" s="8" t="n">
        <v>6</v>
      </c>
      <c r="J97" s="8" t="n">
        <v>11</v>
      </c>
      <c r="K97" s="15" t="n">
        <v>1</v>
      </c>
      <c r="L97" s="27" t="n">
        <v>1</v>
      </c>
      <c r="M97" s="8" t="n">
        <v>2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43393</v>
      </c>
      <c r="B98" s="42" t="inlineStr">
        <is>
          <t>Strasbourg</t>
        </is>
      </c>
      <c r="C98" s="42" t="inlineStr">
        <is>
          <t>Monaco</t>
        </is>
      </c>
      <c r="D98" s="27" t="n">
        <v>390</v>
      </c>
      <c r="E98" s="27" t="n">
        <v>435</v>
      </c>
      <c r="F98" s="27" t="n">
        <v>306</v>
      </c>
      <c r="G98" s="27" t="n">
        <v>358</v>
      </c>
      <c r="H98" s="8" t="n">
        <v>5</v>
      </c>
      <c r="I98" s="8" t="n">
        <v>5</v>
      </c>
      <c r="J98" s="8" t="n">
        <v>10</v>
      </c>
      <c r="K98" s="15" t="n">
        <v>2</v>
      </c>
      <c r="L98" s="27" t="n">
        <v>1</v>
      </c>
      <c r="M98" s="8" t="n">
        <v>3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43394</v>
      </c>
      <c r="B99" s="42" t="inlineStr">
        <is>
          <t>Montpellier</t>
        </is>
      </c>
      <c r="C99" s="42" t="inlineStr">
        <is>
          <t>Bordeaux</t>
        </is>
      </c>
      <c r="D99" s="27" t="n">
        <v>388</v>
      </c>
      <c r="E99" s="27" t="n">
        <v>561</v>
      </c>
      <c r="F99" s="27" t="n">
        <v>289</v>
      </c>
      <c r="G99" s="27" t="n">
        <v>471</v>
      </c>
      <c r="H99" s="8" t="n">
        <v>4</v>
      </c>
      <c r="I99" s="8" t="n">
        <v>3</v>
      </c>
      <c r="J99" s="8" t="n">
        <v>7</v>
      </c>
      <c r="K99" s="15" t="n">
        <v>2</v>
      </c>
      <c r="L99" s="27" t="n">
        <v>0</v>
      </c>
      <c r="M99" s="8" t="n">
        <v>2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43394</v>
      </c>
      <c r="B100" s="42" t="inlineStr">
        <is>
          <t>Nice</t>
        </is>
      </c>
      <c r="C100" s="42" t="inlineStr">
        <is>
          <t>Marseille</t>
        </is>
      </c>
      <c r="D100" s="27" t="n">
        <v>561</v>
      </c>
      <c r="E100" s="27" t="n">
        <v>409</v>
      </c>
      <c r="F100" s="27" t="n">
        <v>469</v>
      </c>
      <c r="G100" s="27" t="n">
        <v>316</v>
      </c>
      <c r="H100" s="8" t="n">
        <v>3</v>
      </c>
      <c r="I100" s="8" t="n">
        <v>1</v>
      </c>
      <c r="J100" s="8" t="n">
        <v>4</v>
      </c>
      <c r="K100" s="15" t="n">
        <v>0</v>
      </c>
      <c r="L100" s="27" t="n">
        <v>1</v>
      </c>
      <c r="M100" s="8" t="n">
        <v>1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43394</v>
      </c>
      <c r="B101" s="42" t="inlineStr">
        <is>
          <t>St Etienne</t>
        </is>
      </c>
      <c r="C101" s="42" t="inlineStr">
        <is>
          <t>Rennes</t>
        </is>
      </c>
      <c r="D101" s="27" t="n">
        <v>479</v>
      </c>
      <c r="E101" s="27" t="n">
        <v>424</v>
      </c>
      <c r="F101" s="27" t="n">
        <v>381</v>
      </c>
      <c r="G101" s="27" t="n">
        <v>343</v>
      </c>
      <c r="H101" s="8" t="n">
        <v>2</v>
      </c>
      <c r="I101" s="8" t="n">
        <v>5</v>
      </c>
      <c r="J101" s="8" t="n">
        <v>7</v>
      </c>
      <c r="K101" s="15" t="n">
        <v>1</v>
      </c>
      <c r="L101" s="27" t="n">
        <v>1</v>
      </c>
      <c r="M101" s="8" t="n">
        <v>2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43399</v>
      </c>
      <c r="B102" s="42" t="inlineStr">
        <is>
          <t>Nimes</t>
        </is>
      </c>
      <c r="C102" s="42" t="inlineStr">
        <is>
          <t>St Etienne</t>
        </is>
      </c>
      <c r="D102" s="27" t="n">
        <v>418</v>
      </c>
      <c r="E102" s="27" t="n">
        <v>411</v>
      </c>
      <c r="F102" s="27" t="n">
        <v>317</v>
      </c>
      <c r="G102" s="27" t="n">
        <v>312</v>
      </c>
      <c r="H102" s="8" t="n">
        <v>6</v>
      </c>
      <c r="I102" s="8" t="n">
        <v>5</v>
      </c>
      <c r="J102" s="8" t="n">
        <v>11</v>
      </c>
      <c r="K102" s="15" t="n">
        <v>1</v>
      </c>
      <c r="L102" s="27" t="n">
        <v>1</v>
      </c>
      <c r="M102" s="8" t="n">
        <v>2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43400</v>
      </c>
      <c r="B103" s="42" t="inlineStr">
        <is>
          <t>Amiens</t>
        </is>
      </c>
      <c r="C103" s="42" t="inlineStr">
        <is>
          <t>Nantes</t>
        </is>
      </c>
      <c r="D103" s="27" t="n">
        <v>485</v>
      </c>
      <c r="E103" s="27" t="n">
        <v>324</v>
      </c>
      <c r="F103" s="27" t="n">
        <v>372</v>
      </c>
      <c r="G103" s="27" t="n">
        <v>198</v>
      </c>
      <c r="H103" s="8" t="n">
        <v>8</v>
      </c>
      <c r="I103" s="8" t="n">
        <v>5</v>
      </c>
      <c r="J103" s="8" t="n">
        <v>13</v>
      </c>
      <c r="K103" s="15" t="n">
        <v>1</v>
      </c>
      <c r="L103" s="27" t="n">
        <v>2</v>
      </c>
      <c r="M103" s="8" t="n">
        <v>3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43400</v>
      </c>
      <c r="B104" s="42" t="inlineStr">
        <is>
          <t>Angers</t>
        </is>
      </c>
      <c r="C104" s="42" t="inlineStr">
        <is>
          <t>Lyon</t>
        </is>
      </c>
      <c r="D104" s="27" t="n">
        <v>287</v>
      </c>
      <c r="E104" s="27" t="n">
        <v>665</v>
      </c>
      <c r="F104" s="27" t="n">
        <v>204</v>
      </c>
      <c r="G104" s="27" t="n">
        <v>591</v>
      </c>
      <c r="H104" s="8" t="n">
        <v>4</v>
      </c>
      <c r="I104" s="8" t="n">
        <v>5</v>
      </c>
      <c r="J104" s="8" t="n">
        <v>9</v>
      </c>
      <c r="K104" s="15" t="n">
        <v>1</v>
      </c>
      <c r="L104" s="27" t="n">
        <v>2</v>
      </c>
      <c r="M104" s="8" t="n">
        <v>3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43400</v>
      </c>
      <c r="B105" s="42" t="inlineStr">
        <is>
          <t>Guingamp</t>
        </is>
      </c>
      <c r="C105" s="42" t="inlineStr">
        <is>
          <t>Strasbourg</t>
        </is>
      </c>
      <c r="D105" s="27" t="n">
        <v>329</v>
      </c>
      <c r="E105" s="27" t="n">
        <v>585</v>
      </c>
      <c r="F105" s="27" t="n">
        <v>245</v>
      </c>
      <c r="G105" s="27" t="n">
        <v>495</v>
      </c>
      <c r="H105" s="8" t="n">
        <v>4</v>
      </c>
      <c r="I105" s="8" t="n">
        <v>5</v>
      </c>
      <c r="J105" s="8" t="n">
        <v>9</v>
      </c>
      <c r="K105" s="15" t="n">
        <v>1</v>
      </c>
      <c r="L105" s="27" t="n">
        <v>1</v>
      </c>
      <c r="M105" s="8" t="n">
        <v>2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43400</v>
      </c>
      <c r="B106" s="42" t="inlineStr">
        <is>
          <t>Lille</t>
        </is>
      </c>
      <c r="C106" s="42" t="inlineStr">
        <is>
          <t>Caen</t>
        </is>
      </c>
      <c r="D106" s="27" t="n">
        <v>442</v>
      </c>
      <c r="E106" s="27" t="n">
        <v>318</v>
      </c>
      <c r="F106" s="27" t="n">
        <v>339</v>
      </c>
      <c r="G106" s="27" t="n">
        <v>234</v>
      </c>
      <c r="H106" s="8" t="n">
        <v>4</v>
      </c>
      <c r="I106" s="8" t="n">
        <v>1</v>
      </c>
      <c r="J106" s="8" t="n">
        <v>5</v>
      </c>
      <c r="K106" s="15" t="n">
        <v>1</v>
      </c>
      <c r="L106" s="27" t="n">
        <v>0</v>
      </c>
      <c r="M106" s="8" t="n">
        <v>1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43400</v>
      </c>
      <c r="B107" s="42" t="inlineStr">
        <is>
          <t>Monaco</t>
        </is>
      </c>
      <c r="C107" s="42" t="inlineStr">
        <is>
          <t>Dijon</t>
        </is>
      </c>
      <c r="D107" s="27" t="n">
        <v>398</v>
      </c>
      <c r="E107" s="27" t="n">
        <v>454</v>
      </c>
      <c r="F107" s="27" t="n">
        <v>322</v>
      </c>
      <c r="G107" s="27" t="n">
        <v>381</v>
      </c>
      <c r="H107" s="8" t="n">
        <v>5</v>
      </c>
      <c r="I107" s="8" t="n">
        <v>3</v>
      </c>
      <c r="J107" s="8" t="n">
        <v>8</v>
      </c>
      <c r="K107" s="15" t="n">
        <v>2</v>
      </c>
      <c r="L107" s="27" t="n">
        <v>2</v>
      </c>
      <c r="M107" s="8" t="n">
        <v>4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43400</v>
      </c>
      <c r="B108" s="42" t="inlineStr">
        <is>
          <t>Toulouse</t>
        </is>
      </c>
      <c r="C108" s="42" t="inlineStr">
        <is>
          <t>Montpellier</t>
        </is>
      </c>
      <c r="D108" s="27" t="n">
        <v>443</v>
      </c>
      <c r="E108" s="27" t="n">
        <v>468</v>
      </c>
      <c r="F108" s="27" t="n">
        <v>349</v>
      </c>
      <c r="G108" s="27" t="n">
        <v>356</v>
      </c>
      <c r="H108" s="8" t="n">
        <v>4</v>
      </c>
      <c r="I108" s="8" t="n">
        <v>8</v>
      </c>
      <c r="J108" s="8" t="n">
        <v>12</v>
      </c>
      <c r="K108" s="15" t="n">
        <v>0</v>
      </c>
      <c r="L108" s="27" t="n">
        <v>3</v>
      </c>
      <c r="M108" s="8" t="n">
        <v>3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43401</v>
      </c>
      <c r="B109" s="42" t="inlineStr">
        <is>
          <t>Bordeaux</t>
        </is>
      </c>
      <c r="C109" s="42" t="inlineStr">
        <is>
          <t>Nice</t>
        </is>
      </c>
      <c r="D109" s="27" t="n">
        <v>523</v>
      </c>
      <c r="E109" s="27" t="n">
        <v>455</v>
      </c>
      <c r="F109" s="27" t="n">
        <v>425</v>
      </c>
      <c r="G109" s="27" t="n">
        <v>359</v>
      </c>
      <c r="H109" s="8" t="n">
        <v>9</v>
      </c>
      <c r="I109" s="8" t="n">
        <v>2</v>
      </c>
      <c r="J109" s="8" t="n">
        <v>11</v>
      </c>
      <c r="K109" s="15" t="n">
        <v>0</v>
      </c>
      <c r="L109" s="27" t="n">
        <v>1</v>
      </c>
      <c r="M109" s="8" t="n">
        <v>1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43401</v>
      </c>
      <c r="B110" s="42" t="inlineStr">
        <is>
          <t>Marseille</t>
        </is>
      </c>
      <c r="C110" s="42" t="inlineStr">
        <is>
          <t>Paris SG</t>
        </is>
      </c>
      <c r="D110" s="27" t="n">
        <v>423</v>
      </c>
      <c r="E110" s="27" t="n">
        <v>491</v>
      </c>
      <c r="F110" s="27" t="n">
        <v>354</v>
      </c>
      <c r="G110" s="27" t="n">
        <v>433</v>
      </c>
      <c r="H110" s="8" t="n">
        <v>2</v>
      </c>
      <c r="I110" s="8" t="n">
        <v>6</v>
      </c>
      <c r="J110" s="8" t="n">
        <v>8</v>
      </c>
      <c r="K110" s="15" t="n">
        <v>0</v>
      </c>
      <c r="L110" s="27" t="n">
        <v>2</v>
      </c>
      <c r="M110" s="8" t="n">
        <v>2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43401</v>
      </c>
      <c r="B111" s="42" t="inlineStr">
        <is>
          <t>Rennes</t>
        </is>
      </c>
      <c r="C111" s="42" t="inlineStr">
        <is>
          <t>Reims</t>
        </is>
      </c>
      <c r="D111" s="27" t="n">
        <v>553</v>
      </c>
      <c r="E111" s="27" t="n">
        <v>272</v>
      </c>
      <c r="F111" s="27" t="n">
        <v>461</v>
      </c>
      <c r="G111" s="27" t="n">
        <v>164</v>
      </c>
      <c r="H111" s="8" t="n">
        <v>5</v>
      </c>
      <c r="I111" s="8" t="n">
        <v>3</v>
      </c>
      <c r="J111" s="8" t="n">
        <v>8</v>
      </c>
      <c r="K111" s="15" t="n">
        <v>0</v>
      </c>
      <c r="L111" s="27" t="n">
        <v>2</v>
      </c>
      <c r="M111" s="8" t="n">
        <v>2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43406</v>
      </c>
      <c r="B112" s="42" t="inlineStr">
        <is>
          <t>Paris SG</t>
        </is>
      </c>
      <c r="C112" s="42" t="inlineStr">
        <is>
          <t>Lille</t>
        </is>
      </c>
      <c r="D112" s="27" t="n">
        <v>648</v>
      </c>
      <c r="E112" s="27" t="n">
        <v>340</v>
      </c>
      <c r="F112" s="27" t="n">
        <v>579</v>
      </c>
      <c r="G112" s="27" t="n">
        <v>259</v>
      </c>
      <c r="H112" s="8" t="n">
        <v>5</v>
      </c>
      <c r="I112" s="8" t="n">
        <v>2</v>
      </c>
      <c r="J112" s="8" t="n">
        <v>7</v>
      </c>
      <c r="K112" s="15" t="n">
        <v>2</v>
      </c>
      <c r="L112" s="27" t="n">
        <v>1</v>
      </c>
      <c r="M112" s="8" t="n">
        <v>3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43407</v>
      </c>
      <c r="B113" s="42" t="inlineStr">
        <is>
          <t>Caen</t>
        </is>
      </c>
      <c r="C113" s="42" t="inlineStr">
        <is>
          <t>Rennes</t>
        </is>
      </c>
      <c r="D113" s="27" t="n">
        <v>429</v>
      </c>
      <c r="E113" s="27" t="n">
        <v>355</v>
      </c>
      <c r="F113" s="27" t="n">
        <v>322</v>
      </c>
      <c r="G113" s="27" t="n">
        <v>252</v>
      </c>
      <c r="H113" s="8" t="n">
        <v>3</v>
      </c>
      <c r="I113" s="8" t="n">
        <v>9</v>
      </c>
      <c r="J113" s="8" t="n">
        <v>12</v>
      </c>
      <c r="K113" s="15" t="n">
        <v>1</v>
      </c>
      <c r="L113" s="27" t="n">
        <v>2</v>
      </c>
      <c r="M113" s="8" t="n">
        <v>3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43407</v>
      </c>
      <c r="B114" s="42" t="inlineStr">
        <is>
          <t>Dijon</t>
        </is>
      </c>
      <c r="C114" s="42" t="inlineStr">
        <is>
          <t>Nimes</t>
        </is>
      </c>
      <c r="D114" s="27" t="n">
        <v>561</v>
      </c>
      <c r="E114" s="27" t="n">
        <v>213</v>
      </c>
      <c r="F114" s="27" t="n">
        <v>473</v>
      </c>
      <c r="G114" s="27" t="n">
        <v>128</v>
      </c>
      <c r="H114" s="8" t="n">
        <v>7</v>
      </c>
      <c r="I114" s="8" t="n">
        <v>6</v>
      </c>
      <c r="J114" s="8" t="n">
        <v>13</v>
      </c>
      <c r="K114" s="15" t="n">
        <v>0</v>
      </c>
      <c r="L114" s="27" t="n">
        <v>4</v>
      </c>
      <c r="M114" s="8" t="n">
        <v>4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43407</v>
      </c>
      <c r="B115" s="42" t="inlineStr">
        <is>
          <t>Lyon</t>
        </is>
      </c>
      <c r="C115" s="42" t="inlineStr">
        <is>
          <t>Bordeaux</t>
        </is>
      </c>
      <c r="D115" s="27" t="n">
        <v>526</v>
      </c>
      <c r="E115" s="27" t="n">
        <v>478</v>
      </c>
      <c r="F115" s="27" t="n">
        <v>441</v>
      </c>
      <c r="G115" s="27" t="n">
        <v>392</v>
      </c>
      <c r="H115" s="8" t="n">
        <v>2</v>
      </c>
      <c r="I115" s="8" t="n">
        <v>3</v>
      </c>
      <c r="J115" s="8" t="n">
        <v>5</v>
      </c>
      <c r="K115" s="15" t="n">
        <v>1</v>
      </c>
      <c r="L115" s="27" t="n">
        <v>1</v>
      </c>
      <c r="M115" s="8" t="n">
        <v>2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43407</v>
      </c>
      <c r="B116" s="42" t="inlineStr">
        <is>
          <t>Nice</t>
        </is>
      </c>
      <c r="C116" s="42" t="inlineStr">
        <is>
          <t>Amiens</t>
        </is>
      </c>
      <c r="D116" s="27" t="n">
        <v>523</v>
      </c>
      <c r="E116" s="27" t="n">
        <v>465</v>
      </c>
      <c r="F116" s="27" t="n">
        <v>428</v>
      </c>
      <c r="G116" s="27" t="n">
        <v>370</v>
      </c>
      <c r="H116" s="8" t="n">
        <v>4</v>
      </c>
      <c r="I116" s="8" t="n">
        <v>7</v>
      </c>
      <c r="J116" s="8" t="n">
        <v>11</v>
      </c>
      <c r="K116" s="15" t="n">
        <v>1</v>
      </c>
      <c r="L116" s="27" t="n">
        <v>0</v>
      </c>
      <c r="M116" s="8" t="n">
        <v>1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43407</v>
      </c>
      <c r="B117" s="42" t="inlineStr">
        <is>
          <t>Reims</t>
        </is>
      </c>
      <c r="C117" s="42" t="inlineStr">
        <is>
          <t>Monaco</t>
        </is>
      </c>
      <c r="D117" s="27" t="n">
        <v>247</v>
      </c>
      <c r="E117" s="27" t="n">
        <v>668</v>
      </c>
      <c r="F117" s="27" t="n">
        <v>157</v>
      </c>
      <c r="G117" s="27" t="n">
        <v>576</v>
      </c>
      <c r="H117" s="8" t="n">
        <v>4</v>
      </c>
      <c r="I117" s="8" t="n">
        <v>1</v>
      </c>
      <c r="J117" s="8" t="n">
        <v>5</v>
      </c>
      <c r="K117" s="15" t="n">
        <v>1</v>
      </c>
      <c r="L117" s="27" t="n">
        <v>0</v>
      </c>
      <c r="M117" s="8" t="n">
        <v>1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43407</v>
      </c>
      <c r="B118" s="42" t="inlineStr">
        <is>
          <t>Strasbourg</t>
        </is>
      </c>
      <c r="C118" s="42" t="inlineStr">
        <is>
          <t>Toulouse</t>
        </is>
      </c>
      <c r="D118" s="27" t="n">
        <v>621</v>
      </c>
      <c r="E118" s="27" t="n">
        <v>288</v>
      </c>
      <c r="F118" s="27" t="n">
        <v>547</v>
      </c>
      <c r="G118" s="27" t="n">
        <v>202</v>
      </c>
      <c r="H118" s="8" t="n">
        <v>2</v>
      </c>
      <c r="I118" s="8" t="n">
        <v>2</v>
      </c>
      <c r="J118" s="8" t="n">
        <v>4</v>
      </c>
      <c r="K118" s="15" t="n">
        <v>1</v>
      </c>
      <c r="L118" s="27" t="n">
        <v>1</v>
      </c>
      <c r="M118" s="8" t="n">
        <v>2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43408</v>
      </c>
      <c r="B119" s="42" t="inlineStr">
        <is>
          <t>Montpellier</t>
        </is>
      </c>
      <c r="C119" s="42" t="inlineStr">
        <is>
          <t>Marseille</t>
        </is>
      </c>
      <c r="D119" s="27" t="n">
        <v>424</v>
      </c>
      <c r="E119" s="27" t="n">
        <v>404</v>
      </c>
      <c r="F119" s="27" t="n">
        <v>336</v>
      </c>
      <c r="G119" s="27" t="n">
        <v>303</v>
      </c>
      <c r="H119" s="8" t="n">
        <v>6</v>
      </c>
      <c r="I119" s="8" t="n">
        <v>2</v>
      </c>
      <c r="J119" s="8" t="n">
        <v>8</v>
      </c>
      <c r="K119" s="15" t="n">
        <v>3</v>
      </c>
      <c r="L119" s="27" t="n">
        <v>0</v>
      </c>
      <c r="M119" s="8" t="n">
        <v>3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43408</v>
      </c>
      <c r="B120" s="42" t="inlineStr">
        <is>
          <t>Nantes</t>
        </is>
      </c>
      <c r="C120" s="42" t="inlineStr">
        <is>
          <t>Guingamp</t>
        </is>
      </c>
      <c r="D120" s="27" t="n">
        <v>468</v>
      </c>
      <c r="E120" s="27" t="n">
        <v>381</v>
      </c>
      <c r="F120" s="27" t="n">
        <v>343</v>
      </c>
      <c r="G120" s="27" t="n">
        <v>276</v>
      </c>
      <c r="H120" s="8" t="n">
        <v>10</v>
      </c>
      <c r="I120" s="8" t="n">
        <v>0</v>
      </c>
      <c r="J120" s="8" t="n">
        <v>10</v>
      </c>
      <c r="K120" s="15" t="n">
        <v>5</v>
      </c>
      <c r="L120" s="27" t="n">
        <v>0</v>
      </c>
      <c r="M120" s="8" t="n">
        <v>5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43408</v>
      </c>
      <c r="B121" s="42" t="inlineStr">
        <is>
          <t>St Etienne</t>
        </is>
      </c>
      <c r="C121" s="42" t="inlineStr">
        <is>
          <t>Angers</t>
        </is>
      </c>
      <c r="D121" s="27" t="n">
        <v>577</v>
      </c>
      <c r="E121" s="27" t="n">
        <v>339</v>
      </c>
      <c r="F121" s="27" t="n">
        <v>499</v>
      </c>
      <c r="G121" s="27" t="n">
        <v>258</v>
      </c>
      <c r="H121" s="8" t="n">
        <v>9</v>
      </c>
      <c r="I121" s="8" t="n">
        <v>6</v>
      </c>
      <c r="J121" s="8" t="n">
        <v>15</v>
      </c>
      <c r="K121" s="15" t="n">
        <v>4</v>
      </c>
      <c r="L121" s="27" t="n">
        <v>3</v>
      </c>
      <c r="M121" s="8" t="n">
        <v>7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43413</v>
      </c>
      <c r="B122" s="42" t="inlineStr">
        <is>
          <t>Lille</t>
        </is>
      </c>
      <c r="C122" s="42" t="inlineStr">
        <is>
          <t>Strasbourg</t>
        </is>
      </c>
      <c r="D122" s="27" t="n">
        <v>730</v>
      </c>
      <c r="E122" s="27" t="n">
        <v>273</v>
      </c>
      <c r="F122" s="27" t="n">
        <v>639</v>
      </c>
      <c r="G122" s="27" t="n">
        <v>180</v>
      </c>
      <c r="H122" s="8" t="n">
        <v>8</v>
      </c>
      <c r="I122" s="8" t="n">
        <v>1</v>
      </c>
      <c r="J122" s="8" t="n">
        <v>9</v>
      </c>
      <c r="K122" s="15" t="n">
        <v>0</v>
      </c>
      <c r="L122" s="27" t="n">
        <v>0</v>
      </c>
      <c r="M122" s="8" t="n">
        <v>0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43414</v>
      </c>
      <c r="B123" s="42" t="inlineStr">
        <is>
          <t>Angers</t>
        </is>
      </c>
      <c r="C123" s="42" t="inlineStr">
        <is>
          <t>Montpellier</t>
        </is>
      </c>
      <c r="D123" s="27" t="n">
        <v>370</v>
      </c>
      <c r="E123" s="27" t="n">
        <v>602</v>
      </c>
      <c r="F123" s="27" t="n">
        <v>295</v>
      </c>
      <c r="G123" s="27" t="n">
        <v>514</v>
      </c>
      <c r="H123" s="8" t="n">
        <v>3</v>
      </c>
      <c r="I123" s="8" t="n">
        <v>3</v>
      </c>
      <c r="J123" s="8" t="n">
        <v>6</v>
      </c>
      <c r="K123" s="15" t="n">
        <v>1</v>
      </c>
      <c r="L123" s="27" t="n">
        <v>0</v>
      </c>
      <c r="M123" s="8" t="n">
        <v>1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43414</v>
      </c>
      <c r="B124" s="42" t="inlineStr">
        <is>
          <t>Guingamp</t>
        </is>
      </c>
      <c r="C124" s="42" t="inlineStr">
        <is>
          <t>Lyon</t>
        </is>
      </c>
      <c r="D124" s="27" t="n">
        <v>305</v>
      </c>
      <c r="E124" s="27" t="n">
        <v>538</v>
      </c>
      <c r="F124" s="27" t="n">
        <v>216</v>
      </c>
      <c r="G124" s="27" t="n">
        <v>452</v>
      </c>
      <c r="H124" s="8" t="n">
        <v>2</v>
      </c>
      <c r="I124" s="8" t="n">
        <v>6</v>
      </c>
      <c r="J124" s="8" t="n">
        <v>8</v>
      </c>
      <c r="K124" s="15" t="n">
        <v>2</v>
      </c>
      <c r="L124" s="27" t="n">
        <v>4</v>
      </c>
      <c r="M124" s="8" t="n">
        <v>6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43414</v>
      </c>
      <c r="B125" s="42" t="inlineStr">
        <is>
          <t>Nimes</t>
        </is>
      </c>
      <c r="C125" s="42" t="inlineStr">
        <is>
          <t>Nice</t>
        </is>
      </c>
      <c r="D125" s="27" t="n">
        <v>264</v>
      </c>
      <c r="E125" s="27" t="n">
        <v>616</v>
      </c>
      <c r="F125" s="27" t="n">
        <v>175</v>
      </c>
      <c r="G125" s="27" t="n">
        <v>540</v>
      </c>
      <c r="H125" s="8" t="n">
        <v>3</v>
      </c>
      <c r="I125" s="8" t="n">
        <v>8</v>
      </c>
      <c r="J125" s="8" t="n">
        <v>11</v>
      </c>
      <c r="K125" s="15" t="n">
        <v>0</v>
      </c>
      <c r="L125" s="27" t="n">
        <v>1</v>
      </c>
      <c r="M125" s="8" t="n">
        <v>1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43414</v>
      </c>
      <c r="B126" s="42" t="inlineStr">
        <is>
          <t>St Etienne</t>
        </is>
      </c>
      <c r="C126" s="42" t="inlineStr">
        <is>
          <t>Reims</t>
        </is>
      </c>
      <c r="D126" s="27" t="n">
        <v>486</v>
      </c>
      <c r="E126" s="27" t="n">
        <v>299</v>
      </c>
      <c r="F126" s="27" t="n">
        <v>395</v>
      </c>
      <c r="G126" s="27" t="n">
        <v>217</v>
      </c>
      <c r="H126" s="8" t="n">
        <v>5</v>
      </c>
      <c r="I126" s="8" t="n">
        <v>3</v>
      </c>
      <c r="J126" s="8" t="n">
        <v>8</v>
      </c>
      <c r="K126" s="15" t="n">
        <v>2</v>
      </c>
      <c r="L126" s="27" t="n">
        <v>0</v>
      </c>
      <c r="M126" s="8" t="n">
        <v>2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43414</v>
      </c>
      <c r="B127" s="42" t="inlineStr">
        <is>
          <t>Toulouse</t>
        </is>
      </c>
      <c r="C127" s="42" t="inlineStr">
        <is>
          <t>Amiens</t>
        </is>
      </c>
      <c r="D127" s="27" t="n">
        <v>374</v>
      </c>
      <c r="E127" s="27" t="n">
        <v>430</v>
      </c>
      <c r="F127" s="27" t="n">
        <v>281</v>
      </c>
      <c r="G127" s="27" t="n">
        <v>315</v>
      </c>
      <c r="H127" s="8" t="n">
        <v>6</v>
      </c>
      <c r="I127" s="8" t="n">
        <v>2</v>
      </c>
      <c r="J127" s="8" t="n">
        <v>8</v>
      </c>
      <c r="K127" s="15" t="n">
        <v>0</v>
      </c>
      <c r="L127" s="27" t="n">
        <v>1</v>
      </c>
      <c r="M127" s="8" t="n">
        <v>1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43415</v>
      </c>
      <c r="B128" s="42" t="inlineStr">
        <is>
          <t>Bordeaux</t>
        </is>
      </c>
      <c r="C128" s="42" t="inlineStr">
        <is>
          <t>Caen</t>
        </is>
      </c>
      <c r="D128" s="27" t="n">
        <v>490</v>
      </c>
      <c r="E128" s="27" t="n">
        <v>376</v>
      </c>
      <c r="F128" s="27" t="n">
        <v>402</v>
      </c>
      <c r="G128" s="27" t="n">
        <v>284</v>
      </c>
      <c r="H128" s="8" t="n">
        <v>6</v>
      </c>
      <c r="I128" s="8" t="n">
        <v>1</v>
      </c>
      <c r="J128" s="8" t="n">
        <v>7</v>
      </c>
      <c r="K128" s="15" t="n">
        <v>0</v>
      </c>
      <c r="L128" s="27" t="n">
        <v>0</v>
      </c>
      <c r="M128" s="8" t="n">
        <v>0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43415</v>
      </c>
      <c r="B129" s="42" t="inlineStr">
        <is>
          <t>Marseille</t>
        </is>
      </c>
      <c r="C129" s="42" t="inlineStr">
        <is>
          <t>Dijon</t>
        </is>
      </c>
      <c r="D129" s="27" t="n">
        <v>472</v>
      </c>
      <c r="E129" s="27" t="n">
        <v>389</v>
      </c>
      <c r="F129" s="27" t="n">
        <v>402</v>
      </c>
      <c r="G129" s="27" t="n">
        <v>305</v>
      </c>
      <c r="H129" s="8" t="n">
        <v>3</v>
      </c>
      <c r="I129" s="8" t="n">
        <v>3</v>
      </c>
      <c r="J129" s="8" t="n">
        <v>6</v>
      </c>
      <c r="K129" s="15" t="n">
        <v>2</v>
      </c>
      <c r="L129" s="27" t="n">
        <v>0</v>
      </c>
      <c r="M129" s="8" t="n">
        <v>2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43415</v>
      </c>
      <c r="B130" s="42" t="inlineStr">
        <is>
          <t>Monaco</t>
        </is>
      </c>
      <c r="C130" s="42" t="inlineStr">
        <is>
          <t>Paris SG</t>
        </is>
      </c>
      <c r="D130" s="27" t="n">
        <v>286</v>
      </c>
      <c r="E130" s="27" t="n">
        <v>586</v>
      </c>
      <c r="F130" s="27" t="n">
        <v>232</v>
      </c>
      <c r="G130" s="27" t="n">
        <v>520</v>
      </c>
      <c r="H130" s="8" t="n">
        <v>2</v>
      </c>
      <c r="I130" s="8" t="n">
        <v>9</v>
      </c>
      <c r="J130" s="8" t="n">
        <v>11</v>
      </c>
      <c r="K130" s="15" t="n">
        <v>0</v>
      </c>
      <c r="L130" s="27" t="n">
        <v>4</v>
      </c>
      <c r="M130" s="8" t="n">
        <v>4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43415</v>
      </c>
      <c r="B131" s="42" t="inlineStr">
        <is>
          <t>Rennes</t>
        </is>
      </c>
      <c r="C131" s="42" t="inlineStr">
        <is>
          <t>Nantes</t>
        </is>
      </c>
      <c r="D131" s="27" t="n">
        <v>413</v>
      </c>
      <c r="E131" s="27" t="n">
        <v>280</v>
      </c>
      <c r="F131" s="27" t="n">
        <v>314</v>
      </c>
      <c r="G131" s="27" t="n">
        <v>176</v>
      </c>
      <c r="H131" s="8" t="n">
        <v>4</v>
      </c>
      <c r="I131" s="8" t="n">
        <v>3</v>
      </c>
      <c r="J131" s="8" t="n">
        <v>7</v>
      </c>
      <c r="K131" s="15" t="n">
        <v>1</v>
      </c>
      <c r="L131" s="27" t="n">
        <v>1</v>
      </c>
      <c r="M131" s="8" t="n">
        <v>2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43427</v>
      </c>
      <c r="B132" s="42" t="inlineStr">
        <is>
          <t>Lyon</t>
        </is>
      </c>
      <c r="C132" s="42" t="inlineStr">
        <is>
          <t>St Etienne</t>
        </is>
      </c>
      <c r="D132" s="27" t="n">
        <v>485</v>
      </c>
      <c r="E132" s="27" t="n">
        <v>347</v>
      </c>
      <c r="F132" s="27" t="n">
        <v>398</v>
      </c>
      <c r="G132" s="27" t="n">
        <v>259</v>
      </c>
      <c r="H132" s="8" t="n">
        <v>1</v>
      </c>
      <c r="I132" s="8" t="n">
        <v>3</v>
      </c>
      <c r="J132" s="8" t="n">
        <v>4</v>
      </c>
      <c r="K132" s="15" t="n">
        <v>1</v>
      </c>
      <c r="L132" s="27" t="n">
        <v>0</v>
      </c>
      <c r="M132" s="8" t="n">
        <v>1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43428</v>
      </c>
      <c r="B133" s="42" t="inlineStr">
        <is>
          <t>Caen</t>
        </is>
      </c>
      <c r="C133" s="42" t="inlineStr">
        <is>
          <t>Monaco</t>
        </is>
      </c>
      <c r="D133" s="27" t="n">
        <v>394</v>
      </c>
      <c r="E133" s="27" t="n">
        <v>503</v>
      </c>
      <c r="F133" s="27" t="n">
        <v>320</v>
      </c>
      <c r="G133" s="27" t="n">
        <v>424</v>
      </c>
      <c r="H133" s="8" t="n">
        <v>1</v>
      </c>
      <c r="I133" s="8" t="n">
        <v>4</v>
      </c>
      <c r="J133" s="8" t="n">
        <v>5</v>
      </c>
      <c r="K133" s="15" t="n">
        <v>0</v>
      </c>
      <c r="L133" s="27" t="n">
        <v>1</v>
      </c>
      <c r="M133" s="8" t="n">
        <v>1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43428</v>
      </c>
      <c r="B134" s="42" t="inlineStr">
        <is>
          <t>Dijon</t>
        </is>
      </c>
      <c r="C134" s="42" t="inlineStr">
        <is>
          <t>Bordeaux</t>
        </is>
      </c>
      <c r="D134" s="27" t="n">
        <v>447</v>
      </c>
      <c r="E134" s="27" t="n">
        <v>442</v>
      </c>
      <c r="F134" s="27" t="n">
        <v>349</v>
      </c>
      <c r="G134" s="27" t="n">
        <v>335</v>
      </c>
      <c r="H134" s="8" t="n">
        <v>4</v>
      </c>
      <c r="I134" s="8" t="n">
        <v>0</v>
      </c>
      <c r="J134" s="8" t="n">
        <v>4</v>
      </c>
      <c r="K134" s="15" t="n">
        <v>0</v>
      </c>
      <c r="L134" s="27" t="n">
        <v>0</v>
      </c>
      <c r="M134" s="8" t="n">
        <v>0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43428</v>
      </c>
      <c r="B135" s="42" t="inlineStr">
        <is>
          <t>Nantes</t>
        </is>
      </c>
      <c r="C135" s="42" t="inlineStr">
        <is>
          <t>Angers</t>
        </is>
      </c>
      <c r="D135" s="27" t="n">
        <v>508</v>
      </c>
      <c r="E135" s="27" t="n">
        <v>296</v>
      </c>
      <c r="F135" s="27" t="n">
        <v>416</v>
      </c>
      <c r="G135" s="27" t="n">
        <v>201</v>
      </c>
      <c r="H135" s="8" t="n">
        <v>8</v>
      </c>
      <c r="I135" s="8" t="n">
        <v>1</v>
      </c>
      <c r="J135" s="8" t="n">
        <v>9</v>
      </c>
      <c r="K135" s="15" t="n">
        <v>1</v>
      </c>
      <c r="L135" s="27" t="n">
        <v>1</v>
      </c>
      <c r="M135" s="8" t="n">
        <v>2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43428</v>
      </c>
      <c r="B136" s="42" t="inlineStr">
        <is>
          <t>Paris SG</t>
        </is>
      </c>
      <c r="C136" s="42" t="inlineStr">
        <is>
          <t>Toulouse</t>
        </is>
      </c>
      <c r="D136" s="27" t="n">
        <v>725</v>
      </c>
      <c r="E136" s="27" t="n">
        <v>263</v>
      </c>
      <c r="F136" s="27" t="n">
        <v>646</v>
      </c>
      <c r="G136" s="27" t="n">
        <v>192</v>
      </c>
      <c r="H136" s="8" t="n">
        <v>2</v>
      </c>
      <c r="I136" s="8" t="n">
        <v>3</v>
      </c>
      <c r="J136" s="8" t="n">
        <v>5</v>
      </c>
      <c r="K136" s="15" t="n">
        <v>1</v>
      </c>
      <c r="L136" s="27" t="n">
        <v>0</v>
      </c>
      <c r="M136" s="8" t="n">
        <v>1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43428</v>
      </c>
      <c r="B137" s="42" t="inlineStr">
        <is>
          <t>Reims</t>
        </is>
      </c>
      <c r="C137" s="42" t="inlineStr">
        <is>
          <t>Guingamp</t>
        </is>
      </c>
      <c r="D137" s="27" t="n">
        <v>380</v>
      </c>
      <c r="E137" s="27" t="n">
        <v>437</v>
      </c>
      <c r="F137" s="27" t="n">
        <v>257</v>
      </c>
      <c r="G137" s="27" t="n">
        <v>323</v>
      </c>
      <c r="H137" s="8" t="n">
        <v>3</v>
      </c>
      <c r="I137" s="8" t="n">
        <v>4</v>
      </c>
      <c r="J137" s="8" t="n">
        <v>7</v>
      </c>
      <c r="K137" s="15" t="n">
        <v>2</v>
      </c>
      <c r="L137" s="27" t="n">
        <v>1</v>
      </c>
      <c r="M137" s="8" t="n">
        <v>3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43428</v>
      </c>
      <c r="B138" s="42" t="inlineStr">
        <is>
          <t>Strasbourg</t>
        </is>
      </c>
      <c r="C138" s="42" t="inlineStr">
        <is>
          <t>Nimes</t>
        </is>
      </c>
      <c r="D138" s="27" t="n">
        <v>586</v>
      </c>
      <c r="E138" s="27" t="n">
        <v>304</v>
      </c>
      <c r="F138" s="27" t="n">
        <v>481</v>
      </c>
      <c r="G138" s="27" t="n">
        <v>209</v>
      </c>
      <c r="H138" s="8" t="n">
        <v>4</v>
      </c>
      <c r="I138" s="8" t="n">
        <v>3</v>
      </c>
      <c r="J138" s="8" t="n">
        <v>7</v>
      </c>
      <c r="K138" s="15" t="n">
        <v>0</v>
      </c>
      <c r="L138" s="27" t="n">
        <v>1</v>
      </c>
      <c r="M138" s="8" t="n">
        <v>1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43429</v>
      </c>
      <c r="B139" s="42" t="inlineStr">
        <is>
          <t>Amiens</t>
        </is>
      </c>
      <c r="C139" s="42" t="inlineStr">
        <is>
          <t>Marseille</t>
        </is>
      </c>
      <c r="D139" s="27" t="n">
        <v>396</v>
      </c>
      <c r="E139" s="27" t="n">
        <v>535</v>
      </c>
      <c r="F139" s="27" t="n">
        <v>298</v>
      </c>
      <c r="G139" s="27" t="n">
        <v>437</v>
      </c>
      <c r="H139" s="8" t="n">
        <v>3</v>
      </c>
      <c r="I139" s="8" t="n">
        <v>9</v>
      </c>
      <c r="J139" s="8" t="n">
        <v>12</v>
      </c>
      <c r="K139" s="15" t="n">
        <v>1</v>
      </c>
      <c r="L139" s="27" t="n">
        <v>3</v>
      </c>
      <c r="M139" s="8" t="n">
        <v>4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43429</v>
      </c>
      <c r="B140" s="42" t="inlineStr">
        <is>
          <t>Montpellier</t>
        </is>
      </c>
      <c r="C140" s="42" t="inlineStr">
        <is>
          <t>Rennes</t>
        </is>
      </c>
      <c r="D140" s="27" t="n">
        <v>485</v>
      </c>
      <c r="E140" s="27" t="n">
        <v>375</v>
      </c>
      <c r="F140" s="27" t="n">
        <v>392</v>
      </c>
      <c r="G140" s="27" t="n">
        <v>285</v>
      </c>
      <c r="H140" s="8" t="n">
        <v>4</v>
      </c>
      <c r="I140" s="8" t="n">
        <v>7</v>
      </c>
      <c r="J140" s="8" t="n">
        <v>11</v>
      </c>
      <c r="K140" s="15" t="n">
        <v>2</v>
      </c>
      <c r="L140" s="27" t="n">
        <v>2</v>
      </c>
      <c r="M140" s="8" t="n">
        <v>4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43429</v>
      </c>
      <c r="B141" s="42" t="inlineStr">
        <is>
          <t>Nice</t>
        </is>
      </c>
      <c r="C141" s="42" t="inlineStr">
        <is>
          <t>Lille</t>
        </is>
      </c>
      <c r="D141" s="27" t="n">
        <v>434</v>
      </c>
      <c r="E141" s="27" t="n">
        <v>439</v>
      </c>
      <c r="F141" s="27" t="n">
        <v>363</v>
      </c>
      <c r="G141" s="27" t="n">
        <v>340</v>
      </c>
      <c r="H141" s="8" t="n">
        <v>4</v>
      </c>
      <c r="I141" s="8" t="n">
        <v>2</v>
      </c>
      <c r="J141" s="8" t="n">
        <v>6</v>
      </c>
      <c r="K141" s="15" t="n">
        <v>2</v>
      </c>
      <c r="L141" s="27" t="n">
        <v>0</v>
      </c>
      <c r="M141" s="8" t="n">
        <v>2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43434</v>
      </c>
      <c r="B142" s="42" t="inlineStr">
        <is>
          <t>St Etienne</t>
        </is>
      </c>
      <c r="C142" s="42" t="inlineStr">
        <is>
          <t>Nantes</t>
        </is>
      </c>
      <c r="D142" s="27" t="n">
        <v>537</v>
      </c>
      <c r="E142" s="27" t="n">
        <v>301</v>
      </c>
      <c r="F142" s="27" t="n">
        <v>444</v>
      </c>
      <c r="G142" s="27" t="n">
        <v>199</v>
      </c>
      <c r="H142" s="8" t="n">
        <v>4</v>
      </c>
      <c r="I142" s="8" t="n">
        <v>1</v>
      </c>
      <c r="J142" s="8" t="n">
        <v>5</v>
      </c>
      <c r="K142" s="15" t="n">
        <v>3</v>
      </c>
      <c r="L142" s="27" t="n">
        <v>0</v>
      </c>
      <c r="M142" s="8" t="n">
        <v>3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43435</v>
      </c>
      <c r="B143" s="42" t="inlineStr">
        <is>
          <t>Angers</t>
        </is>
      </c>
      <c r="C143" s="42" t="inlineStr">
        <is>
          <t>Caen</t>
        </is>
      </c>
      <c r="D143" s="27" t="n">
        <v>467</v>
      </c>
      <c r="E143" s="27" t="n">
        <v>586</v>
      </c>
      <c r="F143" s="27" t="n">
        <v>386</v>
      </c>
      <c r="G143" s="27" t="n">
        <v>515</v>
      </c>
      <c r="H143" s="8" t="n">
        <v>4</v>
      </c>
      <c r="I143" s="8" t="n">
        <v>3</v>
      </c>
      <c r="J143" s="8" t="n">
        <v>7</v>
      </c>
      <c r="K143" s="15" t="n">
        <v>1</v>
      </c>
      <c r="L143" s="27" t="n">
        <v>1</v>
      </c>
      <c r="M143" s="8" t="n">
        <v>2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43435</v>
      </c>
      <c r="B144" s="42" t="inlineStr">
        <is>
          <t>Guingamp</t>
        </is>
      </c>
      <c r="C144" s="42" t="inlineStr">
        <is>
          <t>Nice</t>
        </is>
      </c>
      <c r="D144" s="27" t="n">
        <v>326</v>
      </c>
      <c r="E144" s="27" t="n">
        <v>683</v>
      </c>
      <c r="F144" s="27" t="n">
        <v>257</v>
      </c>
      <c r="G144" s="27" t="n">
        <v>603</v>
      </c>
      <c r="H144" s="8" t="n">
        <v>2</v>
      </c>
      <c r="I144" s="8" t="n">
        <v>1</v>
      </c>
      <c r="J144" s="8" t="n">
        <v>3</v>
      </c>
      <c r="K144" s="15" t="n">
        <v>0</v>
      </c>
      <c r="L144" s="27" t="n">
        <v>0</v>
      </c>
      <c r="M144" s="8" t="n">
        <v>0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43435</v>
      </c>
      <c r="B145" s="42" t="inlineStr">
        <is>
          <t>Lille</t>
        </is>
      </c>
      <c r="C145" s="42" t="inlineStr">
        <is>
          <t>Lyon</t>
        </is>
      </c>
      <c r="D145" s="27" t="n">
        <v>257</v>
      </c>
      <c r="E145" s="27" t="n">
        <v>647</v>
      </c>
      <c r="F145" s="27" t="n">
        <v>160</v>
      </c>
      <c r="G145" s="27" t="n">
        <v>566</v>
      </c>
      <c r="H145" s="8" t="n">
        <v>6</v>
      </c>
      <c r="I145" s="8" t="n">
        <v>5</v>
      </c>
      <c r="J145" s="8" t="n">
        <v>11</v>
      </c>
      <c r="K145" s="15" t="n">
        <v>2</v>
      </c>
      <c r="L145" s="27" t="n">
        <v>2</v>
      </c>
      <c r="M145" s="8" t="n">
        <v>4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43435</v>
      </c>
      <c r="B146" s="42" t="inlineStr">
        <is>
          <t>Monaco</t>
        </is>
      </c>
      <c r="C146" s="42" t="inlineStr">
        <is>
          <t>Montpellier</t>
        </is>
      </c>
      <c r="D146" s="27" t="n">
        <v>411</v>
      </c>
      <c r="E146" s="27" t="n">
        <v>451</v>
      </c>
      <c r="F146" s="27" t="n">
        <v>326</v>
      </c>
      <c r="G146" s="27" t="n">
        <v>394</v>
      </c>
      <c r="H146" s="8" t="n">
        <v>2</v>
      </c>
      <c r="I146" s="8" t="n">
        <v>3</v>
      </c>
      <c r="J146" s="8" t="n">
        <v>5</v>
      </c>
      <c r="K146" s="15" t="n">
        <v>1</v>
      </c>
      <c r="L146" s="27" t="n">
        <v>2</v>
      </c>
      <c r="M146" s="8" t="n">
        <v>3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43435</v>
      </c>
      <c r="B147" s="42" t="inlineStr">
        <is>
          <t>Nimes</t>
        </is>
      </c>
      <c r="C147" s="42" t="inlineStr">
        <is>
          <t>Amiens</t>
        </is>
      </c>
      <c r="D147" s="27" t="n">
        <v>432</v>
      </c>
      <c r="E147" s="27" t="n">
        <v>416</v>
      </c>
      <c r="F147" s="27" t="n">
        <v>326</v>
      </c>
      <c r="G147" s="27" t="n">
        <v>308</v>
      </c>
      <c r="H147" s="8" t="n">
        <v>7</v>
      </c>
      <c r="I147" s="8" t="n">
        <v>1</v>
      </c>
      <c r="J147" s="8" t="n">
        <v>8</v>
      </c>
      <c r="K147" s="15" t="n">
        <v>3</v>
      </c>
      <c r="L147" s="27" t="n">
        <v>0</v>
      </c>
      <c r="M147" s="8" t="n">
        <v>3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43436</v>
      </c>
      <c r="B148" s="42" t="inlineStr">
        <is>
          <t>Bordeaux</t>
        </is>
      </c>
      <c r="C148" s="42" t="inlineStr">
        <is>
          <t>Paris SG</t>
        </is>
      </c>
      <c r="D148" s="27" t="n">
        <v>371</v>
      </c>
      <c r="E148" s="27" t="n">
        <v>658</v>
      </c>
      <c r="F148" s="27" t="n">
        <v>297</v>
      </c>
      <c r="G148" s="27" t="n">
        <v>577</v>
      </c>
      <c r="H148" s="8" t="n">
        <v>4</v>
      </c>
      <c r="I148" s="8" t="n">
        <v>2</v>
      </c>
      <c r="J148" s="8" t="n">
        <v>6</v>
      </c>
      <c r="K148" s="15" t="n">
        <v>2</v>
      </c>
      <c r="L148" s="27" t="n">
        <v>2</v>
      </c>
      <c r="M148" s="8" t="n">
        <v>4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43436</v>
      </c>
      <c r="B149" s="42" t="inlineStr">
        <is>
          <t>Marseille</t>
        </is>
      </c>
      <c r="C149" s="42" t="inlineStr">
        <is>
          <t>Reims</t>
        </is>
      </c>
      <c r="D149" s="27" t="n">
        <v>615</v>
      </c>
      <c r="E149" s="27" t="n">
        <v>242</v>
      </c>
      <c r="F149" s="27" t="n">
        <v>552</v>
      </c>
      <c r="G149" s="27" t="n">
        <v>172</v>
      </c>
      <c r="H149" s="8" t="n">
        <v>5</v>
      </c>
      <c r="I149" s="8" t="n">
        <v>4</v>
      </c>
      <c r="J149" s="8" t="n">
        <v>9</v>
      </c>
      <c r="K149" s="15" t="n">
        <v>0</v>
      </c>
      <c r="L149" s="27" t="n">
        <v>0</v>
      </c>
      <c r="M149" s="8" t="n">
        <v>0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43436</v>
      </c>
      <c r="B150" s="42" t="inlineStr">
        <is>
          <t>Rennes</t>
        </is>
      </c>
      <c r="C150" s="42" t="inlineStr">
        <is>
          <t>Strasbourg</t>
        </is>
      </c>
      <c r="D150" s="27" t="n">
        <v>461</v>
      </c>
      <c r="E150" s="27" t="n">
        <v>436</v>
      </c>
      <c r="F150" s="27" t="n">
        <v>391</v>
      </c>
      <c r="G150" s="27" t="n">
        <v>361</v>
      </c>
      <c r="H150" s="8" t="n">
        <v>2</v>
      </c>
      <c r="I150" s="8" t="n">
        <v>8</v>
      </c>
      <c r="J150" s="8" t="n">
        <v>10</v>
      </c>
      <c r="K150" s="15" t="n">
        <v>1</v>
      </c>
      <c r="L150" s="27" t="n">
        <v>4</v>
      </c>
      <c r="M150" s="8" t="n">
        <v>5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43436</v>
      </c>
      <c r="B151" s="42" t="inlineStr">
        <is>
          <t>Toulouse</t>
        </is>
      </c>
      <c r="C151" s="42" t="inlineStr">
        <is>
          <t>Dijon</t>
        </is>
      </c>
      <c r="D151" s="27" t="n">
        <v>309</v>
      </c>
      <c r="E151" s="27" t="n">
        <v>578</v>
      </c>
      <c r="F151" s="27" t="n">
        <v>228</v>
      </c>
      <c r="G151" s="27" t="n">
        <v>488</v>
      </c>
      <c r="H151" s="8" t="n">
        <v>3</v>
      </c>
      <c r="I151" s="8" t="n">
        <v>5</v>
      </c>
      <c r="J151" s="8" t="n">
        <v>8</v>
      </c>
      <c r="K151" s="15" t="n">
        <v>2</v>
      </c>
      <c r="L151" s="27" t="n">
        <v>2</v>
      </c>
      <c r="M151" s="8" t="n">
        <v>4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43438</v>
      </c>
      <c r="B152" s="42" t="inlineStr">
        <is>
          <t>Amiens</t>
        </is>
      </c>
      <c r="C152" s="42" t="inlineStr">
        <is>
          <t>Monaco</t>
        </is>
      </c>
      <c r="D152" s="27" t="n">
        <v>532</v>
      </c>
      <c r="E152" s="27" t="n">
        <v>366</v>
      </c>
      <c r="F152" s="27" t="n">
        <v>480</v>
      </c>
      <c r="G152" s="27" t="n">
        <v>296</v>
      </c>
      <c r="H152" s="8" t="n">
        <v>2</v>
      </c>
      <c r="I152" s="8" t="n">
        <v>4</v>
      </c>
      <c r="J152" s="8" t="n">
        <v>6</v>
      </c>
      <c r="K152" s="15" t="n">
        <v>0</v>
      </c>
      <c r="L152" s="27" t="n">
        <v>2</v>
      </c>
      <c r="M152" s="8" t="n">
        <v>2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43438</v>
      </c>
      <c r="B153" s="42" t="inlineStr">
        <is>
          <t>Montpellier</t>
        </is>
      </c>
      <c r="C153" s="42" t="inlineStr">
        <is>
          <t>Lille</t>
        </is>
      </c>
      <c r="D153" s="27" t="n">
        <v>453</v>
      </c>
      <c r="E153" s="27" t="n">
        <v>353</v>
      </c>
      <c r="F153" s="27" t="n">
        <v>346</v>
      </c>
      <c r="G153" s="27" t="n">
        <v>246</v>
      </c>
      <c r="H153" s="8" t="n">
        <v>4</v>
      </c>
      <c r="I153" s="8" t="n">
        <v>6</v>
      </c>
      <c r="J153" s="8" t="n">
        <v>10</v>
      </c>
      <c r="K153" s="15" t="n">
        <v>0</v>
      </c>
      <c r="L153" s="27" t="n">
        <v>1</v>
      </c>
      <c r="M153" s="8" t="n">
        <v>1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43438</v>
      </c>
      <c r="B154" s="42" t="inlineStr">
        <is>
          <t>Nice</t>
        </is>
      </c>
      <c r="C154" s="42" t="inlineStr">
        <is>
          <t>Angers</t>
        </is>
      </c>
      <c r="D154" s="27" t="n">
        <v>711</v>
      </c>
      <c r="E154" s="27" t="n">
        <v>382</v>
      </c>
      <c r="F154" s="27" t="n">
        <v>643</v>
      </c>
      <c r="G154" s="27" t="n">
        <v>319</v>
      </c>
      <c r="H154" s="8" t="n">
        <v>5</v>
      </c>
      <c r="I154" s="8" t="n">
        <v>2</v>
      </c>
      <c r="J154" s="8" t="n">
        <v>7</v>
      </c>
      <c r="K154" s="15" t="n">
        <v>0</v>
      </c>
      <c r="L154" s="27" t="n">
        <v>0</v>
      </c>
      <c r="M154" s="8" t="n">
        <v>0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43439</v>
      </c>
      <c r="B155" s="42" t="inlineStr">
        <is>
          <t>Bordeaux</t>
        </is>
      </c>
      <c r="C155" s="42" t="inlineStr">
        <is>
          <t>St Etienne</t>
        </is>
      </c>
      <c r="D155" s="27" t="n">
        <v>433</v>
      </c>
      <c r="E155" s="27" t="n">
        <v>491</v>
      </c>
      <c r="F155" s="27" t="n">
        <v>345</v>
      </c>
      <c r="G155" s="27" t="n">
        <v>410</v>
      </c>
      <c r="H155" s="8" t="n">
        <v>5</v>
      </c>
      <c r="I155" s="8" t="n">
        <v>4</v>
      </c>
      <c r="J155" s="8" t="n">
        <v>9</v>
      </c>
      <c r="K155" s="15" t="n">
        <v>3</v>
      </c>
      <c r="L155" s="27" t="n">
        <v>2</v>
      </c>
      <c r="M155" s="8" t="n">
        <v>5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43439</v>
      </c>
      <c r="B156" s="42" t="inlineStr">
        <is>
          <t>Caen</t>
        </is>
      </c>
      <c r="C156" s="42" t="inlineStr">
        <is>
          <t>Nimes</t>
        </is>
      </c>
      <c r="D156" s="27" t="n">
        <v>362</v>
      </c>
      <c r="E156" s="27" t="n">
        <v>429</v>
      </c>
      <c r="F156" s="27" t="n">
        <v>268</v>
      </c>
      <c r="G156" s="27" t="n">
        <v>330</v>
      </c>
      <c r="H156" s="8" t="n">
        <v>3</v>
      </c>
      <c r="I156" s="8" t="n">
        <v>7</v>
      </c>
      <c r="J156" s="8" t="n">
        <v>10</v>
      </c>
      <c r="K156" s="15" t="n">
        <v>1</v>
      </c>
      <c r="L156" s="27" t="n">
        <v>2</v>
      </c>
      <c r="M156" s="8" t="n">
        <v>3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43439</v>
      </c>
      <c r="B157" s="42" t="inlineStr">
        <is>
          <t>Dijon</t>
        </is>
      </c>
      <c r="C157" s="42" t="inlineStr">
        <is>
          <t>Guingamp</t>
        </is>
      </c>
      <c r="D157" s="27" t="n">
        <v>437</v>
      </c>
      <c r="E157" s="27" t="n">
        <v>300</v>
      </c>
      <c r="F157" s="27" t="n">
        <v>343</v>
      </c>
      <c r="G157" s="27" t="n">
        <v>207</v>
      </c>
      <c r="H157" s="8" t="n">
        <v>3</v>
      </c>
      <c r="I157" s="8" t="n">
        <v>8</v>
      </c>
      <c r="J157" s="8" t="n">
        <v>11</v>
      </c>
      <c r="K157" s="15" t="n">
        <v>2</v>
      </c>
      <c r="L157" s="27" t="n">
        <v>1</v>
      </c>
      <c r="M157" s="8" t="n">
        <v>3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43439</v>
      </c>
      <c r="B158" s="42" t="inlineStr">
        <is>
          <t>Lyon</t>
        </is>
      </c>
      <c r="C158" s="42" t="inlineStr">
        <is>
          <t>Rennes</t>
        </is>
      </c>
      <c r="D158" s="27" t="n">
        <v>579</v>
      </c>
      <c r="E158" s="27" t="n">
        <v>362</v>
      </c>
      <c r="F158" s="27" t="n">
        <v>490</v>
      </c>
      <c r="G158" s="27" t="n">
        <v>275</v>
      </c>
      <c r="H158" s="8" t="n">
        <v>8</v>
      </c>
      <c r="I158" s="8" t="n">
        <v>2</v>
      </c>
      <c r="J158" s="8" t="n">
        <v>10</v>
      </c>
      <c r="K158" s="15" t="n">
        <v>0</v>
      </c>
      <c r="L158" s="27" t="n">
        <v>2</v>
      </c>
      <c r="M158" s="8" t="n">
        <v>2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43439</v>
      </c>
      <c r="B159" s="42" t="inlineStr">
        <is>
          <t>Nantes</t>
        </is>
      </c>
      <c r="C159" s="42" t="inlineStr">
        <is>
          <t>Marseille</t>
        </is>
      </c>
      <c r="D159" s="27" t="n">
        <v>337</v>
      </c>
      <c r="E159" s="27" t="n">
        <v>392</v>
      </c>
      <c r="F159" s="27" t="n">
        <v>227</v>
      </c>
      <c r="G159" s="27" t="n">
        <v>286</v>
      </c>
      <c r="H159" s="8" t="n">
        <v>4</v>
      </c>
      <c r="I159" s="8" t="n">
        <v>3</v>
      </c>
      <c r="J159" s="8" t="n">
        <v>7</v>
      </c>
      <c r="K159" s="15" t="n">
        <v>3</v>
      </c>
      <c r="L159" s="27" t="n">
        <v>2</v>
      </c>
      <c r="M159" s="8" t="n">
        <v>5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43439</v>
      </c>
      <c r="B160" s="42" t="inlineStr">
        <is>
          <t>Reims</t>
        </is>
      </c>
      <c r="C160" s="42" t="inlineStr">
        <is>
          <t>Toulouse</t>
        </is>
      </c>
      <c r="D160" s="27" t="n">
        <v>358</v>
      </c>
      <c r="E160" s="27" t="n">
        <v>371</v>
      </c>
      <c r="F160" s="27" t="n">
        <v>259</v>
      </c>
      <c r="G160" s="27" t="n">
        <v>280</v>
      </c>
      <c r="H160" s="8" t="n">
        <v>7</v>
      </c>
      <c r="I160" s="8" t="n">
        <v>3</v>
      </c>
      <c r="J160" s="8" t="n">
        <v>10</v>
      </c>
      <c r="K160" s="15" t="n">
        <v>0</v>
      </c>
      <c r="L160" s="27" t="n">
        <v>1</v>
      </c>
      <c r="M160" s="8" t="n">
        <v>1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43439</v>
      </c>
      <c r="B161" s="42" t="inlineStr">
        <is>
          <t>Strasbourg</t>
        </is>
      </c>
      <c r="C161" s="42" t="inlineStr">
        <is>
          <t>Paris SG</t>
        </is>
      </c>
      <c r="D161" s="27" t="n">
        <v>298</v>
      </c>
      <c r="E161" s="27" t="n">
        <v>626</v>
      </c>
      <c r="F161" s="27" t="n">
        <v>218</v>
      </c>
      <c r="G161" s="27" t="n">
        <v>547</v>
      </c>
      <c r="H161" s="8" t="n">
        <v>2</v>
      </c>
      <c r="I161" s="8" t="n">
        <v>5</v>
      </c>
      <c r="J161" s="8" t="n">
        <v>7</v>
      </c>
      <c r="K161" s="15" t="n">
        <v>1</v>
      </c>
      <c r="L161" s="27" t="n">
        <v>1</v>
      </c>
      <c r="M161" s="8" t="n">
        <v>2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43442</v>
      </c>
      <c r="B162" s="42" t="inlineStr">
        <is>
          <t>Guingamp</t>
        </is>
      </c>
      <c r="C162" s="42" t="inlineStr">
        <is>
          <t>Amiens</t>
        </is>
      </c>
      <c r="D162" s="27" t="n">
        <v>328</v>
      </c>
      <c r="E162" s="27" t="n">
        <v>309</v>
      </c>
      <c r="F162" s="27" t="n">
        <v>224</v>
      </c>
      <c r="G162" s="27" t="n">
        <v>197</v>
      </c>
      <c r="H162" s="8" t="n">
        <v>2</v>
      </c>
      <c r="I162" s="8" t="n">
        <v>3</v>
      </c>
      <c r="J162" s="8" t="n">
        <v>5</v>
      </c>
      <c r="K162" s="15" t="n">
        <v>1</v>
      </c>
      <c r="L162" s="27" t="n">
        <v>2</v>
      </c>
      <c r="M162" s="8" t="n">
        <v>3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43442</v>
      </c>
      <c r="B163" s="42" t="inlineStr">
        <is>
          <t>Rennes</t>
        </is>
      </c>
      <c r="C163" s="42" t="inlineStr">
        <is>
          <t>Dijon</t>
        </is>
      </c>
      <c r="D163" s="27" t="n">
        <v>435</v>
      </c>
      <c r="E163" s="27" t="n">
        <v>425</v>
      </c>
      <c r="F163" s="27" t="n">
        <v>365</v>
      </c>
      <c r="G163" s="27" t="n">
        <v>339</v>
      </c>
      <c r="H163" s="8" t="n">
        <v>10</v>
      </c>
      <c r="I163" s="8" t="n">
        <v>4</v>
      </c>
      <c r="J163" s="8" t="n">
        <v>14</v>
      </c>
      <c r="K163" s="15" t="n">
        <v>2</v>
      </c>
      <c r="L163" s="27" t="n">
        <v>0</v>
      </c>
      <c r="M163" s="8" t="n">
        <v>2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43443</v>
      </c>
      <c r="B164" s="42" t="inlineStr">
        <is>
          <t>Lille</t>
        </is>
      </c>
      <c r="C164" s="42" t="inlineStr">
        <is>
          <t>Reims</t>
        </is>
      </c>
      <c r="D164" s="27" t="n">
        <v>538</v>
      </c>
      <c r="E164" s="27" t="n">
        <v>258</v>
      </c>
      <c r="F164" s="27" t="n">
        <v>440</v>
      </c>
      <c r="G164" s="27" t="n">
        <v>176</v>
      </c>
      <c r="H164" s="8" t="n">
        <v>3</v>
      </c>
      <c r="I164" s="8" t="n">
        <v>3</v>
      </c>
      <c r="J164" s="8" t="n">
        <v>6</v>
      </c>
      <c r="K164" s="15" t="n">
        <v>1</v>
      </c>
      <c r="L164" s="27" t="n">
        <v>1</v>
      </c>
      <c r="M164" s="8" t="n">
        <v>2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43443</v>
      </c>
      <c r="B165" s="42" t="inlineStr">
        <is>
          <t>Strasbourg</t>
        </is>
      </c>
      <c r="C165" s="42" t="inlineStr">
        <is>
          <t>Caen</t>
        </is>
      </c>
      <c r="D165" s="27" t="n">
        <v>544</v>
      </c>
      <c r="E165" s="27" t="n">
        <v>339</v>
      </c>
      <c r="F165" s="27" t="n">
        <v>463</v>
      </c>
      <c r="G165" s="27" t="n">
        <v>267</v>
      </c>
      <c r="H165" s="8" t="n">
        <v>4</v>
      </c>
      <c r="I165" s="8" t="n">
        <v>3</v>
      </c>
      <c r="J165" s="8" t="n">
        <v>7</v>
      </c>
      <c r="K165" s="15" t="n">
        <v>2</v>
      </c>
      <c r="L165" s="27" t="n">
        <v>2</v>
      </c>
      <c r="M165" s="8" t="n">
        <v>4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43449</v>
      </c>
      <c r="B166" s="42" t="inlineStr">
        <is>
          <t>Reims</t>
        </is>
      </c>
      <c r="C166" s="42" t="inlineStr">
        <is>
          <t>Strasbourg</t>
        </is>
      </c>
      <c r="D166" s="27" t="n">
        <v>414</v>
      </c>
      <c r="E166" s="27" t="n">
        <v>433</v>
      </c>
      <c r="F166" s="27" t="n">
        <v>305</v>
      </c>
      <c r="G166" s="27" t="n">
        <v>310</v>
      </c>
      <c r="H166" s="8" t="n">
        <v>5</v>
      </c>
      <c r="I166" s="8" t="n">
        <v>3</v>
      </c>
      <c r="J166" s="8" t="n">
        <v>8</v>
      </c>
      <c r="K166" s="15" t="n">
        <v>2</v>
      </c>
      <c r="L166" s="27" t="n">
        <v>1</v>
      </c>
      <c r="M166" s="8" t="n">
        <v>3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43450</v>
      </c>
      <c r="B167" s="42" t="inlineStr">
        <is>
          <t>Lyon</t>
        </is>
      </c>
      <c r="C167" s="42" t="inlineStr">
        <is>
          <t>Monaco</t>
        </is>
      </c>
      <c r="D167" s="27" t="n">
        <v>753</v>
      </c>
      <c r="E167" s="27" t="n">
        <v>257</v>
      </c>
      <c r="F167" s="27" t="n">
        <v>699</v>
      </c>
      <c r="G167" s="27" t="n">
        <v>200</v>
      </c>
      <c r="H167" s="8" t="n">
        <v>11</v>
      </c>
      <c r="I167" s="8" t="n">
        <v>1</v>
      </c>
      <c r="J167" s="8" t="n">
        <v>12</v>
      </c>
      <c r="K167" s="15" t="n">
        <v>3</v>
      </c>
      <c r="L167" s="27" t="n">
        <v>0</v>
      </c>
      <c r="M167" s="8" t="n">
        <v>3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43450</v>
      </c>
      <c r="B168" s="42" t="inlineStr">
        <is>
          <t>Nice</t>
        </is>
      </c>
      <c r="C168" s="42" t="inlineStr">
        <is>
          <t>St Etienne</t>
        </is>
      </c>
      <c r="D168" s="27" t="n">
        <v>476</v>
      </c>
      <c r="E168" s="27" t="n">
        <v>308</v>
      </c>
      <c r="F168" s="27" t="n">
        <v>418</v>
      </c>
      <c r="G168" s="27" t="n">
        <v>245</v>
      </c>
      <c r="H168" s="8" t="n">
        <v>7</v>
      </c>
      <c r="I168" s="8" t="n">
        <v>4</v>
      </c>
      <c r="J168" s="8" t="n">
        <v>11</v>
      </c>
      <c r="K168" s="15" t="n">
        <v>1</v>
      </c>
      <c r="L168" s="27" t="n">
        <v>1</v>
      </c>
      <c r="M168" s="8" t="n">
        <v>2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43450</v>
      </c>
      <c r="B169" s="42" t="inlineStr">
        <is>
          <t>Nimes</t>
        </is>
      </c>
      <c r="C169" s="42" t="inlineStr">
        <is>
          <t>Lille</t>
        </is>
      </c>
      <c r="D169" s="27" t="n">
        <v>481</v>
      </c>
      <c r="E169" s="27" t="n">
        <v>247</v>
      </c>
      <c r="F169" s="27" t="n">
        <v>397</v>
      </c>
      <c r="G169" s="27" t="n">
        <v>173</v>
      </c>
      <c r="H169" s="8" t="n">
        <v>6</v>
      </c>
      <c r="I169" s="8" t="n">
        <v>6</v>
      </c>
      <c r="J169" s="8" t="n">
        <v>12</v>
      </c>
      <c r="K169" s="15" t="n">
        <v>2</v>
      </c>
      <c r="L169" s="27" t="n">
        <v>3</v>
      </c>
      <c r="M169" s="8" t="n">
        <v>5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43452</v>
      </c>
      <c r="B170" s="42" t="inlineStr">
        <is>
          <t>Caen</t>
        </is>
      </c>
      <c r="C170" s="42" t="inlineStr">
        <is>
          <t>Toulouse</t>
        </is>
      </c>
      <c r="D170" s="27" t="n">
        <v>366</v>
      </c>
      <c r="E170" s="27" t="n">
        <v>409</v>
      </c>
      <c r="F170" s="27" t="n">
        <v>268</v>
      </c>
      <c r="G170" s="27" t="n">
        <v>303</v>
      </c>
      <c r="H170" s="8" t="n">
        <v>7</v>
      </c>
      <c r="I170" s="8" t="n">
        <v>2</v>
      </c>
      <c r="J170" s="8" t="n">
        <v>9</v>
      </c>
      <c r="K170" s="15" t="n">
        <v>2</v>
      </c>
      <c r="L170" s="27" t="n">
        <v>1</v>
      </c>
      <c r="M170" s="8" t="n">
        <v>3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43456</v>
      </c>
      <c r="B171" s="42" t="inlineStr">
        <is>
          <t>Angers</t>
        </is>
      </c>
      <c r="C171" s="42" t="inlineStr">
        <is>
          <t>Marseille</t>
        </is>
      </c>
      <c r="D171" s="27" t="n">
        <v>369</v>
      </c>
      <c r="E171" s="27" t="n">
        <v>593</v>
      </c>
      <c r="F171" s="27" t="n">
        <v>301</v>
      </c>
      <c r="G171" s="27" t="n">
        <v>512</v>
      </c>
      <c r="H171" s="8" t="n">
        <v>4</v>
      </c>
      <c r="I171" s="8" t="n">
        <v>2</v>
      </c>
      <c r="J171" s="8" t="n">
        <v>6</v>
      </c>
      <c r="K171" s="15" t="n">
        <v>1</v>
      </c>
      <c r="L171" s="27" t="n">
        <v>1</v>
      </c>
      <c r="M171" s="8" t="n">
        <v>2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43456</v>
      </c>
      <c r="B172" s="42" t="inlineStr">
        <is>
          <t>Lille</t>
        </is>
      </c>
      <c r="C172" s="42" t="inlineStr">
        <is>
          <t>Toulouse</t>
        </is>
      </c>
      <c r="D172" s="27" t="n">
        <v>455</v>
      </c>
      <c r="E172" s="27" t="n">
        <v>328</v>
      </c>
      <c r="F172" s="27" t="n">
        <v>355</v>
      </c>
      <c r="G172" s="27" t="n">
        <v>246</v>
      </c>
      <c r="H172" s="8" t="n">
        <v>5</v>
      </c>
      <c r="I172" s="8" t="n">
        <v>3</v>
      </c>
      <c r="J172" s="8" t="n">
        <v>8</v>
      </c>
      <c r="K172" s="15" t="n">
        <v>1</v>
      </c>
      <c r="L172" s="27" t="n">
        <v>2</v>
      </c>
      <c r="M172" s="8" t="n">
        <v>3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43456</v>
      </c>
      <c r="B173" s="42" t="inlineStr">
        <is>
          <t>Monaco</t>
        </is>
      </c>
      <c r="C173" s="42" t="inlineStr">
        <is>
          <t>Guingamp</t>
        </is>
      </c>
      <c r="D173" s="27" t="n">
        <v>490</v>
      </c>
      <c r="E173" s="27" t="n">
        <v>282</v>
      </c>
      <c r="F173" s="27" t="n">
        <v>394</v>
      </c>
      <c r="G173" s="27" t="n">
        <v>202</v>
      </c>
      <c r="H173" s="8" t="n">
        <v>2</v>
      </c>
      <c r="I173" s="8" t="n">
        <v>3</v>
      </c>
      <c r="J173" s="8" t="n">
        <v>5</v>
      </c>
      <c r="K173" s="15" t="n">
        <v>0</v>
      </c>
      <c r="L173" s="27" t="n">
        <v>2</v>
      </c>
      <c r="M173" s="8" t="n">
        <v>2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43456</v>
      </c>
      <c r="B174" s="42" t="inlineStr">
        <is>
          <t>Montpellier</t>
        </is>
      </c>
      <c r="C174" s="42" t="inlineStr">
        <is>
          <t>Lyon</t>
        </is>
      </c>
      <c r="D174" s="27" t="n">
        <v>387</v>
      </c>
      <c r="E174" s="27" t="n">
        <v>520</v>
      </c>
      <c r="F174" s="27" t="n">
        <v>273</v>
      </c>
      <c r="G174" s="27" t="n">
        <v>398</v>
      </c>
      <c r="H174" s="8" t="n">
        <v>5</v>
      </c>
      <c r="I174" s="8" t="n">
        <v>3</v>
      </c>
      <c r="J174" s="8" t="n">
        <v>8</v>
      </c>
      <c r="K174" s="15" t="n">
        <v>1</v>
      </c>
      <c r="L174" s="27" t="n">
        <v>1</v>
      </c>
      <c r="M174" s="8" t="n">
        <v>2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43456</v>
      </c>
      <c r="B175" s="42" t="inlineStr">
        <is>
          <t>Paris SG</t>
        </is>
      </c>
      <c r="C175" s="42" t="inlineStr">
        <is>
          <t>Nantes</t>
        </is>
      </c>
      <c r="D175" s="27" t="n">
        <v>689</v>
      </c>
      <c r="E175" s="27" t="n">
        <v>327</v>
      </c>
      <c r="F175" s="27" t="n">
        <v>624</v>
      </c>
      <c r="G175" s="27" t="n">
        <v>260</v>
      </c>
      <c r="H175" s="8" t="n">
        <v>3</v>
      </c>
      <c r="I175" s="8" t="n">
        <v>2</v>
      </c>
      <c r="J175" s="8" t="n">
        <v>5</v>
      </c>
      <c r="K175" s="15" t="n">
        <v>1</v>
      </c>
      <c r="L175" s="27" t="n">
        <v>0</v>
      </c>
      <c r="M175" s="8" t="n">
        <v>1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43456</v>
      </c>
      <c r="B176" s="42" t="inlineStr">
        <is>
          <t>Reims</t>
        </is>
      </c>
      <c r="C176" s="42" t="inlineStr">
        <is>
          <t>Caen</t>
        </is>
      </c>
      <c r="D176" s="27" t="n">
        <v>508</v>
      </c>
      <c r="E176" s="27" t="n">
        <v>273</v>
      </c>
      <c r="F176" s="27" t="n">
        <v>408</v>
      </c>
      <c r="G176" s="27" t="n">
        <v>182</v>
      </c>
      <c r="H176" s="8" t="n">
        <v>11</v>
      </c>
      <c r="I176" s="8" t="n">
        <v>2</v>
      </c>
      <c r="J176" s="8" t="n">
        <v>13</v>
      </c>
      <c r="K176" s="15" t="n">
        <v>2</v>
      </c>
      <c r="L176" s="27" t="n">
        <v>2</v>
      </c>
      <c r="M176" s="8" t="n">
        <v>4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43456</v>
      </c>
      <c r="B177" s="42" t="inlineStr">
        <is>
          <t>Rennes</t>
        </is>
      </c>
      <c r="C177" s="42" t="inlineStr">
        <is>
          <t>Nimes</t>
        </is>
      </c>
      <c r="D177" s="27" t="n">
        <v>391</v>
      </c>
      <c r="E177" s="27" t="n">
        <v>442</v>
      </c>
      <c r="F177" s="27" t="n">
        <v>316</v>
      </c>
      <c r="G177" s="27" t="n">
        <v>360</v>
      </c>
      <c r="H177" s="8" t="n">
        <v>7</v>
      </c>
      <c r="I177" s="8" t="n">
        <v>6</v>
      </c>
      <c r="J177" s="8" t="n">
        <v>13</v>
      </c>
      <c r="K177" s="15" t="n">
        <v>4</v>
      </c>
      <c r="L177" s="27" t="n">
        <v>0</v>
      </c>
      <c r="M177" s="8" t="n">
        <v>4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43456</v>
      </c>
      <c r="B178" s="42" t="inlineStr">
        <is>
          <t>St Etienne</t>
        </is>
      </c>
      <c r="C178" s="42" t="inlineStr">
        <is>
          <t>Dijon</t>
        </is>
      </c>
      <c r="D178" s="27" t="n">
        <v>402</v>
      </c>
      <c r="E178" s="27" t="n">
        <v>380</v>
      </c>
      <c r="F178" s="27" t="n">
        <v>328</v>
      </c>
      <c r="G178" s="27" t="n">
        <v>304</v>
      </c>
      <c r="H178" s="8" t="n">
        <v>9</v>
      </c>
      <c r="I178" s="8" t="n">
        <v>2</v>
      </c>
      <c r="J178" s="8" t="n">
        <v>11</v>
      </c>
      <c r="K178" s="15" t="n">
        <v>3</v>
      </c>
      <c r="L178" s="27" t="n">
        <v>0</v>
      </c>
      <c r="M178" s="8" t="n">
        <v>3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43456</v>
      </c>
      <c r="B179" s="42" t="inlineStr">
        <is>
          <t>Strasbourg</t>
        </is>
      </c>
      <c r="C179" s="42" t="inlineStr">
        <is>
          <t>Nice</t>
        </is>
      </c>
      <c r="D179" s="27" t="n">
        <v>423</v>
      </c>
      <c r="E179" s="27" t="n">
        <v>506</v>
      </c>
      <c r="F179" s="27" t="n">
        <v>340</v>
      </c>
      <c r="G179" s="27" t="n">
        <v>437</v>
      </c>
      <c r="H179" s="8" t="n">
        <v>5</v>
      </c>
      <c r="I179" s="8" t="n">
        <v>4</v>
      </c>
      <c r="J179" s="8" t="n">
        <v>9</v>
      </c>
      <c r="K179" s="15" t="n">
        <v>2</v>
      </c>
      <c r="L179" s="27" t="n">
        <v>0</v>
      </c>
      <c r="M179" s="8" t="n">
        <v>2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43457</v>
      </c>
      <c r="B180" s="42" t="inlineStr">
        <is>
          <t>Bordeaux</t>
        </is>
      </c>
      <c r="C180" s="42" t="inlineStr">
        <is>
          <t>Amiens</t>
        </is>
      </c>
      <c r="D180" s="27" t="n">
        <v>450</v>
      </c>
      <c r="E180" s="27" t="n">
        <v>420</v>
      </c>
      <c r="F180" s="27" t="n">
        <v>373</v>
      </c>
      <c r="G180" s="27" t="n">
        <v>342</v>
      </c>
      <c r="H180" s="8" t="n">
        <v>4</v>
      </c>
      <c r="I180" s="8" t="n">
        <v>4</v>
      </c>
      <c r="J180" s="8" t="n">
        <v>8</v>
      </c>
      <c r="K180" s="15" t="n">
        <v>1</v>
      </c>
      <c r="L180" s="27" t="n">
        <v>1</v>
      </c>
      <c r="M180" s="8" t="n">
        <v>2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43108</v>
      </c>
      <c r="B181" s="42" t="inlineStr">
        <is>
          <t>Amiens</t>
        </is>
      </c>
      <c r="C181" s="42" t="inlineStr">
        <is>
          <t>Angers</t>
        </is>
      </c>
      <c r="D181" s="27" t="n">
        <v>554</v>
      </c>
      <c r="E181" s="27" t="n">
        <v>363</v>
      </c>
      <c r="F181" s="27" t="n">
        <v>471</v>
      </c>
      <c r="G181" s="27" t="n">
        <v>281</v>
      </c>
      <c r="H181" s="8" t="n">
        <v>5</v>
      </c>
      <c r="I181" s="8" t="n">
        <v>2</v>
      </c>
      <c r="J181" s="8" t="n">
        <v>7</v>
      </c>
      <c r="K181" s="15" t="n">
        <v>0</v>
      </c>
      <c r="L181" s="27" t="n">
        <v>0</v>
      </c>
      <c r="M181" s="8" t="n">
        <v>0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43108</v>
      </c>
      <c r="B182" s="42" t="inlineStr">
        <is>
          <t>Nantes</t>
        </is>
      </c>
      <c r="C182" s="42" t="inlineStr">
        <is>
          <t>Montpellier</t>
        </is>
      </c>
      <c r="D182" s="27" t="n">
        <v>538</v>
      </c>
      <c r="E182" s="27" t="n">
        <v>340</v>
      </c>
      <c r="F182" s="27" t="n">
        <v>433</v>
      </c>
      <c r="G182" s="27" t="n">
        <v>244</v>
      </c>
      <c r="H182" s="8" t="n">
        <v>5</v>
      </c>
      <c r="I182" s="8" t="n">
        <v>2</v>
      </c>
      <c r="J182" s="8" t="n">
        <v>7</v>
      </c>
      <c r="K182" s="15" t="n">
        <v>2</v>
      </c>
      <c r="L182" s="27" t="n">
        <v>0</v>
      </c>
      <c r="M182" s="8" t="n">
        <v>2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43476</v>
      </c>
      <c r="B183" s="42" t="inlineStr">
        <is>
          <t>Caen</t>
        </is>
      </c>
      <c r="C183" s="42" t="inlineStr">
        <is>
          <t>Lille</t>
        </is>
      </c>
      <c r="D183" s="27" t="n">
        <v>453</v>
      </c>
      <c r="E183" s="27" t="n">
        <v>359</v>
      </c>
      <c r="F183" s="27" t="n">
        <v>359</v>
      </c>
      <c r="G183" s="27" t="n">
        <v>260</v>
      </c>
      <c r="H183" s="8" t="n">
        <v>3</v>
      </c>
      <c r="I183" s="8" t="n">
        <v>7</v>
      </c>
      <c r="J183" s="8" t="n">
        <v>10</v>
      </c>
      <c r="K183" s="15" t="n">
        <v>1</v>
      </c>
      <c r="L183" s="27" t="n">
        <v>3</v>
      </c>
      <c r="M183" s="8" t="n">
        <v>4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43476</v>
      </c>
      <c r="B184" s="42" t="inlineStr">
        <is>
          <t>Lyon</t>
        </is>
      </c>
      <c r="C184" s="42" t="inlineStr">
        <is>
          <t>Reims</t>
        </is>
      </c>
      <c r="D184" s="27" t="n">
        <v>707</v>
      </c>
      <c r="E184" s="27" t="n">
        <v>345</v>
      </c>
      <c r="F184" s="27" t="n">
        <v>618</v>
      </c>
      <c r="G184" s="27" t="n">
        <v>261</v>
      </c>
      <c r="H184" s="8" t="n">
        <v>5</v>
      </c>
      <c r="I184" s="8" t="n">
        <v>5</v>
      </c>
      <c r="J184" s="8" t="n">
        <v>10</v>
      </c>
      <c r="K184" s="15" t="n">
        <v>1</v>
      </c>
      <c r="L184" s="27" t="n">
        <v>1</v>
      </c>
      <c r="M184" s="8" t="n">
        <v>2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43477</v>
      </c>
      <c r="B185" s="42" t="inlineStr">
        <is>
          <t>Amiens</t>
        </is>
      </c>
      <c r="C185" s="42" t="inlineStr">
        <is>
          <t>Paris SG</t>
        </is>
      </c>
      <c r="D185" s="27" t="n">
        <v>233</v>
      </c>
      <c r="E185" s="27" t="n">
        <v>653</v>
      </c>
      <c r="F185" s="27" t="n">
        <v>160</v>
      </c>
      <c r="G185" s="27" t="n">
        <v>595</v>
      </c>
      <c r="H185" s="8" t="n">
        <v>1</v>
      </c>
      <c r="I185" s="8" t="n">
        <v>9</v>
      </c>
      <c r="J185" s="8" t="n">
        <v>10</v>
      </c>
      <c r="K185" s="15" t="n">
        <v>0</v>
      </c>
      <c r="L185" s="27" t="n">
        <v>3</v>
      </c>
      <c r="M185" s="8" t="n">
        <v>3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43477</v>
      </c>
      <c r="B186" s="42" t="inlineStr">
        <is>
          <t>Guingamp</t>
        </is>
      </c>
      <c r="C186" s="42" t="inlineStr">
        <is>
          <t>St Etienne</t>
        </is>
      </c>
      <c r="D186" s="27" t="n">
        <v>401</v>
      </c>
      <c r="E186" s="27" t="n">
        <v>514</v>
      </c>
      <c r="F186" s="27" t="n">
        <v>322</v>
      </c>
      <c r="G186" s="27" t="n">
        <v>403</v>
      </c>
      <c r="H186" s="8" t="n">
        <v>2</v>
      </c>
      <c r="I186" s="8" t="n">
        <v>2</v>
      </c>
      <c r="J186" s="8" t="n">
        <v>4</v>
      </c>
      <c r="K186" s="15" t="n">
        <v>0</v>
      </c>
      <c r="L186" s="27" t="n">
        <v>1</v>
      </c>
      <c r="M186" s="8" t="n">
        <v>1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43477</v>
      </c>
      <c r="B187" s="42" t="inlineStr">
        <is>
          <t>Nice</t>
        </is>
      </c>
      <c r="C187" s="42" t="inlineStr">
        <is>
          <t>Bordeaux</t>
        </is>
      </c>
      <c r="D187" s="27" t="n">
        <v>441</v>
      </c>
      <c r="E187" s="27" t="n">
        <v>461</v>
      </c>
      <c r="F187" s="27" t="n">
        <v>368</v>
      </c>
      <c r="G187" s="27" t="n">
        <v>398</v>
      </c>
      <c r="H187" s="8" t="n">
        <v>3</v>
      </c>
      <c r="I187" s="8" t="n">
        <v>4</v>
      </c>
      <c r="J187" s="8" t="n">
        <v>7</v>
      </c>
      <c r="K187" s="15" t="n">
        <v>1</v>
      </c>
      <c r="L187" s="27" t="n">
        <v>0</v>
      </c>
      <c r="M187" s="8" t="n">
        <v>1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43478</v>
      </c>
      <c r="B188" s="42" t="inlineStr">
        <is>
          <t>Dijon</t>
        </is>
      </c>
      <c r="C188" s="42" t="inlineStr">
        <is>
          <t>Montpellier</t>
        </is>
      </c>
      <c r="D188" s="27" t="n">
        <v>328</v>
      </c>
      <c r="E188" s="27" t="n">
        <v>481</v>
      </c>
      <c r="F188" s="27" t="n">
        <v>223</v>
      </c>
      <c r="G188" s="27" t="n">
        <v>378</v>
      </c>
      <c r="H188" s="8" t="n">
        <v>7</v>
      </c>
      <c r="I188" s="8" t="n">
        <v>6</v>
      </c>
      <c r="J188" s="8" t="n">
        <v>13</v>
      </c>
      <c r="K188" s="15" t="n">
        <v>1</v>
      </c>
      <c r="L188" s="27" t="n">
        <v>1</v>
      </c>
      <c r="M188" s="8" t="n">
        <v>2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43478</v>
      </c>
      <c r="B189" s="42" t="inlineStr">
        <is>
          <t>Marseille</t>
        </is>
      </c>
      <c r="C189" s="42" t="inlineStr">
        <is>
          <t>Monaco</t>
        </is>
      </c>
      <c r="D189" s="27" t="n">
        <v>541</v>
      </c>
      <c r="E189" s="27" t="n">
        <v>453</v>
      </c>
      <c r="F189" s="27" t="n">
        <v>470</v>
      </c>
      <c r="G189" s="27" t="n">
        <v>373</v>
      </c>
      <c r="H189" s="8" t="n">
        <v>3</v>
      </c>
      <c r="I189" s="8" t="n">
        <v>3</v>
      </c>
      <c r="J189" s="8" t="n">
        <v>6</v>
      </c>
      <c r="K189" s="15" t="n">
        <v>1</v>
      </c>
      <c r="L189" s="27" t="n">
        <v>1</v>
      </c>
      <c r="M189" s="8" t="n">
        <v>2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43478</v>
      </c>
      <c r="B190" s="42" t="inlineStr">
        <is>
          <t>Nantes</t>
        </is>
      </c>
      <c r="C190" s="42" t="inlineStr">
        <is>
          <t>Rennes</t>
        </is>
      </c>
      <c r="D190" s="27" t="n">
        <v>470</v>
      </c>
      <c r="E190" s="27" t="n">
        <v>357</v>
      </c>
      <c r="F190" s="27" t="n">
        <v>366</v>
      </c>
      <c r="G190" s="27" t="n">
        <v>261</v>
      </c>
      <c r="H190" s="8" t="n">
        <v>3</v>
      </c>
      <c r="I190" s="8" t="n">
        <v>1</v>
      </c>
      <c r="J190" s="8" t="n">
        <v>4</v>
      </c>
      <c r="K190" s="15" t="n">
        <v>0</v>
      </c>
      <c r="L190" s="27" t="n">
        <v>1</v>
      </c>
      <c r="M190" s="8" t="n">
        <v>1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43478</v>
      </c>
      <c r="B191" s="42" t="inlineStr">
        <is>
          <t>Toulouse</t>
        </is>
      </c>
      <c r="C191" s="42" t="inlineStr">
        <is>
          <t>Strasbourg</t>
        </is>
      </c>
      <c r="D191" s="27" t="n">
        <v>435</v>
      </c>
      <c r="E191" s="27" t="n">
        <v>386</v>
      </c>
      <c r="F191" s="27" t="n">
        <v>367</v>
      </c>
      <c r="G191" s="27" t="n">
        <v>310</v>
      </c>
      <c r="H191" s="8" t="n">
        <v>4</v>
      </c>
      <c r="I191" s="8" t="n">
        <v>5</v>
      </c>
      <c r="J191" s="8" t="n">
        <v>9</v>
      </c>
      <c r="K191" s="15" t="n">
        <v>1</v>
      </c>
      <c r="L191" s="27" t="n">
        <v>2</v>
      </c>
      <c r="M191" s="8" t="n">
        <v>3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43480</v>
      </c>
      <c r="B192" s="42" t="inlineStr">
        <is>
          <t>Angers</t>
        </is>
      </c>
      <c r="C192" s="42" t="inlineStr">
        <is>
          <t>Bordeaux</t>
        </is>
      </c>
      <c r="D192" s="27" t="n">
        <v>419</v>
      </c>
      <c r="E192" s="27" t="n">
        <v>417</v>
      </c>
      <c r="F192" s="27" t="n">
        <v>325</v>
      </c>
      <c r="G192" s="27" t="n">
        <v>332</v>
      </c>
      <c r="H192" s="8" t="n">
        <v>8</v>
      </c>
      <c r="I192" s="8" t="n">
        <v>4</v>
      </c>
      <c r="J192" s="8" t="n">
        <v>12</v>
      </c>
      <c r="K192" s="15" t="n">
        <v>1</v>
      </c>
      <c r="L192" s="27" t="n">
        <v>2</v>
      </c>
      <c r="M192" s="8" t="n">
        <v>3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43481</v>
      </c>
      <c r="B193" s="42" t="inlineStr">
        <is>
          <t>Guingamp</t>
        </is>
      </c>
      <c r="C193" s="42" t="inlineStr">
        <is>
          <t>Rennes</t>
        </is>
      </c>
      <c r="D193" s="27" t="n">
        <v>277</v>
      </c>
      <c r="E193" s="27" t="n">
        <v>556</v>
      </c>
      <c r="F193" s="27" t="n">
        <v>214</v>
      </c>
      <c r="G193" s="27" t="n">
        <v>499</v>
      </c>
      <c r="H193" s="8" t="n">
        <v>2</v>
      </c>
      <c r="I193" s="8" t="n">
        <v>3</v>
      </c>
      <c r="J193" s="8" t="n">
        <v>5</v>
      </c>
      <c r="K193" s="15" t="n">
        <v>2</v>
      </c>
      <c r="L193" s="27" t="n">
        <v>1</v>
      </c>
      <c r="M193" s="8" t="n">
        <v>3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43481</v>
      </c>
      <c r="B194" s="42" t="inlineStr">
        <is>
          <t>Monaco</t>
        </is>
      </c>
      <c r="C194" s="42" t="inlineStr">
        <is>
          <t>Nice</t>
        </is>
      </c>
      <c r="D194" s="27" t="n">
        <v>542</v>
      </c>
      <c r="E194" s="27" t="n">
        <v>454</v>
      </c>
      <c r="F194" s="27" t="n">
        <v>456</v>
      </c>
      <c r="G194" s="27" t="n">
        <v>384</v>
      </c>
      <c r="H194" s="8" t="n">
        <v>5</v>
      </c>
      <c r="I194" s="8" t="n">
        <v>2</v>
      </c>
      <c r="J194" s="8" t="n">
        <v>7</v>
      </c>
      <c r="K194" s="15" t="n">
        <v>1</v>
      </c>
      <c r="L194" s="27" t="n">
        <v>1</v>
      </c>
      <c r="M194" s="8" t="n">
        <v>2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43481</v>
      </c>
      <c r="B195" s="42" t="inlineStr">
        <is>
          <t>Nimes</t>
        </is>
      </c>
      <c r="C195" s="42" t="inlineStr">
        <is>
          <t>Nantes</t>
        </is>
      </c>
      <c r="D195" s="27" t="n">
        <v>418</v>
      </c>
      <c r="E195" s="27" t="n">
        <v>319</v>
      </c>
      <c r="F195" s="27" t="n">
        <v>313</v>
      </c>
      <c r="G195" s="27" t="n">
        <v>214</v>
      </c>
      <c r="H195" s="8" t="n">
        <v>2</v>
      </c>
      <c r="I195" s="8" t="n">
        <v>3</v>
      </c>
      <c r="J195" s="8" t="n">
        <v>5</v>
      </c>
      <c r="K195" s="15" t="n">
        <v>1</v>
      </c>
      <c r="L195" s="27" t="n">
        <v>0</v>
      </c>
      <c r="M195" s="8" t="n">
        <v>1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43481</v>
      </c>
      <c r="B196" s="42" t="inlineStr">
        <is>
          <t>St Etienne</t>
        </is>
      </c>
      <c r="C196" s="42" t="inlineStr">
        <is>
          <t>Marseille</t>
        </is>
      </c>
      <c r="D196" s="27" t="n">
        <v>466</v>
      </c>
      <c r="E196" s="27" t="n">
        <v>403</v>
      </c>
      <c r="F196" s="27" t="n">
        <v>370</v>
      </c>
      <c r="G196" s="27" t="n">
        <v>318</v>
      </c>
      <c r="H196" s="8" t="n">
        <v>5</v>
      </c>
      <c r="I196" s="8" t="n">
        <v>4</v>
      </c>
      <c r="J196" s="8" t="n">
        <v>9</v>
      </c>
      <c r="K196" s="15" t="n">
        <v>2</v>
      </c>
      <c r="L196" s="27" t="n">
        <v>1</v>
      </c>
      <c r="M196" s="8" t="n">
        <v>3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43481</v>
      </c>
      <c r="B197" s="42" t="inlineStr">
        <is>
          <t>Toulouse</t>
        </is>
      </c>
      <c r="C197" s="42" t="inlineStr">
        <is>
          <t>Lyon</t>
        </is>
      </c>
      <c r="D197" s="27" t="n">
        <v>261</v>
      </c>
      <c r="E197" s="27" t="n">
        <v>547</v>
      </c>
      <c r="F197" s="27" t="n">
        <v>179</v>
      </c>
      <c r="G197" s="27" t="n">
        <v>478</v>
      </c>
      <c r="H197" s="8" t="n">
        <v>4</v>
      </c>
      <c r="I197" s="8" t="n">
        <v>5</v>
      </c>
      <c r="J197" s="8" t="n">
        <v>9</v>
      </c>
      <c r="K197" s="15" t="n">
        <v>2</v>
      </c>
      <c r="L197" s="27" t="n">
        <v>2</v>
      </c>
      <c r="M197" s="8" t="n">
        <v>4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43483</v>
      </c>
      <c r="B198" s="42" t="inlineStr">
        <is>
          <t>Lille</t>
        </is>
      </c>
      <c r="C198" s="42" t="inlineStr">
        <is>
          <t>Amiens</t>
        </is>
      </c>
      <c r="D198" s="27" t="n">
        <v>515</v>
      </c>
      <c r="E198" s="27" t="n">
        <v>303</v>
      </c>
      <c r="F198" s="27" t="n">
        <v>423</v>
      </c>
      <c r="G198" s="27" t="n">
        <v>212</v>
      </c>
      <c r="H198" s="8" t="n">
        <v>3</v>
      </c>
      <c r="I198" s="8" t="n">
        <v>1</v>
      </c>
      <c r="J198" s="8" t="n">
        <v>4</v>
      </c>
      <c r="K198" s="15" t="n">
        <v>2</v>
      </c>
      <c r="L198" s="27" t="n">
        <v>1</v>
      </c>
      <c r="M198" s="8" t="n">
        <v>3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43484</v>
      </c>
      <c r="B199" s="42" t="inlineStr">
        <is>
          <t>Monaco</t>
        </is>
      </c>
      <c r="C199" s="42" t="inlineStr">
        <is>
          <t>Strasbourg</t>
        </is>
      </c>
      <c r="D199" s="27" t="n">
        <v>436</v>
      </c>
      <c r="E199" s="27" t="n">
        <v>533</v>
      </c>
      <c r="F199" s="27" t="n">
        <v>369</v>
      </c>
      <c r="G199" s="27" t="n">
        <v>453</v>
      </c>
      <c r="H199" s="8" t="n">
        <v>5</v>
      </c>
      <c r="I199" s="8" t="n">
        <v>6</v>
      </c>
      <c r="J199" s="8" t="n">
        <v>11</v>
      </c>
      <c r="K199" s="15" t="n">
        <v>1</v>
      </c>
      <c r="L199" s="27" t="n">
        <v>5</v>
      </c>
      <c r="M199" s="8" t="n">
        <v>6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43484</v>
      </c>
      <c r="B200" s="42" t="inlineStr">
        <is>
          <t>Nimes</t>
        </is>
      </c>
      <c r="C200" s="42" t="inlineStr">
        <is>
          <t>Toulouse</t>
        </is>
      </c>
      <c r="D200" s="27" t="n">
        <v>399</v>
      </c>
      <c r="E200" s="27" t="n">
        <v>324</v>
      </c>
      <c r="F200" s="27" t="n">
        <v>304</v>
      </c>
      <c r="G200" s="27" t="n">
        <v>250</v>
      </c>
      <c r="H200" s="8" t="n">
        <v>6</v>
      </c>
      <c r="I200" s="8" t="n">
        <v>4</v>
      </c>
      <c r="J200" s="8" t="n">
        <v>10</v>
      </c>
      <c r="K200" s="15" t="n">
        <v>0</v>
      </c>
      <c r="L200" s="27" t="n">
        <v>1</v>
      </c>
      <c r="M200" s="8" t="n">
        <v>1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43484</v>
      </c>
      <c r="B201" s="42" t="inlineStr">
        <is>
          <t>Paris SG</t>
        </is>
      </c>
      <c r="C201" s="42" t="inlineStr">
        <is>
          <t>Guingamp</t>
        </is>
      </c>
      <c r="D201" s="27" t="n">
        <v>618</v>
      </c>
      <c r="E201" s="27" t="n">
        <v>291</v>
      </c>
      <c r="F201" s="27" t="n">
        <v>563</v>
      </c>
      <c r="G201" s="27" t="n">
        <v>220</v>
      </c>
      <c r="H201" s="8" t="n">
        <v>12</v>
      </c>
      <c r="I201" s="8" t="n">
        <v>0</v>
      </c>
      <c r="J201" s="8" t="n">
        <v>12</v>
      </c>
      <c r="K201" s="15" t="n">
        <v>9</v>
      </c>
      <c r="L201" s="27" t="n">
        <v>0</v>
      </c>
      <c r="M201" s="8" t="n">
        <v>9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43484</v>
      </c>
      <c r="B202" s="42" t="inlineStr">
        <is>
          <t>Reims</t>
        </is>
      </c>
      <c r="C202" s="42" t="inlineStr">
        <is>
          <t>Nice</t>
        </is>
      </c>
      <c r="D202" s="27" t="n">
        <v>341</v>
      </c>
      <c r="E202" s="27" t="n">
        <v>547</v>
      </c>
      <c r="F202" s="27" t="n">
        <v>270</v>
      </c>
      <c r="G202" s="27" t="n">
        <v>476</v>
      </c>
      <c r="H202" s="8" t="n">
        <v>2</v>
      </c>
      <c r="I202" s="8" t="n">
        <v>5</v>
      </c>
      <c r="J202" s="8" t="n">
        <v>7</v>
      </c>
      <c r="K202" s="15" t="n">
        <v>1</v>
      </c>
      <c r="L202" s="27" t="n">
        <v>1</v>
      </c>
      <c r="M202" s="8" t="n">
        <v>2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43485</v>
      </c>
      <c r="B203" s="42" t="inlineStr">
        <is>
          <t>Angers</t>
        </is>
      </c>
      <c r="C203" s="42" t="inlineStr">
        <is>
          <t>Nantes</t>
        </is>
      </c>
      <c r="D203" s="27" t="n">
        <v>408</v>
      </c>
      <c r="E203" s="27" t="n">
        <v>528</v>
      </c>
      <c r="F203" s="27" t="n">
        <v>294</v>
      </c>
      <c r="G203" s="27" t="n">
        <v>423</v>
      </c>
      <c r="H203" s="8" t="n">
        <v>3</v>
      </c>
      <c r="I203" s="8" t="n">
        <v>4</v>
      </c>
      <c r="J203" s="8" t="n">
        <v>7</v>
      </c>
      <c r="K203" s="15" t="n">
        <v>1</v>
      </c>
      <c r="L203" s="27" t="n">
        <v>0</v>
      </c>
      <c r="M203" s="8" t="n">
        <v>1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43485</v>
      </c>
      <c r="B204" s="42" t="inlineStr">
        <is>
          <t>Bordeaux</t>
        </is>
      </c>
      <c r="C204" s="42" t="inlineStr">
        <is>
          <t>Dijon</t>
        </is>
      </c>
      <c r="D204" s="27" t="n">
        <v>620</v>
      </c>
      <c r="E204" s="27" t="n">
        <v>271</v>
      </c>
      <c r="F204" s="27" t="n">
        <v>528</v>
      </c>
      <c r="G204" s="27" t="n">
        <v>178</v>
      </c>
      <c r="H204" s="8" t="n">
        <v>5</v>
      </c>
      <c r="I204" s="8" t="n">
        <v>3</v>
      </c>
      <c r="J204" s="8" t="n">
        <v>8</v>
      </c>
      <c r="K204" s="15" t="n">
        <v>1</v>
      </c>
      <c r="L204" s="27" t="n">
        <v>0</v>
      </c>
      <c r="M204" s="8" t="n">
        <v>1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43485</v>
      </c>
      <c r="B205" s="42" t="inlineStr">
        <is>
          <t>Caen</t>
        </is>
      </c>
      <c r="C205" s="42" t="inlineStr">
        <is>
          <t>Marseille</t>
        </is>
      </c>
      <c r="D205" s="27" t="n">
        <v>301</v>
      </c>
      <c r="E205" s="27" t="n">
        <v>473</v>
      </c>
      <c r="F205" s="27" t="n">
        <v>227</v>
      </c>
      <c r="G205" s="27" t="n">
        <v>392</v>
      </c>
      <c r="H205" s="8" t="n">
        <v>4</v>
      </c>
      <c r="I205" s="8" t="n">
        <v>1</v>
      </c>
      <c r="J205" s="8" t="n">
        <v>5</v>
      </c>
      <c r="K205" s="15" t="n">
        <v>0</v>
      </c>
      <c r="L205" s="27" t="n">
        <v>1</v>
      </c>
      <c r="M205" s="8" t="n">
        <v>1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43485</v>
      </c>
      <c r="B206" s="42" t="inlineStr">
        <is>
          <t>Rennes</t>
        </is>
      </c>
      <c r="C206" s="42" t="inlineStr">
        <is>
          <t>Montpellier</t>
        </is>
      </c>
      <c r="D206" s="27" t="n">
        <v>452</v>
      </c>
      <c r="E206" s="27" t="n">
        <v>418</v>
      </c>
      <c r="F206" s="27" t="n">
        <v>378</v>
      </c>
      <c r="G206" s="27" t="n">
        <v>319</v>
      </c>
      <c r="H206" s="8" t="n">
        <v>1</v>
      </c>
      <c r="I206" s="8" t="n">
        <v>3</v>
      </c>
      <c r="J206" s="8" t="n">
        <v>4</v>
      </c>
      <c r="K206" s="15" t="n">
        <v>0</v>
      </c>
      <c r="L206" s="27" t="n">
        <v>0</v>
      </c>
      <c r="M206" s="8" t="n">
        <v>0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43485</v>
      </c>
      <c r="B207" s="42" t="inlineStr">
        <is>
          <t>St Etienne</t>
        </is>
      </c>
      <c r="C207" s="42" t="inlineStr">
        <is>
          <t>Lyon</t>
        </is>
      </c>
      <c r="D207" s="27" t="n">
        <v>290</v>
      </c>
      <c r="E207" s="27" t="n">
        <v>535</v>
      </c>
      <c r="F207" s="27" t="n">
        <v>193</v>
      </c>
      <c r="G207" s="27" t="n">
        <v>434</v>
      </c>
      <c r="H207" s="8" t="n">
        <v>9</v>
      </c>
      <c r="I207" s="8" t="n">
        <v>7</v>
      </c>
      <c r="J207" s="8" t="n">
        <v>16</v>
      </c>
      <c r="K207" s="15" t="n">
        <v>1</v>
      </c>
      <c r="L207" s="27" t="n">
        <v>2</v>
      </c>
      <c r="M207" s="8" t="n">
        <v>3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43488</v>
      </c>
      <c r="B208" s="42" t="inlineStr">
        <is>
          <t>Nimes</t>
        </is>
      </c>
      <c r="C208" s="42" t="inlineStr">
        <is>
          <t>Angers</t>
        </is>
      </c>
      <c r="D208" s="27" t="n">
        <v>386</v>
      </c>
      <c r="E208" s="27" t="n">
        <v>432</v>
      </c>
      <c r="F208" s="27" t="n">
        <v>303</v>
      </c>
      <c r="G208" s="27" t="n">
        <v>351</v>
      </c>
      <c r="H208" s="8" t="n">
        <v>6</v>
      </c>
      <c r="I208" s="8" t="n">
        <v>4</v>
      </c>
      <c r="J208" s="8" t="n">
        <v>10</v>
      </c>
      <c r="K208" s="15" t="n">
        <v>3</v>
      </c>
      <c r="L208" s="27" t="n">
        <v>1</v>
      </c>
      <c r="M208" s="8" t="n">
        <v>4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43490</v>
      </c>
      <c r="B209" s="42" t="inlineStr">
        <is>
          <t>Marseille</t>
        </is>
      </c>
      <c r="C209" s="42" t="inlineStr">
        <is>
          <t>Lille</t>
        </is>
      </c>
      <c r="D209" s="27" t="n">
        <v>386</v>
      </c>
      <c r="E209" s="27" t="n">
        <v>451</v>
      </c>
      <c r="F209" s="27" t="n">
        <v>320</v>
      </c>
      <c r="G209" s="27" t="n">
        <v>384</v>
      </c>
      <c r="H209" s="8" t="n">
        <v>5</v>
      </c>
      <c r="I209" s="8" t="n">
        <v>3</v>
      </c>
      <c r="J209" s="8" t="n">
        <v>8</v>
      </c>
      <c r="K209" s="15" t="n">
        <v>1</v>
      </c>
      <c r="L209" s="27" t="n">
        <v>2</v>
      </c>
      <c r="M209" s="8" t="n">
        <v>3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43491</v>
      </c>
      <c r="B210" s="42" t="inlineStr">
        <is>
          <t>Dijon</t>
        </is>
      </c>
      <c r="C210" s="42" t="inlineStr">
        <is>
          <t>Monaco</t>
        </is>
      </c>
      <c r="D210" s="27" t="n">
        <v>405</v>
      </c>
      <c r="E210" s="27" t="n">
        <v>487</v>
      </c>
      <c r="F210" s="27" t="n">
        <v>323</v>
      </c>
      <c r="G210" s="27" t="n">
        <v>396</v>
      </c>
      <c r="H210" s="8" t="n">
        <v>7</v>
      </c>
      <c r="I210" s="8" t="n">
        <v>5</v>
      </c>
      <c r="J210" s="8" t="n">
        <v>12</v>
      </c>
      <c r="K210" s="15" t="n">
        <v>2</v>
      </c>
      <c r="L210" s="27" t="n">
        <v>0</v>
      </c>
      <c r="M210" s="8" t="n">
        <v>2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43491</v>
      </c>
      <c r="B211" s="42" t="inlineStr">
        <is>
          <t>Guingamp</t>
        </is>
      </c>
      <c r="C211" s="42" t="inlineStr">
        <is>
          <t>Reims</t>
        </is>
      </c>
      <c r="D211" s="27" t="n">
        <v>392</v>
      </c>
      <c r="E211" s="27" t="n">
        <v>433</v>
      </c>
      <c r="F211" s="27" t="n">
        <v>296</v>
      </c>
      <c r="G211" s="27" t="n">
        <v>322</v>
      </c>
      <c r="H211" s="8" t="n">
        <v>2</v>
      </c>
      <c r="I211" s="8" t="n">
        <v>3</v>
      </c>
      <c r="J211" s="8" t="n">
        <v>5</v>
      </c>
      <c r="K211" s="15" t="n">
        <v>0</v>
      </c>
      <c r="L211" s="27" t="n">
        <v>1</v>
      </c>
      <c r="M211" s="8" t="n">
        <v>1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43491</v>
      </c>
      <c r="B212" s="42" t="inlineStr">
        <is>
          <t>Nice</t>
        </is>
      </c>
      <c r="C212" s="42" t="inlineStr">
        <is>
          <t>Nimes</t>
        </is>
      </c>
      <c r="D212" s="27" t="n">
        <v>651</v>
      </c>
      <c r="E212" s="27" t="n">
        <v>345</v>
      </c>
      <c r="F212" s="27" t="n">
        <v>557</v>
      </c>
      <c r="G212" s="27" t="n">
        <v>274</v>
      </c>
      <c r="H212" s="8" t="n">
        <v>7</v>
      </c>
      <c r="I212" s="8" t="n">
        <v>7</v>
      </c>
      <c r="J212" s="8" t="n">
        <v>14</v>
      </c>
      <c r="K212" s="15" t="n">
        <v>2</v>
      </c>
      <c r="L212" s="27" t="n">
        <v>0</v>
      </c>
      <c r="M212" s="8" t="n">
        <v>2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43491</v>
      </c>
      <c r="B213" s="42" t="inlineStr">
        <is>
          <t>Strasbourg</t>
        </is>
      </c>
      <c r="C213" s="42" t="inlineStr">
        <is>
          <t>Bordeaux</t>
        </is>
      </c>
      <c r="D213" s="27" t="n">
        <v>424</v>
      </c>
      <c r="E213" s="27" t="n">
        <v>422</v>
      </c>
      <c r="F213" s="27" t="n">
        <v>319</v>
      </c>
      <c r="G213" s="27" t="n">
        <v>319</v>
      </c>
      <c r="H213" s="8" t="n">
        <v>5</v>
      </c>
      <c r="I213" s="8" t="n">
        <v>1</v>
      </c>
      <c r="J213" s="8" t="n">
        <v>6</v>
      </c>
      <c r="K213" s="15" t="n">
        <v>1</v>
      </c>
      <c r="L213" s="27" t="n">
        <v>0</v>
      </c>
      <c r="M213" s="8" t="n">
        <v>1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43492</v>
      </c>
      <c r="B214" s="42" t="inlineStr">
        <is>
          <t>Amiens</t>
        </is>
      </c>
      <c r="C214" s="42" t="inlineStr">
        <is>
          <t>Lyon</t>
        </is>
      </c>
      <c r="D214" s="27" t="n">
        <v>302</v>
      </c>
      <c r="E214" s="27" t="n">
        <v>553</v>
      </c>
      <c r="F214" s="27" t="n">
        <v>196</v>
      </c>
      <c r="G214" s="27" t="n">
        <v>441</v>
      </c>
      <c r="H214" s="8" t="n">
        <v>2</v>
      </c>
      <c r="I214" s="8" t="n">
        <v>11</v>
      </c>
      <c r="J214" s="8" t="n">
        <v>13</v>
      </c>
      <c r="K214" s="15" t="n">
        <v>0</v>
      </c>
      <c r="L214" s="27" t="n">
        <v>1</v>
      </c>
      <c r="M214" s="8" t="n">
        <v>1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43492</v>
      </c>
      <c r="B215" s="42" t="inlineStr">
        <is>
          <t>Montpellier</t>
        </is>
      </c>
      <c r="C215" s="42" t="inlineStr">
        <is>
          <t>Caen</t>
        </is>
      </c>
      <c r="D215" s="27" t="n">
        <v>483</v>
      </c>
      <c r="E215" s="27" t="n">
        <v>462</v>
      </c>
      <c r="F215" s="27" t="n">
        <v>392</v>
      </c>
      <c r="G215" s="27" t="n">
        <v>375</v>
      </c>
      <c r="H215" s="8" t="n">
        <v>6</v>
      </c>
      <c r="I215" s="8" t="n">
        <v>1</v>
      </c>
      <c r="J215" s="8" t="n">
        <v>7</v>
      </c>
      <c r="K215" s="15" t="n">
        <v>2</v>
      </c>
      <c r="L215" s="27" t="n">
        <v>0</v>
      </c>
      <c r="M215" s="8" t="n">
        <v>2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43492</v>
      </c>
      <c r="B216" s="42" t="inlineStr">
        <is>
          <t>Paris SG</t>
        </is>
      </c>
      <c r="C216" s="42" t="inlineStr">
        <is>
          <t>Rennes</t>
        </is>
      </c>
      <c r="D216" s="27" t="n">
        <v>585</v>
      </c>
      <c r="E216" s="27" t="n">
        <v>443</v>
      </c>
      <c r="F216" s="27" t="n">
        <v>509</v>
      </c>
      <c r="G216" s="27" t="n">
        <v>365</v>
      </c>
      <c r="H216" s="8" t="n">
        <v>7</v>
      </c>
      <c r="I216" s="8" t="n">
        <v>3</v>
      </c>
      <c r="J216" s="8" t="n">
        <v>10</v>
      </c>
      <c r="K216" s="15" t="n">
        <v>4</v>
      </c>
      <c r="L216" s="27" t="n">
        <v>1</v>
      </c>
      <c r="M216" s="8" t="n">
        <v>5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43492</v>
      </c>
      <c r="B217" s="42" t="inlineStr">
        <is>
          <t>Toulouse</t>
        </is>
      </c>
      <c r="C217" s="42" t="inlineStr">
        <is>
          <t>Angers</t>
        </is>
      </c>
      <c r="D217" s="27" t="n">
        <v>537</v>
      </c>
      <c r="E217" s="27" t="n">
        <v>389</v>
      </c>
      <c r="F217" s="27" t="n">
        <v>437</v>
      </c>
      <c r="G217" s="27" t="n">
        <v>308</v>
      </c>
      <c r="H217" s="8" t="n">
        <v>4</v>
      </c>
      <c r="I217" s="8" t="n">
        <v>3</v>
      </c>
      <c r="J217" s="8" t="n">
        <v>7</v>
      </c>
      <c r="K217" s="15" t="n">
        <v>0</v>
      </c>
      <c r="L217" s="27" t="n">
        <v>0</v>
      </c>
      <c r="M217" s="8" t="n">
        <v>0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43495</v>
      </c>
      <c r="B218" s="42" t="inlineStr">
        <is>
          <t>Nantes</t>
        </is>
      </c>
      <c r="C218" s="42" t="inlineStr">
        <is>
          <t>St Etienne</t>
        </is>
      </c>
      <c r="D218" s="27" t="n">
        <v>447</v>
      </c>
      <c r="E218" s="27" t="n">
        <v>423</v>
      </c>
      <c r="F218" s="27" t="n">
        <v>356</v>
      </c>
      <c r="G218" s="27" t="n">
        <v>339</v>
      </c>
      <c r="H218" s="8" t="n">
        <v>3</v>
      </c>
      <c r="I218" s="8" t="n">
        <v>4</v>
      </c>
      <c r="J218" s="8" t="n">
        <v>7</v>
      </c>
      <c r="K218" s="15" t="n">
        <v>1</v>
      </c>
      <c r="L218" s="27" t="n">
        <v>1</v>
      </c>
      <c r="M218" s="8" t="n">
        <v>2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43497</v>
      </c>
      <c r="B219" s="42" t="inlineStr">
        <is>
          <t>Lille</t>
        </is>
      </c>
      <c r="C219" s="42" t="inlineStr">
        <is>
          <t>Nice</t>
        </is>
      </c>
      <c r="D219" s="27" t="n">
        <v>450</v>
      </c>
      <c r="E219" s="27" t="n">
        <v>616</v>
      </c>
      <c r="F219" s="27" t="n">
        <v>392</v>
      </c>
      <c r="G219" s="27" t="n">
        <v>560</v>
      </c>
      <c r="H219" s="8" t="n">
        <v>7</v>
      </c>
      <c r="I219" s="8" t="n">
        <v>2</v>
      </c>
      <c r="J219" s="8" t="n">
        <v>9</v>
      </c>
      <c r="K219" s="15" t="n">
        <v>4</v>
      </c>
      <c r="L219" s="27" t="n">
        <v>0</v>
      </c>
      <c r="M219" s="8" t="n">
        <v>4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43498</v>
      </c>
      <c r="B220" s="42" t="inlineStr">
        <is>
          <t>Angers</t>
        </is>
      </c>
      <c r="C220" s="42" t="inlineStr">
        <is>
          <t>Dijon</t>
        </is>
      </c>
      <c r="D220" s="27" t="n">
        <v>434</v>
      </c>
      <c r="E220" s="27" t="n">
        <v>538</v>
      </c>
      <c r="F220" s="27" t="n">
        <v>353</v>
      </c>
      <c r="G220" s="27" t="n">
        <v>441</v>
      </c>
      <c r="H220" s="8" t="n">
        <v>5</v>
      </c>
      <c r="I220" s="8" t="n">
        <v>2</v>
      </c>
      <c r="J220" s="8" t="n">
        <v>7</v>
      </c>
      <c r="K220" s="15" t="n">
        <v>1</v>
      </c>
      <c r="L220" s="27" t="n">
        <v>0</v>
      </c>
      <c r="M220" s="8" t="n">
        <v>1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43498</v>
      </c>
      <c r="B221" s="42" t="inlineStr">
        <is>
          <t>Monaco</t>
        </is>
      </c>
      <c r="C221" s="42" t="inlineStr">
        <is>
          <t>Toulouse</t>
        </is>
      </c>
      <c r="D221" s="27" t="n">
        <v>450</v>
      </c>
      <c r="E221" s="27" t="n">
        <v>435</v>
      </c>
      <c r="F221" s="27" t="n">
        <v>354</v>
      </c>
      <c r="G221" s="27" t="n">
        <v>348</v>
      </c>
      <c r="H221" s="8" t="n">
        <v>3</v>
      </c>
      <c r="I221" s="8" t="n">
        <v>3</v>
      </c>
      <c r="J221" s="8" t="n">
        <v>6</v>
      </c>
      <c r="K221" s="15" t="n">
        <v>2</v>
      </c>
      <c r="L221" s="27" t="n">
        <v>1</v>
      </c>
      <c r="M221" s="8" t="n">
        <v>3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43498</v>
      </c>
      <c r="B222" s="42" t="inlineStr">
        <is>
          <t>Reims</t>
        </is>
      </c>
      <c r="C222" s="42" t="inlineStr">
        <is>
          <t>Marseille</t>
        </is>
      </c>
      <c r="D222" s="27" t="n">
        <v>355</v>
      </c>
      <c r="E222" s="27" t="n">
        <v>479</v>
      </c>
      <c r="F222" s="27" t="n">
        <v>271</v>
      </c>
      <c r="G222" s="27" t="n">
        <v>383</v>
      </c>
      <c r="H222" s="8" t="n">
        <v>4</v>
      </c>
      <c r="I222" s="8" t="n">
        <v>5</v>
      </c>
      <c r="J222" s="8" t="n">
        <v>9</v>
      </c>
      <c r="K222" s="15" t="n">
        <v>2</v>
      </c>
      <c r="L222" s="27" t="n">
        <v>1</v>
      </c>
      <c r="M222" s="8" t="n">
        <v>3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43498</v>
      </c>
      <c r="B223" s="42" t="inlineStr">
        <is>
          <t>Rennes</t>
        </is>
      </c>
      <c r="C223" s="42" t="inlineStr">
        <is>
          <t>Amiens</t>
        </is>
      </c>
      <c r="D223" s="27" t="n">
        <v>452</v>
      </c>
      <c r="E223" s="27" t="n">
        <v>391</v>
      </c>
      <c r="F223" s="27" t="n">
        <v>379</v>
      </c>
      <c r="G223" s="27" t="n">
        <v>304</v>
      </c>
      <c r="H223" s="8" t="n">
        <v>4</v>
      </c>
      <c r="I223" s="8" t="n">
        <v>1</v>
      </c>
      <c r="J223" s="8" t="n">
        <v>5</v>
      </c>
      <c r="K223" s="15" t="n">
        <v>1</v>
      </c>
      <c r="L223" s="27" t="n">
        <v>0</v>
      </c>
      <c r="M223" s="8" t="n">
        <v>1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43499</v>
      </c>
      <c r="B224" s="42" t="inlineStr">
        <is>
          <t>Lyon</t>
        </is>
      </c>
      <c r="C224" s="42" t="inlineStr">
        <is>
          <t>Paris SG</t>
        </is>
      </c>
      <c r="D224" s="27" t="n">
        <v>449</v>
      </c>
      <c r="E224" s="27" t="n">
        <v>560</v>
      </c>
      <c r="F224" s="27" t="n">
        <v>386</v>
      </c>
      <c r="G224" s="27" t="n">
        <v>482</v>
      </c>
      <c r="H224" s="8" t="n">
        <v>10</v>
      </c>
      <c r="I224" s="8" t="n">
        <v>9</v>
      </c>
      <c r="J224" s="8" t="n">
        <v>19</v>
      </c>
      <c r="K224" s="15" t="n">
        <v>2</v>
      </c>
      <c r="L224" s="27" t="n">
        <v>1</v>
      </c>
      <c r="M224" s="8" t="n">
        <v>3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43499</v>
      </c>
      <c r="B225" s="42" t="inlineStr">
        <is>
          <t>Nimes</t>
        </is>
      </c>
      <c r="C225" s="42" t="inlineStr">
        <is>
          <t>Montpellier</t>
        </is>
      </c>
      <c r="D225" s="27" t="n">
        <v>285</v>
      </c>
      <c r="E225" s="27" t="n">
        <v>390</v>
      </c>
      <c r="F225" s="27" t="n">
        <v>177</v>
      </c>
      <c r="G225" s="27" t="n">
        <v>280</v>
      </c>
      <c r="H225" s="8" t="n">
        <v>5</v>
      </c>
      <c r="I225" s="8" t="n">
        <v>4</v>
      </c>
      <c r="J225" s="8" t="n">
        <v>9</v>
      </c>
      <c r="K225" s="15" t="n">
        <v>1</v>
      </c>
      <c r="L225" s="27" t="n">
        <v>1</v>
      </c>
      <c r="M225" s="8" t="n">
        <v>2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43501</v>
      </c>
      <c r="B226" s="42" t="inlineStr">
        <is>
          <t>Marseille</t>
        </is>
      </c>
      <c r="C226" s="42" t="inlineStr">
        <is>
          <t>Bordeaux</t>
        </is>
      </c>
      <c r="D226" s="27" t="n">
        <v>730</v>
      </c>
      <c r="E226" s="27" t="n">
        <v>395</v>
      </c>
      <c r="F226" s="27" t="n">
        <v>651</v>
      </c>
      <c r="G226" s="27" t="n">
        <v>299</v>
      </c>
      <c r="H226" s="8" t="n">
        <v>7</v>
      </c>
      <c r="I226" s="8" t="n">
        <v>1</v>
      </c>
      <c r="J226" s="8" t="n">
        <v>8</v>
      </c>
      <c r="K226" s="15" t="n">
        <v>1</v>
      </c>
      <c r="L226" s="27" t="n">
        <v>0</v>
      </c>
      <c r="M226" s="8" t="n">
        <v>1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43504</v>
      </c>
      <c r="B227" s="42" t="inlineStr">
        <is>
          <t>Dijon</t>
        </is>
      </c>
      <c r="C227" s="42" t="inlineStr">
        <is>
          <t>Marseille</t>
        </is>
      </c>
      <c r="D227" s="27" t="n">
        <v>363</v>
      </c>
      <c r="E227" s="27" t="n">
        <v>533</v>
      </c>
      <c r="F227" s="27" t="n">
        <v>244</v>
      </c>
      <c r="G227" s="27" t="n">
        <v>431</v>
      </c>
      <c r="H227" s="8" t="n">
        <v>4</v>
      </c>
      <c r="I227" s="8" t="n">
        <v>8</v>
      </c>
      <c r="J227" s="8" t="n">
        <v>12</v>
      </c>
      <c r="K227" s="15" t="n">
        <v>1</v>
      </c>
      <c r="L227" s="27" t="n">
        <v>2</v>
      </c>
      <c r="M227" s="8" t="n">
        <v>3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43505</v>
      </c>
      <c r="B228" s="42" t="inlineStr">
        <is>
          <t>Amiens</t>
        </is>
      </c>
      <c r="C228" s="42" t="inlineStr">
        <is>
          <t>Caen</t>
        </is>
      </c>
      <c r="D228" s="27" t="n">
        <v>435</v>
      </c>
      <c r="E228" s="27" t="n">
        <v>367</v>
      </c>
      <c r="F228" s="27" t="n">
        <v>330</v>
      </c>
      <c r="G228" s="27" t="n">
        <v>267</v>
      </c>
      <c r="H228" s="8" t="n">
        <v>1</v>
      </c>
      <c r="I228" s="8" t="n">
        <v>4</v>
      </c>
      <c r="J228" s="8" t="n">
        <v>5</v>
      </c>
      <c r="K228" s="15" t="n">
        <v>1</v>
      </c>
      <c r="L228" s="27" t="n">
        <v>0</v>
      </c>
      <c r="M228" s="8" t="n">
        <v>1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43505</v>
      </c>
      <c r="B229" s="42" t="inlineStr">
        <is>
          <t>Paris SG</t>
        </is>
      </c>
      <c r="C229" s="42" t="inlineStr">
        <is>
          <t>Bordeaux</t>
        </is>
      </c>
      <c r="D229" s="27" t="n">
        <v>573</v>
      </c>
      <c r="E229" s="27" t="n">
        <v>296</v>
      </c>
      <c r="F229" s="27" t="n">
        <v>506</v>
      </c>
      <c r="G229" s="27" t="n">
        <v>222</v>
      </c>
      <c r="H229" s="8" t="n">
        <v>3</v>
      </c>
      <c r="I229" s="8" t="n">
        <v>3</v>
      </c>
      <c r="J229" s="8" t="n">
        <v>6</v>
      </c>
      <c r="K229" s="15" t="n">
        <v>1</v>
      </c>
      <c r="L229" s="27" t="n">
        <v>0</v>
      </c>
      <c r="M229" s="8" t="n">
        <v>1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43505</v>
      </c>
      <c r="B230" s="42" t="inlineStr">
        <is>
          <t>Strasbourg</t>
        </is>
      </c>
      <c r="C230" s="42" t="inlineStr">
        <is>
          <t>Angers</t>
        </is>
      </c>
      <c r="D230" s="27" t="n">
        <v>590</v>
      </c>
      <c r="E230" s="27" t="n">
        <v>295</v>
      </c>
      <c r="F230" s="27" t="n">
        <v>506</v>
      </c>
      <c r="G230" s="27" t="n">
        <v>208</v>
      </c>
      <c r="H230" s="8" t="n">
        <v>7</v>
      </c>
      <c r="I230" s="8" t="n">
        <v>3</v>
      </c>
      <c r="J230" s="8" t="n">
        <v>10</v>
      </c>
      <c r="K230" s="15" t="n">
        <v>1</v>
      </c>
      <c r="L230" s="27" t="n">
        <v>2</v>
      </c>
      <c r="M230" s="8" t="n">
        <v>3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43506</v>
      </c>
      <c r="B231" s="42" t="inlineStr">
        <is>
          <t>Guingamp</t>
        </is>
      </c>
      <c r="C231" s="42" t="inlineStr">
        <is>
          <t>Lille</t>
        </is>
      </c>
      <c r="D231" s="27" t="n">
        <v>374</v>
      </c>
      <c r="E231" s="27" t="n">
        <v>439</v>
      </c>
      <c r="F231" s="27" t="n">
        <v>277</v>
      </c>
      <c r="G231" s="27" t="n">
        <v>359</v>
      </c>
      <c r="H231" s="8" t="n">
        <v>1</v>
      </c>
      <c r="I231" s="8" t="n">
        <v>3</v>
      </c>
      <c r="J231" s="8" t="n">
        <v>4</v>
      </c>
      <c r="K231" s="15" t="n">
        <v>0</v>
      </c>
      <c r="L231" s="27" t="n">
        <v>2</v>
      </c>
      <c r="M231" s="8" t="n">
        <v>2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43506</v>
      </c>
      <c r="B232" s="42" t="inlineStr">
        <is>
          <t>Montpellier</t>
        </is>
      </c>
      <c r="C232" s="42" t="inlineStr">
        <is>
          <t>Monaco</t>
        </is>
      </c>
      <c r="D232" s="27" t="n">
        <v>398</v>
      </c>
      <c r="E232" s="27" t="n">
        <v>410</v>
      </c>
      <c r="F232" s="27" t="n">
        <v>308</v>
      </c>
      <c r="G232" s="27" t="n">
        <v>314</v>
      </c>
      <c r="H232" s="8" t="n">
        <v>3</v>
      </c>
      <c r="I232" s="8" t="n">
        <v>5</v>
      </c>
      <c r="J232" s="8" t="n">
        <v>8</v>
      </c>
      <c r="K232" s="15" t="n">
        <v>2</v>
      </c>
      <c r="L232" s="27" t="n">
        <v>2</v>
      </c>
      <c r="M232" s="8" t="n">
        <v>4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43506</v>
      </c>
      <c r="B233" s="42" t="inlineStr">
        <is>
          <t>Nantes</t>
        </is>
      </c>
      <c r="C233" s="42" t="inlineStr">
        <is>
          <t>Nimes</t>
        </is>
      </c>
      <c r="D233" s="27" t="n">
        <v>537</v>
      </c>
      <c r="E233" s="27" t="n">
        <v>324</v>
      </c>
      <c r="F233" s="27" t="n">
        <v>435</v>
      </c>
      <c r="G233" s="27" t="n">
        <v>228</v>
      </c>
      <c r="H233" s="8" t="n">
        <v>4</v>
      </c>
      <c r="I233" s="8" t="n">
        <v>4</v>
      </c>
      <c r="J233" s="8" t="n">
        <v>8</v>
      </c>
      <c r="K233" s="15" t="n">
        <v>2</v>
      </c>
      <c r="L233" s="27" t="n">
        <v>4</v>
      </c>
      <c r="M233" s="8" t="n">
        <v>6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43506</v>
      </c>
      <c r="B234" s="42" t="inlineStr">
        <is>
          <t>Nice</t>
        </is>
      </c>
      <c r="C234" s="42" t="inlineStr">
        <is>
          <t>Lyon</t>
        </is>
      </c>
      <c r="D234" s="27" t="n">
        <v>385</v>
      </c>
      <c r="E234" s="27" t="n">
        <v>466</v>
      </c>
      <c r="F234" s="27" t="n">
        <v>318</v>
      </c>
      <c r="G234" s="27" t="n">
        <v>392</v>
      </c>
      <c r="H234" s="8" t="n">
        <v>4</v>
      </c>
      <c r="I234" s="8" t="n">
        <v>5</v>
      </c>
      <c r="J234" s="8" t="n">
        <v>9</v>
      </c>
      <c r="K234" s="15" t="n">
        <v>1</v>
      </c>
      <c r="L234" s="27" t="n">
        <v>0</v>
      </c>
      <c r="M234" s="8" t="n">
        <v>1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43506</v>
      </c>
      <c r="B235" s="42" t="inlineStr">
        <is>
          <t>Rennes</t>
        </is>
      </c>
      <c r="C235" s="42" t="inlineStr">
        <is>
          <t>St Etienne</t>
        </is>
      </c>
      <c r="D235" s="27" t="n">
        <v>370</v>
      </c>
      <c r="E235" s="27" t="n">
        <v>508</v>
      </c>
      <c r="F235" s="27" t="n">
        <v>318</v>
      </c>
      <c r="G235" s="27" t="n">
        <v>438</v>
      </c>
      <c r="H235" s="8" t="n">
        <v>5</v>
      </c>
      <c r="I235" s="8" t="n">
        <v>3</v>
      </c>
      <c r="J235" s="8" t="n">
        <v>8</v>
      </c>
      <c r="K235" s="15" t="n">
        <v>3</v>
      </c>
      <c r="L235" s="27" t="n">
        <v>0</v>
      </c>
      <c r="M235" s="8" t="n">
        <v>3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43506</v>
      </c>
      <c r="B236" s="42" t="inlineStr">
        <is>
          <t>Toulouse</t>
        </is>
      </c>
      <c r="C236" s="42" t="inlineStr">
        <is>
          <t>Reims</t>
        </is>
      </c>
      <c r="D236" s="27" t="n">
        <v>479</v>
      </c>
      <c r="E236" s="27" t="n">
        <v>316</v>
      </c>
      <c r="F236" s="27" t="n">
        <v>368</v>
      </c>
      <c r="G236" s="27" t="n">
        <v>214</v>
      </c>
      <c r="H236" s="8" t="n">
        <v>3</v>
      </c>
      <c r="I236" s="8" t="n">
        <v>3</v>
      </c>
      <c r="J236" s="8" t="n">
        <v>6</v>
      </c>
      <c r="K236" s="15" t="n">
        <v>1</v>
      </c>
      <c r="L236" s="27" t="n">
        <v>1</v>
      </c>
      <c r="M236" s="8" t="n">
        <v>2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43509</v>
      </c>
      <c r="B237" s="42" t="inlineStr">
        <is>
          <t>Caen</t>
        </is>
      </c>
      <c r="C237" s="42" t="inlineStr">
        <is>
          <t>Nantes</t>
        </is>
      </c>
      <c r="D237" s="27" t="n">
        <v>464</v>
      </c>
      <c r="E237" s="27" t="n">
        <v>321</v>
      </c>
      <c r="F237" s="27" t="n">
        <v>392</v>
      </c>
      <c r="G237" s="27" t="n">
        <v>210</v>
      </c>
      <c r="H237" s="8" t="n">
        <v>1</v>
      </c>
      <c r="I237" s="8" t="n">
        <v>4</v>
      </c>
      <c r="J237" s="8" t="n">
        <v>5</v>
      </c>
      <c r="K237" s="15" t="n">
        <v>0</v>
      </c>
      <c r="L237" s="27" t="n">
        <v>1</v>
      </c>
      <c r="M237" s="8" t="n">
        <v>1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43509</v>
      </c>
      <c r="B238" s="42" t="inlineStr">
        <is>
          <t>St Etienne</t>
        </is>
      </c>
      <c r="C238" s="42" t="inlineStr">
        <is>
          <t>Strasbourg</t>
        </is>
      </c>
      <c r="D238" s="27" t="n">
        <v>586</v>
      </c>
      <c r="E238" s="27" t="n">
        <v>326</v>
      </c>
      <c r="F238" s="27" t="n">
        <v>497</v>
      </c>
      <c r="G238" s="27" t="n">
        <v>238</v>
      </c>
      <c r="H238" s="8" t="n">
        <v>6</v>
      </c>
      <c r="I238" s="8" t="n">
        <v>2</v>
      </c>
      <c r="J238" s="8" t="n">
        <v>8</v>
      </c>
      <c r="K238" s="15" t="n">
        <v>2</v>
      </c>
      <c r="L238" s="27" t="n">
        <v>1</v>
      </c>
      <c r="M238" s="8" t="n">
        <v>3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43511</v>
      </c>
      <c r="B239" s="42" t="inlineStr">
        <is>
          <t>Lyon</t>
        </is>
      </c>
      <c r="C239" s="42" t="inlineStr">
        <is>
          <t>Guingamp</t>
        </is>
      </c>
      <c r="D239" s="27" t="n">
        <v>726</v>
      </c>
      <c r="E239" s="27" t="n">
        <v>286</v>
      </c>
      <c r="F239" s="27" t="n">
        <v>651</v>
      </c>
      <c r="G239" s="27" t="n">
        <v>223</v>
      </c>
      <c r="H239" s="8" t="n">
        <v>9</v>
      </c>
      <c r="I239" s="8" t="n">
        <v>3</v>
      </c>
      <c r="J239" s="8" t="n">
        <v>12</v>
      </c>
      <c r="K239" s="15" t="n">
        <v>2</v>
      </c>
      <c r="L239" s="27" t="n">
        <v>1</v>
      </c>
      <c r="M239" s="8" t="n">
        <v>3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43511</v>
      </c>
      <c r="B240" s="42" t="inlineStr">
        <is>
          <t>Nimes</t>
        </is>
      </c>
      <c r="C240" s="42" t="inlineStr">
        <is>
          <t>Dijon</t>
        </is>
      </c>
      <c r="D240" s="27" t="n">
        <v>360</v>
      </c>
      <c r="E240" s="27" t="n">
        <v>404</v>
      </c>
      <c r="F240" s="27" t="n">
        <v>274</v>
      </c>
      <c r="G240" s="27" t="n">
        <v>315</v>
      </c>
      <c r="H240" s="8" t="n">
        <v>6</v>
      </c>
      <c r="I240" s="8" t="n">
        <v>2</v>
      </c>
      <c r="J240" s="8" t="n">
        <v>8</v>
      </c>
      <c r="K240" s="15" t="n">
        <v>2</v>
      </c>
      <c r="L240" s="27" t="n">
        <v>0</v>
      </c>
      <c r="M240" s="8" t="n">
        <v>2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43512</v>
      </c>
      <c r="B241" s="42" t="inlineStr">
        <is>
          <t>Angers</t>
        </is>
      </c>
      <c r="C241" s="42" t="inlineStr">
        <is>
          <t>Nice</t>
        </is>
      </c>
      <c r="D241" s="27" t="n">
        <v>293</v>
      </c>
      <c r="E241" s="27" t="n">
        <v>826</v>
      </c>
      <c r="F241" s="27" t="n">
        <v>220</v>
      </c>
      <c r="G241" s="27" t="n">
        <v>748</v>
      </c>
      <c r="H241" s="8" t="n">
        <v>4</v>
      </c>
      <c r="I241" s="8" t="n">
        <v>4</v>
      </c>
      <c r="J241" s="8" t="n">
        <v>8</v>
      </c>
      <c r="K241" s="15" t="n">
        <v>3</v>
      </c>
      <c r="L241" s="27" t="n">
        <v>0</v>
      </c>
      <c r="M241" s="8" t="n">
        <v>3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43512</v>
      </c>
      <c r="B242" s="42" t="inlineStr">
        <is>
          <t>Marseille</t>
        </is>
      </c>
      <c r="C242" s="42" t="inlineStr">
        <is>
          <t>Amiens</t>
        </is>
      </c>
      <c r="D242" s="27" t="n">
        <v>527</v>
      </c>
      <c r="E242" s="27" t="n">
        <v>355</v>
      </c>
      <c r="F242" s="27" t="n">
        <v>438</v>
      </c>
      <c r="G242" s="27" t="n">
        <v>273</v>
      </c>
      <c r="H242" s="8" t="n">
        <v>5</v>
      </c>
      <c r="I242" s="8" t="n">
        <v>2</v>
      </c>
      <c r="J242" s="8" t="n">
        <v>7</v>
      </c>
      <c r="K242" s="15" t="n">
        <v>2</v>
      </c>
      <c r="L242" s="27" t="n">
        <v>0</v>
      </c>
      <c r="M242" s="8" t="n">
        <v>2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43512</v>
      </c>
      <c r="B243" s="42" t="inlineStr">
        <is>
          <t>Monaco</t>
        </is>
      </c>
      <c r="C243" s="42" t="inlineStr">
        <is>
          <t>Nantes</t>
        </is>
      </c>
      <c r="D243" s="27" t="n">
        <v>462</v>
      </c>
      <c r="E243" s="27" t="n">
        <v>474</v>
      </c>
      <c r="F243" s="27" t="n">
        <v>379</v>
      </c>
      <c r="G243" s="27" t="n">
        <v>372</v>
      </c>
      <c r="H243" s="8" t="n">
        <v>6</v>
      </c>
      <c r="I243" s="8" t="n">
        <v>2</v>
      </c>
      <c r="J243" s="8" t="n">
        <v>8</v>
      </c>
      <c r="K243" s="15" t="n">
        <v>1</v>
      </c>
      <c r="L243" s="27" t="n">
        <v>0</v>
      </c>
      <c r="M243" s="8" t="n">
        <v>1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43513</v>
      </c>
      <c r="B244" s="42" t="inlineStr">
        <is>
          <t>Bordeaux</t>
        </is>
      </c>
      <c r="C244" s="42" t="inlineStr">
        <is>
          <t>Toulouse</t>
        </is>
      </c>
      <c r="D244" s="27" t="n">
        <v>314</v>
      </c>
      <c r="E244" s="27" t="n">
        <v>450</v>
      </c>
      <c r="F244" s="27" t="n">
        <v>227</v>
      </c>
      <c r="G244" s="27" t="n">
        <v>361</v>
      </c>
      <c r="H244" s="8" t="n">
        <v>4</v>
      </c>
      <c r="I244" s="8" t="n">
        <v>5</v>
      </c>
      <c r="J244" s="8" t="n">
        <v>9</v>
      </c>
      <c r="K244" s="15" t="n">
        <v>2</v>
      </c>
      <c r="L244" s="27" t="n">
        <v>1</v>
      </c>
      <c r="M244" s="8" t="n">
        <v>3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43513</v>
      </c>
      <c r="B245" s="42" t="inlineStr">
        <is>
          <t>Caen</t>
        </is>
      </c>
      <c r="C245" s="42" t="inlineStr">
        <is>
          <t>Strasbourg</t>
        </is>
      </c>
      <c r="D245" s="27" t="n">
        <v>402</v>
      </c>
      <c r="E245" s="27" t="n">
        <v>457</v>
      </c>
      <c r="F245" s="27" t="n">
        <v>303</v>
      </c>
      <c r="G245" s="27" t="n">
        <v>349</v>
      </c>
      <c r="H245" s="8" t="n">
        <v>2</v>
      </c>
      <c r="I245" s="8" t="n">
        <v>3</v>
      </c>
      <c r="J245" s="8" t="n">
        <v>5</v>
      </c>
      <c r="K245" s="15" t="n">
        <v>0</v>
      </c>
      <c r="L245" s="27" t="n">
        <v>0</v>
      </c>
      <c r="M245" s="8" t="n">
        <v>0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43513</v>
      </c>
      <c r="B246" s="42" t="inlineStr">
        <is>
          <t>Lille</t>
        </is>
      </c>
      <c r="C246" s="42" t="inlineStr">
        <is>
          <t>Montpellier</t>
        </is>
      </c>
      <c r="D246" s="27" t="n">
        <v>589</v>
      </c>
      <c r="E246" s="27" t="n">
        <v>356</v>
      </c>
      <c r="F246" s="27" t="n">
        <v>507</v>
      </c>
      <c r="G246" s="27" t="n">
        <v>273</v>
      </c>
      <c r="H246" s="8" t="n">
        <v>3</v>
      </c>
      <c r="I246" s="8" t="n">
        <v>2</v>
      </c>
      <c r="J246" s="8" t="n">
        <v>5</v>
      </c>
      <c r="K246" s="15" t="n">
        <v>0</v>
      </c>
      <c r="L246" s="27" t="n">
        <v>0</v>
      </c>
      <c r="M246" s="8" t="n">
        <v>0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43513</v>
      </c>
      <c r="B247" s="42" t="inlineStr">
        <is>
          <t>Reims</t>
        </is>
      </c>
      <c r="C247" s="42" t="inlineStr">
        <is>
          <t>Rennes</t>
        </is>
      </c>
      <c r="D247" s="27" t="n">
        <v>323</v>
      </c>
      <c r="E247" s="27" t="n">
        <v>579</v>
      </c>
      <c r="F247" s="27" t="n">
        <v>242</v>
      </c>
      <c r="G247" s="27" t="n">
        <v>508</v>
      </c>
      <c r="H247" s="8" t="n">
        <v>4</v>
      </c>
      <c r="I247" s="8" t="n">
        <v>1</v>
      </c>
      <c r="J247" s="8" t="n">
        <v>5</v>
      </c>
      <c r="K247" s="15" t="n">
        <v>2</v>
      </c>
      <c r="L247" s="27" t="n">
        <v>0</v>
      </c>
      <c r="M247" s="8" t="n">
        <v>2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43513</v>
      </c>
      <c r="B248" s="42" t="inlineStr">
        <is>
          <t>St Etienne</t>
        </is>
      </c>
      <c r="C248" s="42" t="inlineStr">
        <is>
          <t>Paris SG</t>
        </is>
      </c>
      <c r="D248" s="27" t="n">
        <v>422</v>
      </c>
      <c r="E248" s="27" t="n">
        <v>588</v>
      </c>
      <c r="F248" s="27" t="n">
        <v>349</v>
      </c>
      <c r="G248" s="27" t="n">
        <v>517</v>
      </c>
      <c r="H248" s="8" t="n">
        <v>2</v>
      </c>
      <c r="I248" s="8" t="n">
        <v>3</v>
      </c>
      <c r="J248" s="8" t="n">
        <v>5</v>
      </c>
      <c r="K248" s="15" t="n">
        <v>0</v>
      </c>
      <c r="L248" s="27" t="n">
        <v>1</v>
      </c>
      <c r="M248" s="8" t="n">
        <v>1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43516</v>
      </c>
      <c r="B249" s="42" t="inlineStr">
        <is>
          <t>Bordeaux</t>
        </is>
      </c>
      <c r="C249" s="42" t="inlineStr">
        <is>
          <t>Guingamp</t>
        </is>
      </c>
      <c r="D249" s="27" t="n">
        <v>565</v>
      </c>
      <c r="E249" s="27" t="n">
        <v>300</v>
      </c>
      <c r="F249" s="27" t="n">
        <v>475</v>
      </c>
      <c r="G249" s="27" t="n">
        <v>210</v>
      </c>
      <c r="H249" s="8" t="n">
        <v>4</v>
      </c>
      <c r="I249" s="8" t="n">
        <v>1</v>
      </c>
      <c r="J249" s="8" t="n">
        <v>5</v>
      </c>
      <c r="K249" s="15" t="n">
        <v>0</v>
      </c>
      <c r="L249" s="27" t="n">
        <v>0</v>
      </c>
      <c r="M249" s="8" t="n">
        <v>0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43516</v>
      </c>
      <c r="B250" s="42" t="inlineStr">
        <is>
          <t>Paris SG</t>
        </is>
      </c>
      <c r="C250" s="42" t="inlineStr">
        <is>
          <t>Montpellier</t>
        </is>
      </c>
      <c r="D250" s="27" t="n">
        <v>712</v>
      </c>
      <c r="E250" s="27" t="n">
        <v>712</v>
      </c>
      <c r="F250" s="27" t="n">
        <v>645</v>
      </c>
      <c r="G250" s="27" t="n">
        <v>310</v>
      </c>
      <c r="H250" s="8" t="n">
        <v>9</v>
      </c>
      <c r="I250" s="8" t="n">
        <v>7</v>
      </c>
      <c r="J250" s="8" t="n">
        <v>16</v>
      </c>
      <c r="K250" s="15" t="n">
        <v>5</v>
      </c>
      <c r="L250" s="27" t="n">
        <v>1</v>
      </c>
      <c r="M250" s="8" t="n">
        <v>6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43518</v>
      </c>
      <c r="B251" s="42" t="inlineStr">
        <is>
          <t>Dijon</t>
        </is>
      </c>
      <c r="C251" s="42" t="inlineStr">
        <is>
          <t>St Etienne</t>
        </is>
      </c>
      <c r="D251" s="27" t="n">
        <v>390</v>
      </c>
      <c r="E251" s="27" t="n">
        <v>498</v>
      </c>
      <c r="F251" s="27" t="n">
        <v>306</v>
      </c>
      <c r="G251" s="27" t="n">
        <v>400</v>
      </c>
      <c r="H251" s="8" t="n">
        <v>2</v>
      </c>
      <c r="I251" s="8" t="n">
        <v>6</v>
      </c>
      <c r="J251" s="8" t="n">
        <v>8</v>
      </c>
      <c r="K251" s="15" t="n">
        <v>0</v>
      </c>
      <c r="L251" s="27" t="n">
        <v>1</v>
      </c>
      <c r="M251" s="8" t="n">
        <v>1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43518</v>
      </c>
      <c r="B252" s="42" t="inlineStr">
        <is>
          <t>Strasbourg</t>
        </is>
      </c>
      <c r="C252" s="42" t="inlineStr">
        <is>
          <t>Lille</t>
        </is>
      </c>
      <c r="D252" s="27" t="n">
        <v>458</v>
      </c>
      <c r="E252" s="27" t="n">
        <v>449</v>
      </c>
      <c r="F252" s="27" t="n">
        <v>376</v>
      </c>
      <c r="G252" s="27" t="n">
        <v>392</v>
      </c>
      <c r="H252" s="8" t="n">
        <v>2</v>
      </c>
      <c r="I252" s="8" t="n">
        <v>5</v>
      </c>
      <c r="J252" s="8" t="n">
        <v>7</v>
      </c>
      <c r="K252" s="15" t="n">
        <v>1</v>
      </c>
      <c r="L252" s="27" t="n">
        <v>1</v>
      </c>
      <c r="M252" s="8" t="n">
        <v>2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43519</v>
      </c>
      <c r="B253" s="42" t="inlineStr">
        <is>
          <t>Amiens</t>
        </is>
      </c>
      <c r="C253" s="42" t="inlineStr">
        <is>
          <t>Nice</t>
        </is>
      </c>
      <c r="D253" s="27" t="n">
        <v>312</v>
      </c>
      <c r="E253" s="27" t="n">
        <v>516</v>
      </c>
      <c r="F253" s="27" t="n">
        <v>209</v>
      </c>
      <c r="G253" s="27" t="n">
        <v>420</v>
      </c>
      <c r="H253" s="8" t="n">
        <v>4</v>
      </c>
      <c r="I253" s="8" t="n">
        <v>0</v>
      </c>
      <c r="J253" s="8" t="n">
        <v>4</v>
      </c>
      <c r="K253" s="15" t="n">
        <v>1</v>
      </c>
      <c r="L253" s="27" t="n">
        <v>0</v>
      </c>
      <c r="M253" s="8" t="n">
        <v>1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43519</v>
      </c>
      <c r="B254" s="42" t="inlineStr">
        <is>
          <t>Guingamp</t>
        </is>
      </c>
      <c r="C254" s="42" t="inlineStr">
        <is>
          <t>Angers</t>
        </is>
      </c>
      <c r="D254" s="27" t="n">
        <v>493</v>
      </c>
      <c r="E254" s="27" t="n">
        <v>482</v>
      </c>
      <c r="F254" s="27" t="n">
        <v>405</v>
      </c>
      <c r="G254" s="27" t="n">
        <v>409</v>
      </c>
      <c r="H254" s="8" t="n">
        <v>3</v>
      </c>
      <c r="I254" s="8" t="n">
        <v>1</v>
      </c>
      <c r="J254" s="8" t="n">
        <v>4</v>
      </c>
      <c r="K254" s="15" t="n">
        <v>1</v>
      </c>
      <c r="L254" s="27" t="n">
        <v>0</v>
      </c>
      <c r="M254" s="8" t="n">
        <v>1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43519</v>
      </c>
      <c r="B255" s="42" t="inlineStr">
        <is>
          <t>Paris SG</t>
        </is>
      </c>
      <c r="C255" s="42" t="inlineStr">
        <is>
          <t>Nimes</t>
        </is>
      </c>
      <c r="D255" s="27" t="n">
        <v>649</v>
      </c>
      <c r="E255" s="27" t="n">
        <v>255</v>
      </c>
      <c r="F255" s="27" t="n">
        <v>574</v>
      </c>
      <c r="G255" s="27" t="n">
        <v>172</v>
      </c>
      <c r="H255" s="8" t="n">
        <v>7</v>
      </c>
      <c r="I255" s="8" t="n">
        <v>3</v>
      </c>
      <c r="J255" s="8" t="n">
        <v>10</v>
      </c>
      <c r="K255" s="15" t="n">
        <v>3</v>
      </c>
      <c r="L255" s="27" t="n">
        <v>0</v>
      </c>
      <c r="M255" s="8" t="n">
        <v>3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43520</v>
      </c>
      <c r="B256" s="42" t="inlineStr">
        <is>
          <t>Monaco</t>
        </is>
      </c>
      <c r="C256" s="42" t="inlineStr">
        <is>
          <t>Lyon</t>
        </is>
      </c>
      <c r="D256" s="27" t="n">
        <v>399</v>
      </c>
      <c r="E256" s="27" t="n">
        <v>517</v>
      </c>
      <c r="F256" s="27" t="n">
        <v>328</v>
      </c>
      <c r="G256" s="27" t="n">
        <v>444</v>
      </c>
      <c r="H256" s="8" t="n">
        <v>5</v>
      </c>
      <c r="I256" s="8" t="n">
        <v>3</v>
      </c>
      <c r="J256" s="8" t="n">
        <v>8</v>
      </c>
      <c r="K256" s="15" t="n">
        <v>2</v>
      </c>
      <c r="L256" s="27" t="n">
        <v>0</v>
      </c>
      <c r="M256" s="8" t="n">
        <v>2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43520</v>
      </c>
      <c r="B257" s="42" t="inlineStr">
        <is>
          <t>Montpellier</t>
        </is>
      </c>
      <c r="C257" s="42" t="inlineStr">
        <is>
          <t>Reims</t>
        </is>
      </c>
      <c r="D257" s="27" t="n">
        <v>521</v>
      </c>
      <c r="E257" s="27" t="n">
        <v>391</v>
      </c>
      <c r="F257" s="27" t="n">
        <v>448</v>
      </c>
      <c r="G257" s="27" t="n">
        <v>306</v>
      </c>
      <c r="H257" s="8" t="n">
        <v>4</v>
      </c>
      <c r="I257" s="8" t="n">
        <v>8</v>
      </c>
      <c r="J257" s="8" t="n">
        <v>12</v>
      </c>
      <c r="K257" s="15" t="n">
        <v>2</v>
      </c>
      <c r="L257" s="27" t="n">
        <v>4</v>
      </c>
      <c r="M257" s="8" t="n">
        <v>6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43520</v>
      </c>
      <c r="B258" s="42" t="inlineStr">
        <is>
          <t>Nantes</t>
        </is>
      </c>
      <c r="C258" s="42" t="inlineStr">
        <is>
          <t>Bordeaux</t>
        </is>
      </c>
      <c r="D258" s="27" t="n">
        <v>317</v>
      </c>
      <c r="E258" s="27" t="n">
        <v>430</v>
      </c>
      <c r="F258" s="27" t="n">
        <v>226</v>
      </c>
      <c r="G258" s="27" t="n">
        <v>334</v>
      </c>
      <c r="H258" s="8" t="n">
        <v>8</v>
      </c>
      <c r="I258" s="8" t="n">
        <v>2</v>
      </c>
      <c r="J258" s="8" t="n">
        <v>10</v>
      </c>
      <c r="K258" s="15" t="n">
        <v>1</v>
      </c>
      <c r="L258" s="27" t="n">
        <v>0</v>
      </c>
      <c r="M258" s="8" t="n">
        <v>1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43520</v>
      </c>
      <c r="B259" s="42" t="inlineStr">
        <is>
          <t>Rennes</t>
        </is>
      </c>
      <c r="C259" s="42" t="inlineStr">
        <is>
          <t>Marseille</t>
        </is>
      </c>
      <c r="D259" s="27" t="n">
        <v>390</v>
      </c>
      <c r="E259" s="27" t="n">
        <v>350</v>
      </c>
      <c r="F259" s="27" t="n">
        <v>288</v>
      </c>
      <c r="G259" s="27" t="n">
        <v>224</v>
      </c>
      <c r="H259" s="8" t="n">
        <v>3</v>
      </c>
      <c r="I259" s="8" t="n">
        <v>2</v>
      </c>
      <c r="J259" s="8" t="n">
        <v>5</v>
      </c>
      <c r="K259" s="15" t="n">
        <v>1</v>
      </c>
      <c r="L259" s="27" t="n">
        <v>1</v>
      </c>
      <c r="M259" s="8" t="n">
        <v>2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43520</v>
      </c>
      <c r="B260" s="42" t="inlineStr">
        <is>
          <t>Toulouse</t>
        </is>
      </c>
      <c r="C260" s="42" t="inlineStr">
        <is>
          <t>Caen</t>
        </is>
      </c>
      <c r="D260" s="27" t="n">
        <v>427</v>
      </c>
      <c r="E260" s="27" t="n">
        <v>310</v>
      </c>
      <c r="F260" s="27" t="n">
        <v>308</v>
      </c>
      <c r="G260" s="27" t="n">
        <v>206</v>
      </c>
      <c r="H260" s="8" t="n">
        <v>8</v>
      </c>
      <c r="I260" s="8" t="n">
        <v>4</v>
      </c>
      <c r="J260" s="8" t="n">
        <v>12</v>
      </c>
      <c r="K260" s="15" t="n">
        <v>1</v>
      </c>
      <c r="L260" s="27" t="n">
        <v>1</v>
      </c>
      <c r="M260" s="8" t="n">
        <v>2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43526</v>
      </c>
      <c r="B261" s="42" t="inlineStr">
        <is>
          <t>Angers</t>
        </is>
      </c>
      <c r="C261" s="42" t="inlineStr">
        <is>
          <t>Monaco</t>
        </is>
      </c>
      <c r="D261" s="27" t="n">
        <v>333</v>
      </c>
      <c r="E261" s="27" t="n">
        <v>577</v>
      </c>
      <c r="F261" s="27" t="n">
        <v>229</v>
      </c>
      <c r="G261" s="27" t="n">
        <v>493</v>
      </c>
      <c r="H261" s="8" t="n">
        <v>4</v>
      </c>
      <c r="I261" s="8" t="n">
        <v>5</v>
      </c>
      <c r="J261" s="8" t="n">
        <v>9</v>
      </c>
      <c r="K261" s="15" t="n">
        <v>2</v>
      </c>
      <c r="L261" s="27" t="n">
        <v>2</v>
      </c>
      <c r="M261" s="8" t="n">
        <v>4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43526</v>
      </c>
      <c r="B262" s="42" t="inlineStr">
        <is>
          <t>Caen</t>
        </is>
      </c>
      <c r="C262" s="42" t="inlineStr">
        <is>
          <t>Paris SG</t>
        </is>
      </c>
      <c r="D262" s="27" t="n">
        <v>227</v>
      </c>
      <c r="E262" s="27" t="n">
        <v>594</v>
      </c>
      <c r="F262" s="27" t="n">
        <v>154</v>
      </c>
      <c r="G262" s="27" t="n">
        <v>516</v>
      </c>
      <c r="H262" s="8" t="n">
        <v>2</v>
      </c>
      <c r="I262" s="8" t="n">
        <v>7</v>
      </c>
      <c r="J262" s="8" t="n">
        <v>9</v>
      </c>
      <c r="K262" s="15" t="n">
        <v>1</v>
      </c>
      <c r="L262" s="27" t="n">
        <v>2</v>
      </c>
      <c r="M262" s="8" t="n">
        <v>3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43526</v>
      </c>
      <c r="B263" s="42" t="inlineStr">
        <is>
          <t>Reims</t>
        </is>
      </c>
      <c r="C263" s="42" t="inlineStr">
        <is>
          <t>Amiens</t>
        </is>
      </c>
      <c r="D263" s="27" t="n">
        <v>459</v>
      </c>
      <c r="E263" s="27" t="n">
        <v>298</v>
      </c>
      <c r="F263" s="27" t="n">
        <v>369</v>
      </c>
      <c r="G263" s="27" t="n">
        <v>210</v>
      </c>
      <c r="H263" s="8" t="n">
        <v>4</v>
      </c>
      <c r="I263" s="8" t="n">
        <v>2</v>
      </c>
      <c r="J263" s="8" t="n">
        <v>6</v>
      </c>
      <c r="K263" s="15" t="n">
        <v>2</v>
      </c>
      <c r="L263" s="27" t="n">
        <v>2</v>
      </c>
      <c r="M263" s="8" t="n">
        <v>4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43527</v>
      </c>
      <c r="B264" s="42" t="inlineStr">
        <is>
          <t>Guingamp</t>
        </is>
      </c>
      <c r="C264" s="42" t="inlineStr">
        <is>
          <t>Nantes</t>
        </is>
      </c>
      <c r="D264" s="27" t="n">
        <v>372</v>
      </c>
      <c r="E264" s="27" t="n">
        <v>443</v>
      </c>
      <c r="F264" s="27" t="n">
        <v>250</v>
      </c>
      <c r="G264" s="27" t="n">
        <v>310</v>
      </c>
      <c r="H264" s="8" t="n">
        <v>1</v>
      </c>
      <c r="I264" s="8" t="n">
        <v>3</v>
      </c>
      <c r="J264" s="8" t="n">
        <v>4</v>
      </c>
      <c r="K264" s="15" t="n">
        <v>0</v>
      </c>
      <c r="L264" s="27" t="n">
        <v>0</v>
      </c>
      <c r="M264" s="8" t="n">
        <v>0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43527</v>
      </c>
      <c r="B265" s="42" t="inlineStr">
        <is>
          <t>Lille</t>
        </is>
      </c>
      <c r="C265" s="42" t="inlineStr">
        <is>
          <t>Dijon</t>
        </is>
      </c>
      <c r="D265" s="27" t="n">
        <v>405</v>
      </c>
      <c r="E265" s="27" t="n">
        <v>299</v>
      </c>
      <c r="F265" s="27" t="n">
        <v>328</v>
      </c>
      <c r="G265" s="27" t="n">
        <v>214</v>
      </c>
      <c r="H265" s="8" t="n">
        <v>1</v>
      </c>
      <c r="I265" s="8" t="n">
        <v>1</v>
      </c>
      <c r="J265" s="8" t="n">
        <v>2</v>
      </c>
      <c r="K265" s="15" t="n">
        <v>1</v>
      </c>
      <c r="L265" s="27" t="n">
        <v>0</v>
      </c>
      <c r="M265" s="8" t="n">
        <v>1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43527</v>
      </c>
      <c r="B266" s="42" t="inlineStr">
        <is>
          <t>Lyon</t>
        </is>
      </c>
      <c r="C266" s="42" t="inlineStr">
        <is>
          <t>Toulouse</t>
        </is>
      </c>
      <c r="D266" s="27" t="n">
        <v>557</v>
      </c>
      <c r="E266" s="27" t="n">
        <v>335</v>
      </c>
      <c r="F266" s="27" t="n">
        <v>492</v>
      </c>
      <c r="G266" s="27" t="n">
        <v>246</v>
      </c>
      <c r="H266" s="8" t="n">
        <v>10</v>
      </c>
      <c r="I266" s="8" t="n">
        <v>2</v>
      </c>
      <c r="J266" s="8" t="n">
        <v>12</v>
      </c>
      <c r="K266" s="15" t="n">
        <v>5</v>
      </c>
      <c r="L266" s="27" t="n">
        <v>1</v>
      </c>
      <c r="M266" s="8" t="n">
        <v>6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43527</v>
      </c>
      <c r="B267" s="42" t="inlineStr">
        <is>
          <t>Marseille</t>
        </is>
      </c>
      <c r="C267" s="42" t="inlineStr">
        <is>
          <t>St Etienne</t>
        </is>
      </c>
      <c r="D267" s="27" t="n">
        <v>430</v>
      </c>
      <c r="E267" s="27" t="n">
        <v>503</v>
      </c>
      <c r="F267" s="27" t="n">
        <v>364</v>
      </c>
      <c r="G267" s="27" t="n">
        <v>426</v>
      </c>
      <c r="H267" s="8" t="n">
        <v>7</v>
      </c>
      <c r="I267" s="8" t="n">
        <v>2</v>
      </c>
      <c r="J267" s="8" t="n">
        <v>9</v>
      </c>
      <c r="K267" s="15" t="n">
        <v>2</v>
      </c>
      <c r="L267" s="27" t="n">
        <v>0</v>
      </c>
      <c r="M267" s="8" t="n">
        <v>2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43527</v>
      </c>
      <c r="B268" s="42" t="inlineStr">
        <is>
          <t>Nice</t>
        </is>
      </c>
      <c r="C268" s="42" t="inlineStr">
        <is>
          <t>Strasbourg</t>
        </is>
      </c>
      <c r="D268" s="27" t="n">
        <v>485</v>
      </c>
      <c r="E268" s="27" t="n">
        <v>491</v>
      </c>
      <c r="F268" s="27" t="n">
        <v>420</v>
      </c>
      <c r="G268" s="27" t="n">
        <v>424</v>
      </c>
      <c r="H268" s="8" t="n">
        <v>2</v>
      </c>
      <c r="I268" s="8" t="n">
        <v>1</v>
      </c>
      <c r="J268" s="8" t="n">
        <v>3</v>
      </c>
      <c r="K268" s="15" t="n">
        <v>1</v>
      </c>
      <c r="L268" s="27" t="n">
        <v>0</v>
      </c>
      <c r="M268" s="8" t="n">
        <v>1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43529</v>
      </c>
      <c r="B269" s="42" t="inlineStr">
        <is>
          <t>Bordeaux</t>
        </is>
      </c>
      <c r="C269" s="42" t="inlineStr">
        <is>
          <t>Montpellier</t>
        </is>
      </c>
      <c r="D269" s="27" t="n">
        <v>553</v>
      </c>
      <c r="E269" s="27" t="n">
        <v>359</v>
      </c>
      <c r="F269" s="27" t="n">
        <v>475</v>
      </c>
      <c r="G269" s="27" t="n">
        <v>261</v>
      </c>
      <c r="H269" s="8" t="n">
        <v>4</v>
      </c>
      <c r="I269" s="8" t="n">
        <v>5</v>
      </c>
      <c r="J269" s="8" t="n">
        <v>9</v>
      </c>
      <c r="K269" s="15" t="n">
        <v>1</v>
      </c>
      <c r="L269" s="27" t="n">
        <v>2</v>
      </c>
      <c r="M269" s="8" t="n">
        <v>3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43533</v>
      </c>
      <c r="B270" s="42" t="inlineStr">
        <is>
          <t>Amiens</t>
        </is>
      </c>
      <c r="C270" s="42" t="inlineStr">
        <is>
          <t>Nimes</t>
        </is>
      </c>
      <c r="D270" s="27" t="n">
        <v>307</v>
      </c>
      <c r="E270" s="27" t="n">
        <v>352</v>
      </c>
      <c r="F270" s="27" t="n">
        <v>207</v>
      </c>
      <c r="G270" s="27" t="n">
        <v>243</v>
      </c>
      <c r="H270" s="8" t="n">
        <v>6</v>
      </c>
      <c r="I270" s="8" t="n">
        <v>2</v>
      </c>
      <c r="J270" s="8" t="n">
        <v>8</v>
      </c>
      <c r="K270" s="15" t="n">
        <v>2</v>
      </c>
      <c r="L270" s="27" t="n">
        <v>1</v>
      </c>
      <c r="M270" s="8" t="n">
        <v>3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43533</v>
      </c>
      <c r="B271" s="42" t="inlineStr">
        <is>
          <t>Dijon</t>
        </is>
      </c>
      <c r="C271" s="42" t="inlineStr">
        <is>
          <t>Reims</t>
        </is>
      </c>
      <c r="D271" s="27" t="n">
        <v>270</v>
      </c>
      <c r="E271" s="27" t="n">
        <v>501</v>
      </c>
      <c r="F271" s="27" t="n">
        <v>189</v>
      </c>
      <c r="G271" s="27" t="n">
        <v>429</v>
      </c>
      <c r="H271" s="8" t="n">
        <v>1</v>
      </c>
      <c r="I271" s="8" t="n">
        <v>5</v>
      </c>
      <c r="J271" s="8" t="n">
        <v>6</v>
      </c>
      <c r="K271" s="15" t="n">
        <v>1</v>
      </c>
      <c r="L271" s="27" t="n">
        <v>1</v>
      </c>
      <c r="M271" s="8" t="n">
        <v>2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43533</v>
      </c>
      <c r="B272" s="42" t="inlineStr">
        <is>
          <t>Monaco</t>
        </is>
      </c>
      <c r="C272" s="42" t="inlineStr">
        <is>
          <t>Bordeaux</t>
        </is>
      </c>
      <c r="D272" s="27" t="n">
        <v>482</v>
      </c>
      <c r="E272" s="27" t="n">
        <v>359</v>
      </c>
      <c r="F272" s="27" t="n">
        <v>402</v>
      </c>
      <c r="G272" s="27" t="n">
        <v>284</v>
      </c>
      <c r="H272" s="8" t="n">
        <v>9</v>
      </c>
      <c r="I272" s="8" t="n">
        <v>3</v>
      </c>
      <c r="J272" s="8" t="n">
        <v>12</v>
      </c>
      <c r="K272" s="15" t="n">
        <v>1</v>
      </c>
      <c r="L272" s="27" t="n">
        <v>1</v>
      </c>
      <c r="M272" s="8" t="n">
        <v>2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43533</v>
      </c>
      <c r="B273" s="42" t="inlineStr">
        <is>
          <t>Strasbourg</t>
        </is>
      </c>
      <c r="C273" s="42" t="inlineStr">
        <is>
          <t>Lyon</t>
        </is>
      </c>
      <c r="D273" s="27" t="n">
        <v>371</v>
      </c>
      <c r="E273" s="27" t="n">
        <v>427</v>
      </c>
      <c r="F273" s="27" t="n">
        <v>289</v>
      </c>
      <c r="G273" s="27" t="n">
        <v>357</v>
      </c>
      <c r="H273" s="8" t="n">
        <v>7</v>
      </c>
      <c r="I273" s="8" t="n">
        <v>8</v>
      </c>
      <c r="J273" s="8" t="n">
        <v>15</v>
      </c>
      <c r="K273" s="15" t="n">
        <v>2</v>
      </c>
      <c r="L273" s="27" t="n">
        <v>2</v>
      </c>
      <c r="M273" s="8" t="n">
        <v>4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43534</v>
      </c>
      <c r="B274" s="42" t="inlineStr">
        <is>
          <t>Marseille</t>
        </is>
      </c>
      <c r="C274" s="42" t="inlineStr">
        <is>
          <t>Nice</t>
        </is>
      </c>
      <c r="D274" s="27" t="n">
        <v>527</v>
      </c>
      <c r="E274" s="27" t="n">
        <v>432</v>
      </c>
      <c r="F274" s="27" t="n">
        <v>452</v>
      </c>
      <c r="G274" s="27" t="n">
        <v>356</v>
      </c>
      <c r="H274" s="8" t="n">
        <v>6</v>
      </c>
      <c r="I274" s="8" t="n">
        <v>1</v>
      </c>
      <c r="J274" s="8" t="n">
        <v>7</v>
      </c>
      <c r="K274" s="15" t="n">
        <v>1</v>
      </c>
      <c r="L274" s="27" t="n">
        <v>0</v>
      </c>
      <c r="M274" s="8" t="n">
        <v>1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43534</v>
      </c>
      <c r="B275" s="42" t="inlineStr">
        <is>
          <t>Montpellier</t>
        </is>
      </c>
      <c r="C275" s="42" t="inlineStr">
        <is>
          <t>Angers</t>
        </is>
      </c>
      <c r="D275" s="27" t="n">
        <v>388</v>
      </c>
      <c r="E275" s="27" t="n">
        <v>584</v>
      </c>
      <c r="F275" s="27" t="n">
        <v>297</v>
      </c>
      <c r="G275" s="27" t="n">
        <v>493</v>
      </c>
      <c r="H275" s="8" t="n">
        <v>4</v>
      </c>
      <c r="I275" s="8" t="n">
        <v>6</v>
      </c>
      <c r="J275" s="8" t="n">
        <v>10</v>
      </c>
      <c r="K275" s="15" t="n">
        <v>2</v>
      </c>
      <c r="L275" s="27" t="n">
        <v>2</v>
      </c>
      <c r="M275" s="8" t="n">
        <v>4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43534</v>
      </c>
      <c r="B276" s="42" t="inlineStr">
        <is>
          <t>Rennes</t>
        </is>
      </c>
      <c r="C276" s="42" t="inlineStr">
        <is>
          <t>Caen</t>
        </is>
      </c>
      <c r="D276" s="27" t="n">
        <v>465</v>
      </c>
      <c r="E276" s="27" t="n">
        <v>346</v>
      </c>
      <c r="F276" s="27" t="n">
        <v>397</v>
      </c>
      <c r="G276" s="27" t="n">
        <v>273</v>
      </c>
      <c r="H276" s="8" t="n">
        <v>6</v>
      </c>
      <c r="I276" s="8" t="n">
        <v>1</v>
      </c>
      <c r="J276" s="8" t="n">
        <v>7</v>
      </c>
      <c r="K276" s="15" t="n">
        <v>3</v>
      </c>
      <c r="L276" s="27" t="n">
        <v>1</v>
      </c>
      <c r="M276" s="8" t="n">
        <v>4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43534</v>
      </c>
      <c r="B277" s="42" t="inlineStr">
        <is>
          <t>St Etienne</t>
        </is>
      </c>
      <c r="C277" s="42" t="inlineStr">
        <is>
          <t>Lille</t>
        </is>
      </c>
      <c r="D277" s="27" t="n">
        <v>362</v>
      </c>
      <c r="E277" s="27" t="n">
        <v>311</v>
      </c>
      <c r="F277" s="27" t="n">
        <v>266</v>
      </c>
      <c r="G277" s="27" t="n">
        <v>219</v>
      </c>
      <c r="H277" s="8" t="n">
        <v>1</v>
      </c>
      <c r="I277" s="8" t="n">
        <v>8</v>
      </c>
      <c r="J277" s="8" t="n">
        <v>9</v>
      </c>
      <c r="K277" s="15" t="n">
        <v>0</v>
      </c>
      <c r="L277" s="27" t="n">
        <v>1</v>
      </c>
      <c r="M277" s="8" t="n">
        <v>1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43534</v>
      </c>
      <c r="B278" s="42" t="inlineStr">
        <is>
          <t>Toulouse</t>
        </is>
      </c>
      <c r="C278" s="42" t="inlineStr">
        <is>
          <t>Guingamp</t>
        </is>
      </c>
      <c r="D278" s="27" t="n">
        <v>567</v>
      </c>
      <c r="E278" s="27" t="n">
        <v>250</v>
      </c>
      <c r="F278" s="27" t="n">
        <v>460</v>
      </c>
      <c r="G278" s="27" t="n">
        <v>145</v>
      </c>
      <c r="H278" s="8" t="n">
        <v>4</v>
      </c>
      <c r="I278" s="8" t="n">
        <v>0</v>
      </c>
      <c r="J278" s="8" t="n">
        <v>4</v>
      </c>
      <c r="K278" s="15" t="n">
        <v>1</v>
      </c>
      <c r="L278" s="27" t="n">
        <v>0</v>
      </c>
      <c r="M278" s="8" t="n">
        <v>1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43536</v>
      </c>
      <c r="B279" s="42" t="inlineStr">
        <is>
          <t>Dijon</t>
        </is>
      </c>
      <c r="C279" s="42" t="inlineStr">
        <is>
          <t>Paris SG</t>
        </is>
      </c>
      <c r="D279" s="27" t="n">
        <v>407</v>
      </c>
      <c r="E279" s="27" t="n">
        <v>687</v>
      </c>
      <c r="F279" s="27" t="n">
        <v>329</v>
      </c>
      <c r="G279" s="27" t="n">
        <v>622</v>
      </c>
      <c r="H279" s="8" t="n">
        <v>2</v>
      </c>
      <c r="I279" s="8" t="n">
        <v>7</v>
      </c>
      <c r="J279" s="8" t="n">
        <v>9</v>
      </c>
      <c r="K279" s="15" t="n">
        <v>0</v>
      </c>
      <c r="L279" s="27" t="n">
        <v>4</v>
      </c>
      <c r="M279" s="8" t="n">
        <v>4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43539</v>
      </c>
      <c r="B280" s="42" t="inlineStr">
        <is>
          <t>Lille</t>
        </is>
      </c>
      <c r="C280" s="42" t="inlineStr">
        <is>
          <t>Monaco</t>
        </is>
      </c>
      <c r="D280" s="27" t="n">
        <v>488</v>
      </c>
      <c r="E280" s="27" t="n">
        <v>252</v>
      </c>
      <c r="F280" s="27" t="n">
        <v>421</v>
      </c>
      <c r="G280" s="27" t="n">
        <v>171</v>
      </c>
      <c r="H280" s="8" t="n">
        <v>3</v>
      </c>
      <c r="I280" s="8" t="n">
        <v>8</v>
      </c>
      <c r="J280" s="8" t="n">
        <v>11</v>
      </c>
      <c r="K280" s="15" t="n">
        <v>0</v>
      </c>
      <c r="L280" s="27" t="n">
        <v>1</v>
      </c>
      <c r="M280" s="8" t="n">
        <v>1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43539</v>
      </c>
      <c r="B281" s="42" t="inlineStr">
        <is>
          <t>Nice</t>
        </is>
      </c>
      <c r="C281" s="42" t="inlineStr">
        <is>
          <t>Toulouse</t>
        </is>
      </c>
      <c r="D281" s="27" t="n">
        <v>413</v>
      </c>
      <c r="E281" s="27" t="n">
        <v>417</v>
      </c>
      <c r="F281" s="27" t="n">
        <v>347</v>
      </c>
      <c r="G281" s="27" t="n">
        <v>335</v>
      </c>
      <c r="H281" s="8" t="n">
        <v>2</v>
      </c>
      <c r="I281" s="8" t="n">
        <v>3</v>
      </c>
      <c r="J281" s="8" t="n">
        <v>5</v>
      </c>
      <c r="K281" s="15" t="n">
        <v>1</v>
      </c>
      <c r="L281" s="27" t="n">
        <v>1</v>
      </c>
      <c r="M281" s="8" t="n">
        <v>2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43540</v>
      </c>
      <c r="B282" s="42" t="inlineStr">
        <is>
          <t>Angers</t>
        </is>
      </c>
      <c r="C282" s="42" t="inlineStr">
        <is>
          <t>Amiens</t>
        </is>
      </c>
      <c r="D282" s="27" t="n">
        <v>365</v>
      </c>
      <c r="E282" s="27" t="n">
        <v>351</v>
      </c>
      <c r="F282" s="27" t="n">
        <v>275</v>
      </c>
      <c r="G282" s="27" t="n">
        <v>239</v>
      </c>
      <c r="H282" s="8" t="n">
        <v>3</v>
      </c>
      <c r="I282" s="8" t="n">
        <v>4</v>
      </c>
      <c r="J282" s="8" t="n">
        <v>7</v>
      </c>
      <c r="K282" s="15" t="n">
        <v>0</v>
      </c>
      <c r="L282" s="27" t="n">
        <v>0</v>
      </c>
      <c r="M282" s="8" t="n">
        <v>0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43540</v>
      </c>
      <c r="B283" s="42" t="inlineStr">
        <is>
          <t>Caen</t>
        </is>
      </c>
      <c r="C283" s="42" t="inlineStr">
        <is>
          <t>St Etienne</t>
        </is>
      </c>
      <c r="D283" s="27" t="n">
        <v>434</v>
      </c>
      <c r="E283" s="27" t="n">
        <v>479</v>
      </c>
      <c r="F283" s="27" t="n">
        <v>357</v>
      </c>
      <c r="G283" s="27" t="n">
        <v>399</v>
      </c>
      <c r="H283" s="8" t="n">
        <v>1</v>
      </c>
      <c r="I283" s="8" t="n">
        <v>7</v>
      </c>
      <c r="J283" s="8" t="n">
        <v>8</v>
      </c>
      <c r="K283" s="15" t="n">
        <v>0</v>
      </c>
      <c r="L283" s="27" t="n">
        <v>5</v>
      </c>
      <c r="M283" s="8" t="n">
        <v>5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43540</v>
      </c>
      <c r="B284" s="42" t="inlineStr">
        <is>
          <t>Guingamp</t>
        </is>
      </c>
      <c r="C284" s="42" t="inlineStr">
        <is>
          <t>Dijon</t>
        </is>
      </c>
      <c r="D284" s="27" t="n">
        <v>414</v>
      </c>
      <c r="E284" s="27" t="n">
        <v>391</v>
      </c>
      <c r="F284" s="27" t="n">
        <v>331</v>
      </c>
      <c r="G284" s="27" t="n">
        <v>300</v>
      </c>
      <c r="H284" s="8" t="n">
        <v>2</v>
      </c>
      <c r="I284" s="8" t="n">
        <v>4</v>
      </c>
      <c r="J284" s="8" t="n">
        <v>6</v>
      </c>
      <c r="K284" s="15" t="n">
        <v>1</v>
      </c>
      <c r="L284" s="27" t="n">
        <v>0</v>
      </c>
      <c r="M284" s="8" t="n">
        <v>1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43540</v>
      </c>
      <c r="B285" s="42" t="inlineStr">
        <is>
          <t>Nimes</t>
        </is>
      </c>
      <c r="C285" s="42" t="inlineStr">
        <is>
          <t>Strasbourg</t>
        </is>
      </c>
      <c r="D285" s="27" t="n">
        <v>462</v>
      </c>
      <c r="E285" s="27" t="n">
        <v>267</v>
      </c>
      <c r="F285" s="27" t="n">
        <v>378</v>
      </c>
      <c r="G285" s="27" t="n">
        <v>170</v>
      </c>
      <c r="H285" s="8" t="n">
        <v>4</v>
      </c>
      <c r="I285" s="8" t="n">
        <v>2</v>
      </c>
      <c r="J285" s="8" t="n">
        <v>6</v>
      </c>
      <c r="K285" s="15" t="n">
        <v>2</v>
      </c>
      <c r="L285" s="27" t="n">
        <v>2</v>
      </c>
      <c r="M285" s="8" t="n">
        <v>4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43541</v>
      </c>
      <c r="B286" s="42" t="inlineStr">
        <is>
          <t>Bordeaux</t>
        </is>
      </c>
      <c r="C286" s="42" t="inlineStr">
        <is>
          <t>Rennes</t>
        </is>
      </c>
      <c r="D286" s="27" t="n">
        <v>378</v>
      </c>
      <c r="E286" s="27" t="n">
        <v>404</v>
      </c>
      <c r="F286" s="27" t="n">
        <v>296</v>
      </c>
      <c r="G286" s="27" t="n">
        <v>313</v>
      </c>
      <c r="H286" s="8" t="n">
        <v>4</v>
      </c>
      <c r="I286" s="8" t="n">
        <v>3</v>
      </c>
      <c r="J286" s="8" t="n">
        <v>7</v>
      </c>
      <c r="K286" s="15" t="n">
        <v>1</v>
      </c>
      <c r="L286" s="27" t="n">
        <v>1</v>
      </c>
      <c r="M286" s="8" t="n">
        <v>2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43541</v>
      </c>
      <c r="B287" s="42" t="inlineStr">
        <is>
          <t>Lyon</t>
        </is>
      </c>
      <c r="C287" s="42" t="inlineStr">
        <is>
          <t>Montpellier</t>
        </is>
      </c>
      <c r="D287" s="27" t="n">
        <v>672</v>
      </c>
      <c r="E287" s="27" t="n">
        <v>348</v>
      </c>
      <c r="F287" s="27" t="n">
        <v>591</v>
      </c>
      <c r="G287" s="27" t="n">
        <v>255</v>
      </c>
      <c r="H287" s="8" t="n">
        <v>13</v>
      </c>
      <c r="I287" s="8" t="n">
        <v>4</v>
      </c>
      <c r="J287" s="8" t="n">
        <v>17</v>
      </c>
      <c r="K287" s="15" t="n">
        <v>3</v>
      </c>
      <c r="L287" s="27" t="n">
        <v>2</v>
      </c>
      <c r="M287" s="8" t="n">
        <v>5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43541</v>
      </c>
      <c r="B288" s="42" t="inlineStr">
        <is>
          <t>Paris SG</t>
        </is>
      </c>
      <c r="C288" s="42" t="inlineStr">
        <is>
          <t>Marseille</t>
        </is>
      </c>
      <c r="D288" s="27" t="n">
        <v>564</v>
      </c>
      <c r="E288" s="27" t="n">
        <v>334</v>
      </c>
      <c r="F288" s="27" t="n">
        <v>502</v>
      </c>
      <c r="G288" s="27" t="n">
        <v>277</v>
      </c>
      <c r="H288" s="8" t="n">
        <v>7</v>
      </c>
      <c r="I288" s="8" t="n">
        <v>2</v>
      </c>
      <c r="J288" s="8" t="n">
        <v>9</v>
      </c>
      <c r="K288" s="15" t="n">
        <v>3</v>
      </c>
      <c r="L288" s="27" t="n">
        <v>1</v>
      </c>
      <c r="M288" s="8" t="n">
        <v>4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43541</v>
      </c>
      <c r="B289" s="42" t="inlineStr">
        <is>
          <t>Reims</t>
        </is>
      </c>
      <c r="C289" s="42" t="inlineStr">
        <is>
          <t>Nantes</t>
        </is>
      </c>
      <c r="D289" s="27" t="n">
        <v>423</v>
      </c>
      <c r="E289" s="27" t="n">
        <v>408</v>
      </c>
      <c r="F289" s="27" t="n">
        <v>329</v>
      </c>
      <c r="G289" s="27" t="n">
        <v>307</v>
      </c>
      <c r="H289" s="8" t="n">
        <v>2</v>
      </c>
      <c r="I289" s="8" t="n">
        <v>1</v>
      </c>
      <c r="J289" s="8" t="n">
        <v>3</v>
      </c>
      <c r="K289" s="15" t="n">
        <v>1</v>
      </c>
      <c r="L289" s="27" t="n">
        <v>0</v>
      </c>
      <c r="M289" s="8" t="n">
        <v>1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43553</v>
      </c>
      <c r="B290" s="42" t="inlineStr">
        <is>
          <t>Rennes</t>
        </is>
      </c>
      <c r="C290" s="42" t="inlineStr">
        <is>
          <t>Lyon</t>
        </is>
      </c>
      <c r="D290" s="27" t="n">
        <v>381</v>
      </c>
      <c r="E290" s="27" t="n">
        <v>473</v>
      </c>
      <c r="F290" s="27" t="n">
        <v>312</v>
      </c>
      <c r="G290" s="27" t="n">
        <v>403</v>
      </c>
      <c r="H290" s="8" t="n">
        <v>2</v>
      </c>
      <c r="I290" s="8" t="n">
        <v>5</v>
      </c>
      <c r="J290" s="8" t="n">
        <v>7</v>
      </c>
      <c r="K290" s="15" t="n">
        <v>0</v>
      </c>
      <c r="L290" s="27" t="n">
        <v>1</v>
      </c>
      <c r="M290" s="8" t="n">
        <v>1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43554</v>
      </c>
      <c r="B291" s="42" t="inlineStr">
        <is>
          <t>Marseille</t>
        </is>
      </c>
      <c r="C291" s="42" t="inlineStr">
        <is>
          <t>Angers</t>
        </is>
      </c>
      <c r="D291" s="27" t="n">
        <v>518</v>
      </c>
      <c r="E291" s="27" t="n">
        <v>413</v>
      </c>
      <c r="F291" s="27" t="n">
        <v>445</v>
      </c>
      <c r="G291" s="27" t="n">
        <v>338</v>
      </c>
      <c r="H291" s="8" t="n">
        <v>5</v>
      </c>
      <c r="I291" s="8" t="n">
        <v>4</v>
      </c>
      <c r="J291" s="8" t="n">
        <v>9</v>
      </c>
      <c r="K291" s="15" t="n">
        <v>2</v>
      </c>
      <c r="L291" s="27" t="n">
        <v>2</v>
      </c>
      <c r="M291" s="8" t="n">
        <v>4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43555</v>
      </c>
      <c r="B292" s="42" t="inlineStr">
        <is>
          <t>Amiens</t>
        </is>
      </c>
      <c r="C292" s="42" t="inlineStr">
        <is>
          <t>Bordeaux</t>
        </is>
      </c>
      <c r="D292" s="27" t="n">
        <v>402</v>
      </c>
      <c r="E292" s="27" t="n">
        <v>354</v>
      </c>
      <c r="F292" s="27" t="n">
        <v>298</v>
      </c>
      <c r="G292" s="27" t="n">
        <v>253</v>
      </c>
      <c r="H292" s="8" t="n">
        <v>3</v>
      </c>
      <c r="I292" s="8" t="n">
        <v>0</v>
      </c>
      <c r="J292" s="8" t="n">
        <v>3</v>
      </c>
      <c r="K292" s="15" t="n">
        <v>0</v>
      </c>
      <c r="L292" s="27" t="n">
        <v>0</v>
      </c>
      <c r="M292" s="8" t="n">
        <v>0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43555</v>
      </c>
      <c r="B293" s="42" t="inlineStr">
        <is>
          <t>Dijon</t>
        </is>
      </c>
      <c r="C293" s="42" t="inlineStr">
        <is>
          <t>Nice</t>
        </is>
      </c>
      <c r="D293" s="27" t="n">
        <v>425</v>
      </c>
      <c r="E293" s="27" t="n">
        <v>416</v>
      </c>
      <c r="F293" s="27" t="n">
        <v>349</v>
      </c>
      <c r="G293" s="27" t="n">
        <v>340</v>
      </c>
      <c r="H293" s="8" t="n">
        <v>1</v>
      </c>
      <c r="I293" s="8" t="n">
        <v>6</v>
      </c>
      <c r="J293" s="8" t="n">
        <v>7</v>
      </c>
      <c r="K293" s="15" t="n">
        <v>0</v>
      </c>
      <c r="L293" s="27" t="n">
        <v>1</v>
      </c>
      <c r="M293" s="8" t="n">
        <v>1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43555</v>
      </c>
      <c r="B294" s="42" t="inlineStr">
        <is>
          <t>Monaco</t>
        </is>
      </c>
      <c r="C294" s="42" t="inlineStr">
        <is>
          <t>Caen</t>
        </is>
      </c>
      <c r="D294" s="27" t="n">
        <v>485</v>
      </c>
      <c r="E294" s="27" t="n">
        <v>246</v>
      </c>
      <c r="F294" s="27" t="n">
        <v>399</v>
      </c>
      <c r="G294" s="27" t="n">
        <v>164</v>
      </c>
      <c r="H294" s="8" t="n">
        <v>6</v>
      </c>
      <c r="I294" s="8" t="n">
        <v>2</v>
      </c>
      <c r="J294" s="8" t="n">
        <v>8</v>
      </c>
      <c r="K294" s="15" t="n">
        <v>0</v>
      </c>
      <c r="L294" s="27" t="n">
        <v>1</v>
      </c>
      <c r="M294" s="8" t="n">
        <v>1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43555</v>
      </c>
      <c r="B295" s="42" t="inlineStr">
        <is>
          <t>Nantes</t>
        </is>
      </c>
      <c r="C295" s="42" t="inlineStr">
        <is>
          <t>Lille</t>
        </is>
      </c>
      <c r="D295" s="27" t="n">
        <v>375</v>
      </c>
      <c r="E295" s="27" t="n">
        <v>361</v>
      </c>
      <c r="F295" s="27" t="n">
        <v>294</v>
      </c>
      <c r="G295" s="27" t="n">
        <v>291</v>
      </c>
      <c r="H295" s="8" t="n">
        <v>2</v>
      </c>
      <c r="I295" s="8" t="n">
        <v>3</v>
      </c>
      <c r="J295" s="8" t="n">
        <v>5</v>
      </c>
      <c r="K295" s="15" t="n">
        <v>2</v>
      </c>
      <c r="L295" s="27" t="n">
        <v>3</v>
      </c>
      <c r="M295" s="8" t="n">
        <v>5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43555</v>
      </c>
      <c r="B296" s="42" t="inlineStr">
        <is>
          <t>Toulouse</t>
        </is>
      </c>
      <c r="C296" s="42" t="inlineStr">
        <is>
          <t>Paris SG</t>
        </is>
      </c>
      <c r="D296" s="27" t="n">
        <v>318</v>
      </c>
      <c r="E296" s="27" t="n">
        <v>607</v>
      </c>
      <c r="F296" s="27" t="n">
        <v>236</v>
      </c>
      <c r="G296" s="27" t="n">
        <v>521</v>
      </c>
      <c r="H296" s="8" t="n">
        <v>3</v>
      </c>
      <c r="I296" s="8" t="n">
        <v>4</v>
      </c>
      <c r="J296" s="8" t="n">
        <v>7</v>
      </c>
      <c r="K296" s="15" t="n">
        <v>0</v>
      </c>
      <c r="L296" s="27" t="n">
        <v>1</v>
      </c>
      <c r="M296" s="8" t="n">
        <v>1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43556</v>
      </c>
      <c r="B297" s="42" t="inlineStr">
        <is>
          <t>St Etienne</t>
        </is>
      </c>
      <c r="C297" s="42" t="inlineStr">
        <is>
          <t>Nimes</t>
        </is>
      </c>
      <c r="D297" s="27" t="n">
        <v>463</v>
      </c>
      <c r="E297" s="27" t="n">
        <v>308</v>
      </c>
      <c r="F297" s="27" t="n">
        <v>363</v>
      </c>
      <c r="G297" s="27" t="n">
        <v>204</v>
      </c>
      <c r="H297" s="8" t="n">
        <v>9</v>
      </c>
      <c r="I297" s="8" t="n">
        <v>6</v>
      </c>
      <c r="J297" s="8" t="n">
        <v>15</v>
      </c>
      <c r="K297" s="15" t="n">
        <v>2</v>
      </c>
      <c r="L297" s="27" t="n">
        <v>1</v>
      </c>
      <c r="M297" s="8" t="n">
        <v>3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43558</v>
      </c>
      <c r="B298" s="42" t="inlineStr">
        <is>
          <t>Montpellier</t>
        </is>
      </c>
      <c r="C298" s="42" t="inlineStr">
        <is>
          <t>Guingamp</t>
        </is>
      </c>
      <c r="D298" s="27" t="n">
        <v>470</v>
      </c>
      <c r="E298" s="27" t="n">
        <v>420</v>
      </c>
      <c r="F298" s="27" t="n">
        <v>387</v>
      </c>
      <c r="G298" s="27" t="n">
        <v>351</v>
      </c>
      <c r="H298" s="8" t="n">
        <v>7</v>
      </c>
      <c r="I298" s="8" t="n">
        <v>3</v>
      </c>
      <c r="J298" s="8" t="n">
        <v>10</v>
      </c>
      <c r="K298" s="15" t="n">
        <v>2</v>
      </c>
      <c r="L298" s="27" t="n">
        <v>0</v>
      </c>
      <c r="M298" s="8" t="n">
        <v>2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43558</v>
      </c>
      <c r="B299" s="42" t="inlineStr">
        <is>
          <t>Strasbourg</t>
        </is>
      </c>
      <c r="C299" s="42" t="inlineStr">
        <is>
          <t>Reims</t>
        </is>
      </c>
      <c r="D299" s="27" t="n">
        <v>361</v>
      </c>
      <c r="E299" s="27" t="n">
        <v>402</v>
      </c>
      <c r="F299" s="27" t="n">
        <v>299</v>
      </c>
      <c r="G299" s="27" t="n">
        <v>336</v>
      </c>
      <c r="H299" s="8" t="n">
        <v>9</v>
      </c>
      <c r="I299" s="8" t="n">
        <v>3</v>
      </c>
      <c r="J299" s="8" t="n">
        <v>12</v>
      </c>
      <c r="K299" s="15" t="n">
        <v>4</v>
      </c>
      <c r="L299" s="27" t="n">
        <v>0</v>
      </c>
      <c r="M299" s="8" t="n">
        <v>4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43560</v>
      </c>
      <c r="B300" s="42" t="inlineStr">
        <is>
          <t>Bordeaux</t>
        </is>
      </c>
      <c r="C300" s="42" t="inlineStr">
        <is>
          <t>Marseille</t>
        </is>
      </c>
      <c r="D300" s="27" t="n">
        <v>301</v>
      </c>
      <c r="E300" s="27" t="n">
        <v>542</v>
      </c>
      <c r="F300" s="27" t="n">
        <v>222</v>
      </c>
      <c r="G300" s="27" t="n">
        <v>454</v>
      </c>
      <c r="H300" s="8" t="n">
        <v>7</v>
      </c>
      <c r="I300" s="8" t="n">
        <v>5</v>
      </c>
      <c r="J300" s="8" t="n">
        <v>12</v>
      </c>
      <c r="K300" s="15" t="n">
        <v>2</v>
      </c>
      <c r="L300" s="27" t="n">
        <v>0</v>
      </c>
      <c r="M300" s="8" t="n">
        <v>2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43561</v>
      </c>
      <c r="B301" s="42" t="inlineStr">
        <is>
          <t>Amiens</t>
        </is>
      </c>
      <c r="C301" s="42" t="inlineStr">
        <is>
          <t>St Etienne</t>
        </is>
      </c>
      <c r="D301" s="27" t="n">
        <v>259</v>
      </c>
      <c r="E301" s="27" t="n">
        <v>489</v>
      </c>
      <c r="F301" s="27" t="n">
        <v>176</v>
      </c>
      <c r="G301" s="27" t="n">
        <v>404</v>
      </c>
      <c r="H301" s="8" t="n">
        <v>4</v>
      </c>
      <c r="I301" s="8" t="n">
        <v>6</v>
      </c>
      <c r="J301" s="8" t="n">
        <v>10</v>
      </c>
      <c r="K301" s="15" t="n">
        <v>2</v>
      </c>
      <c r="L301" s="27" t="n">
        <v>2</v>
      </c>
      <c r="M301" s="8" t="n">
        <v>4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43561</v>
      </c>
      <c r="B302" s="42" t="inlineStr">
        <is>
          <t>Angers</t>
        </is>
      </c>
      <c r="C302" s="42" t="inlineStr">
        <is>
          <t>Rennes</t>
        </is>
      </c>
      <c r="D302" s="27" t="n">
        <v>411</v>
      </c>
      <c r="E302" s="27" t="n">
        <v>525</v>
      </c>
      <c r="F302" s="27" t="n">
        <v>336</v>
      </c>
      <c r="G302" s="27" t="n">
        <v>450</v>
      </c>
      <c r="H302" s="8" t="n">
        <v>9</v>
      </c>
      <c r="I302" s="8" t="n">
        <v>5</v>
      </c>
      <c r="J302" s="8" t="n">
        <v>14</v>
      </c>
      <c r="K302" s="15" t="n">
        <v>3</v>
      </c>
      <c r="L302" s="27" t="n">
        <v>3</v>
      </c>
      <c r="M302" s="8" t="n">
        <v>6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43561</v>
      </c>
      <c r="B303" s="42" t="inlineStr">
        <is>
          <t>Guingamp</t>
        </is>
      </c>
      <c r="C303" s="42" t="inlineStr">
        <is>
          <t>Monaco</t>
        </is>
      </c>
      <c r="D303" s="27" t="n">
        <v>245</v>
      </c>
      <c r="E303" s="27" t="n">
        <v>511</v>
      </c>
      <c r="F303" s="27" t="n">
        <v>145</v>
      </c>
      <c r="G303" s="27" t="n">
        <v>414</v>
      </c>
      <c r="H303" s="8" t="n">
        <v>2</v>
      </c>
      <c r="I303" s="8" t="n">
        <v>5</v>
      </c>
      <c r="J303" s="8" t="n">
        <v>7</v>
      </c>
      <c r="K303" s="15" t="n">
        <v>1</v>
      </c>
      <c r="L303" s="27" t="n">
        <v>1</v>
      </c>
      <c r="M303" s="8" t="n">
        <v>2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43561</v>
      </c>
      <c r="B304" s="42" t="inlineStr">
        <is>
          <t>Lyon</t>
        </is>
      </c>
      <c r="C304" s="42" t="inlineStr">
        <is>
          <t>Dijon</t>
        </is>
      </c>
      <c r="D304" s="27" t="n">
        <v>502</v>
      </c>
      <c r="E304" s="27" t="n">
        <v>305</v>
      </c>
      <c r="F304" s="27" t="n">
        <v>428</v>
      </c>
      <c r="G304" s="27" t="n">
        <v>208</v>
      </c>
      <c r="H304" s="8" t="n">
        <v>6</v>
      </c>
      <c r="I304" s="8" t="n">
        <v>3</v>
      </c>
      <c r="J304" s="8" t="n">
        <v>9</v>
      </c>
      <c r="K304" s="15" t="n">
        <v>1</v>
      </c>
      <c r="L304" s="27" t="n">
        <v>3</v>
      </c>
      <c r="M304" s="8" t="n">
        <v>4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43561</v>
      </c>
      <c r="B305" s="42" t="inlineStr">
        <is>
          <t>Nimes</t>
        </is>
      </c>
      <c r="C305" s="42" t="inlineStr">
        <is>
          <t>Caen</t>
        </is>
      </c>
      <c r="D305" s="27" t="n">
        <v>330</v>
      </c>
      <c r="E305" s="27" t="n">
        <v>341</v>
      </c>
      <c r="F305" s="27" t="n">
        <v>238</v>
      </c>
      <c r="G305" s="27" t="n">
        <v>252</v>
      </c>
      <c r="H305" s="8" t="n">
        <v>7</v>
      </c>
      <c r="I305" s="8" t="n">
        <v>1</v>
      </c>
      <c r="J305" s="8" t="n">
        <v>8</v>
      </c>
      <c r="K305" s="15" t="n">
        <v>2</v>
      </c>
      <c r="L305" s="27" t="n">
        <v>0</v>
      </c>
      <c r="M305" s="8" t="n">
        <v>2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43562</v>
      </c>
      <c r="B306" s="42" t="inlineStr">
        <is>
          <t>Nice</t>
        </is>
      </c>
      <c r="C306" s="42" t="inlineStr">
        <is>
          <t>Montpellier</t>
        </is>
      </c>
      <c r="D306" s="27" t="n">
        <v>479</v>
      </c>
      <c r="E306" s="27" t="n">
        <v>449</v>
      </c>
      <c r="F306" s="27" t="n">
        <v>410</v>
      </c>
      <c r="G306" s="27" t="n">
        <v>364</v>
      </c>
      <c r="H306" s="8" t="n">
        <v>5</v>
      </c>
      <c r="I306" s="8" t="n">
        <v>4</v>
      </c>
      <c r="J306" s="8" t="n">
        <v>9</v>
      </c>
      <c r="K306" s="15" t="n">
        <v>1</v>
      </c>
      <c r="L306" s="27" t="n">
        <v>0</v>
      </c>
      <c r="M306" s="8" t="n">
        <v>1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43562</v>
      </c>
      <c r="B307" s="42" t="inlineStr">
        <is>
          <t>Paris SG</t>
        </is>
      </c>
      <c r="C307" s="42" t="inlineStr">
        <is>
          <t>Strasbourg</t>
        </is>
      </c>
      <c r="D307" s="27" t="n">
        <v>758</v>
      </c>
      <c r="E307" s="27" t="n">
        <v>259</v>
      </c>
      <c r="F307" s="27" t="n">
        <v>696</v>
      </c>
      <c r="G307" s="27" t="n">
        <v>198</v>
      </c>
      <c r="H307" s="8" t="n">
        <v>6</v>
      </c>
      <c r="I307" s="8" t="n">
        <v>4</v>
      </c>
      <c r="J307" s="8" t="n">
        <v>10</v>
      </c>
      <c r="K307" s="15" t="n">
        <v>2</v>
      </c>
      <c r="L307" s="27" t="n">
        <v>2</v>
      </c>
      <c r="M307" s="8" t="n">
        <v>4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A308" s="52" t="n">
        <v>43562</v>
      </c>
      <c r="B308" s="42" t="inlineStr">
        <is>
          <t>Reims</t>
        </is>
      </c>
      <c r="C308" s="42" t="inlineStr">
        <is>
          <t>Lille</t>
        </is>
      </c>
      <c r="D308" s="27" t="n">
        <v>372</v>
      </c>
      <c r="E308" s="27" t="n">
        <v>511</v>
      </c>
      <c r="F308" s="27" t="n">
        <v>288</v>
      </c>
      <c r="G308" s="27" t="n">
        <v>437</v>
      </c>
      <c r="H308" s="8" t="n">
        <v>3</v>
      </c>
      <c r="I308" s="8" t="n">
        <v>4</v>
      </c>
      <c r="J308" s="8" t="n">
        <v>7</v>
      </c>
      <c r="K308" s="15" t="n">
        <v>1</v>
      </c>
      <c r="L308" s="27" t="n">
        <v>1</v>
      </c>
      <c r="M308" s="8" t="n">
        <v>2</v>
      </c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A309" s="52" t="n">
        <v>43562</v>
      </c>
      <c r="B309" s="42" t="inlineStr">
        <is>
          <t>Toulouse</t>
        </is>
      </c>
      <c r="C309" s="42" t="inlineStr">
        <is>
          <t>Nantes</t>
        </is>
      </c>
      <c r="D309" s="27" t="n">
        <v>429</v>
      </c>
      <c r="E309" s="27" t="n">
        <v>389</v>
      </c>
      <c r="F309" s="27" t="n">
        <v>345</v>
      </c>
      <c r="G309" s="27" t="n">
        <v>294</v>
      </c>
      <c r="H309" s="8" t="n">
        <v>5</v>
      </c>
      <c r="I309" s="8" t="n">
        <v>1</v>
      </c>
      <c r="J309" s="8" t="n">
        <v>6</v>
      </c>
      <c r="K309" s="15" t="n">
        <v>1</v>
      </c>
      <c r="L309" s="27" t="n">
        <v>0</v>
      </c>
      <c r="M309" s="8" t="n">
        <v>1</v>
      </c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A310" s="52" t="n">
        <v>43564</v>
      </c>
      <c r="B310" s="42" t="inlineStr">
        <is>
          <t>Nimes</t>
        </is>
      </c>
      <c r="C310" s="42" t="inlineStr">
        <is>
          <t>Rennes</t>
        </is>
      </c>
      <c r="D310" s="27" t="n">
        <v>390</v>
      </c>
      <c r="E310" s="27" t="n">
        <v>482</v>
      </c>
      <c r="F310" s="27" t="n">
        <v>313</v>
      </c>
      <c r="G310" s="27" t="n">
        <v>395</v>
      </c>
      <c r="H310" s="8" t="n">
        <v>8</v>
      </c>
      <c r="I310" s="8" t="n">
        <v>2</v>
      </c>
      <c r="J310" s="8" t="n">
        <v>10</v>
      </c>
      <c r="K310" s="15" t="n">
        <v>3</v>
      </c>
      <c r="L310" s="27" t="n">
        <v>1</v>
      </c>
      <c r="M310" s="8" t="n">
        <v>4</v>
      </c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A311" s="52" t="n">
        <v>43567</v>
      </c>
      <c r="B311" s="42" t="inlineStr">
        <is>
          <t>Dijon</t>
        </is>
      </c>
      <c r="C311" s="42" t="inlineStr">
        <is>
          <t>Amiens</t>
        </is>
      </c>
      <c r="D311" s="27" t="n">
        <v>403</v>
      </c>
      <c r="E311" s="27" t="n">
        <v>323</v>
      </c>
      <c r="F311" s="27" t="n">
        <v>308</v>
      </c>
      <c r="G311" s="27" t="n">
        <v>225</v>
      </c>
      <c r="H311" s="8" t="n">
        <v>5</v>
      </c>
      <c r="I311" s="8" t="n">
        <v>1</v>
      </c>
      <c r="J311" s="8" t="n">
        <v>6</v>
      </c>
      <c r="K311" s="15" t="n">
        <v>0</v>
      </c>
      <c r="L311" s="27" t="n">
        <v>0</v>
      </c>
      <c r="M311" s="8" t="n">
        <v>0</v>
      </c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A312" s="52" t="n">
        <v>43567</v>
      </c>
      <c r="B312" s="42" t="inlineStr">
        <is>
          <t>Nantes</t>
        </is>
      </c>
      <c r="C312" s="42" t="inlineStr">
        <is>
          <t>Lyon</t>
        </is>
      </c>
      <c r="D312" s="27" t="n">
        <v>291</v>
      </c>
      <c r="E312" s="27" t="n">
        <v>498</v>
      </c>
      <c r="F312" s="27" t="n">
        <v>214</v>
      </c>
      <c r="G312" s="27" t="n">
        <v>429</v>
      </c>
      <c r="H312" s="8" t="n">
        <v>5</v>
      </c>
      <c r="I312" s="8" t="n">
        <v>4</v>
      </c>
      <c r="J312" s="8" t="n">
        <v>9</v>
      </c>
      <c r="K312" s="15" t="n">
        <v>2</v>
      </c>
      <c r="L312" s="27" t="n">
        <v>1</v>
      </c>
      <c r="M312" s="8" t="n">
        <v>3</v>
      </c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A313" s="52" t="n">
        <v>43568</v>
      </c>
      <c r="B313" s="42" t="inlineStr">
        <is>
          <t>Caen</t>
        </is>
      </c>
      <c r="C313" s="42" t="inlineStr">
        <is>
          <t>Angers</t>
        </is>
      </c>
      <c r="D313" s="27" t="n">
        <v>485</v>
      </c>
      <c r="E313" s="27" t="n">
        <v>525</v>
      </c>
      <c r="F313" s="27" t="n">
        <v>388</v>
      </c>
      <c r="G313" s="27" t="n">
        <v>427</v>
      </c>
      <c r="H313" s="8" t="n">
        <v>2</v>
      </c>
      <c r="I313" s="8" t="n">
        <v>5</v>
      </c>
      <c r="J313" s="8" t="n">
        <v>7</v>
      </c>
      <c r="K313" s="15" t="n">
        <v>0</v>
      </c>
      <c r="L313" s="27" t="n">
        <v>1</v>
      </c>
      <c r="M313" s="8" t="n">
        <v>1</v>
      </c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A314" s="52" t="n">
        <v>43568</v>
      </c>
      <c r="B314" s="42" t="inlineStr">
        <is>
          <t>Marseille</t>
        </is>
      </c>
      <c r="C314" s="42" t="inlineStr">
        <is>
          <t>Nimes</t>
        </is>
      </c>
      <c r="D314" s="27" t="n">
        <v>494</v>
      </c>
      <c r="E314" s="27" t="n">
        <v>325</v>
      </c>
      <c r="F314" s="27" t="n">
        <v>410</v>
      </c>
      <c r="G314" s="27" t="n">
        <v>241</v>
      </c>
      <c r="H314" s="8" t="n">
        <v>4</v>
      </c>
      <c r="I314" s="8" t="n">
        <v>3</v>
      </c>
      <c r="J314" s="8" t="n">
        <v>7</v>
      </c>
      <c r="K314" s="15" t="n">
        <v>2</v>
      </c>
      <c r="L314" s="27" t="n">
        <v>1</v>
      </c>
      <c r="M314" s="8" t="n">
        <v>3</v>
      </c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A315" s="52" t="n">
        <v>43568</v>
      </c>
      <c r="B315" s="42" t="inlineStr">
        <is>
          <t>Monaco</t>
        </is>
      </c>
      <c r="C315" s="42" t="inlineStr">
        <is>
          <t>Reims</t>
        </is>
      </c>
      <c r="D315" s="27" t="n">
        <v>461</v>
      </c>
      <c r="E315" s="27" t="n">
        <v>370</v>
      </c>
      <c r="F315" s="27" t="n">
        <v>385</v>
      </c>
      <c r="G315" s="27" t="n">
        <v>274</v>
      </c>
      <c r="H315" s="8" t="n">
        <v>6</v>
      </c>
      <c r="I315" s="8" t="n">
        <v>3</v>
      </c>
      <c r="J315" s="8" t="n">
        <v>9</v>
      </c>
      <c r="K315" s="15" t="n">
        <v>0</v>
      </c>
      <c r="L315" s="27" t="n">
        <v>0</v>
      </c>
      <c r="M315" s="8" t="n">
        <v>0</v>
      </c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A316" s="52" t="n">
        <v>43568</v>
      </c>
      <c r="B316" s="42" t="inlineStr">
        <is>
          <t>Strasbourg</t>
        </is>
      </c>
      <c r="C316" s="42" t="inlineStr">
        <is>
          <t>Guingamp</t>
        </is>
      </c>
      <c r="D316" s="27" t="n">
        <v>549</v>
      </c>
      <c r="E316" s="27" t="n">
        <v>297</v>
      </c>
      <c r="F316" s="27" t="n">
        <v>436</v>
      </c>
      <c r="G316" s="27" t="n">
        <v>201</v>
      </c>
      <c r="H316" s="8" t="n">
        <v>6</v>
      </c>
      <c r="I316" s="8" t="n">
        <v>5</v>
      </c>
      <c r="J316" s="8" t="n">
        <v>11</v>
      </c>
      <c r="K316" s="15" t="n">
        <v>3</v>
      </c>
      <c r="L316" s="27" t="n">
        <v>3</v>
      </c>
      <c r="M316" s="8" t="n">
        <v>6</v>
      </c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A317" s="52" t="n">
        <v>43569</v>
      </c>
      <c r="B317" s="42" t="inlineStr">
        <is>
          <t>Lille</t>
        </is>
      </c>
      <c r="C317" s="42" t="inlineStr">
        <is>
          <t>Paris SG</t>
        </is>
      </c>
      <c r="D317" s="27" t="n">
        <v>399</v>
      </c>
      <c r="E317" s="27" t="n">
        <v>517</v>
      </c>
      <c r="F317" s="27" t="n">
        <v>347</v>
      </c>
      <c r="G317" s="27" t="n">
        <v>465</v>
      </c>
      <c r="H317" s="8" t="n">
        <v>6</v>
      </c>
      <c r="I317" s="8" t="n">
        <v>5</v>
      </c>
      <c r="J317" s="8" t="n">
        <v>11</v>
      </c>
      <c r="K317" s="15" t="n">
        <v>5</v>
      </c>
      <c r="L317" s="27" t="n">
        <v>1</v>
      </c>
      <c r="M317" s="8" t="n">
        <v>6</v>
      </c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A318" s="52" t="n">
        <v>43569</v>
      </c>
      <c r="B318" s="42" t="inlineStr">
        <is>
          <t>Montpellier</t>
        </is>
      </c>
      <c r="C318" s="42" t="inlineStr">
        <is>
          <t>Toulouse</t>
        </is>
      </c>
      <c r="D318" s="27" t="n">
        <v>381</v>
      </c>
      <c r="E318" s="27" t="n">
        <v>441</v>
      </c>
      <c r="F318" s="27" t="n">
        <v>287</v>
      </c>
      <c r="G318" s="27" t="n">
        <v>334</v>
      </c>
      <c r="H318" s="8" t="n">
        <v>5</v>
      </c>
      <c r="I318" s="8" t="n">
        <v>2</v>
      </c>
      <c r="J318" s="8" t="n">
        <v>7</v>
      </c>
      <c r="K318" s="15" t="n">
        <v>2</v>
      </c>
      <c r="L318" s="27" t="n">
        <v>1</v>
      </c>
      <c r="M318" s="8" t="n">
        <v>3</v>
      </c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A319" s="52" t="n">
        <v>43569</v>
      </c>
      <c r="B319" s="42" t="inlineStr">
        <is>
          <t>Rennes</t>
        </is>
      </c>
      <c r="C319" s="42" t="inlineStr">
        <is>
          <t>Nice</t>
        </is>
      </c>
      <c r="D319" s="27" t="n">
        <v>507</v>
      </c>
      <c r="E319" s="27" t="n">
        <v>494</v>
      </c>
      <c r="F319" s="27" t="n">
        <v>441</v>
      </c>
      <c r="G319" s="27" t="n">
        <v>429</v>
      </c>
      <c r="H319" s="8" t="n">
        <v>7</v>
      </c>
      <c r="I319" s="8" t="n">
        <v>2</v>
      </c>
      <c r="J319" s="8" t="n">
        <v>9</v>
      </c>
      <c r="K319" s="15" t="n">
        <v>0</v>
      </c>
      <c r="L319" s="27" t="n">
        <v>0</v>
      </c>
      <c r="M319" s="8" t="n">
        <v>0</v>
      </c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A320" s="52" t="n">
        <v>43569</v>
      </c>
      <c r="B320" s="42" t="inlineStr">
        <is>
          <t>St Etienne</t>
        </is>
      </c>
      <c r="C320" s="42" t="inlineStr">
        <is>
          <t>Bordeaux</t>
        </is>
      </c>
      <c r="D320" s="27" t="n">
        <v>453</v>
      </c>
      <c r="E320" s="27" t="n">
        <v>463</v>
      </c>
      <c r="F320" s="27" t="n">
        <v>358</v>
      </c>
      <c r="G320" s="27" t="n">
        <v>369</v>
      </c>
      <c r="H320" s="8" t="n">
        <v>6</v>
      </c>
      <c r="I320" s="8" t="n">
        <v>1</v>
      </c>
      <c r="J320" s="8" t="n">
        <v>7</v>
      </c>
      <c r="K320" s="15" t="n">
        <v>3</v>
      </c>
      <c r="L320" s="27" t="n">
        <v>0</v>
      </c>
      <c r="M320" s="8" t="n">
        <v>3</v>
      </c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A321" s="52" t="n">
        <v>43572</v>
      </c>
      <c r="B321" s="42" t="inlineStr">
        <is>
          <t>Nantes</t>
        </is>
      </c>
      <c r="C321" s="42" t="inlineStr">
        <is>
          <t>Paris SG</t>
        </is>
      </c>
      <c r="D321" s="27" t="n">
        <v>257</v>
      </c>
      <c r="E321" s="27" t="n">
        <v>650</v>
      </c>
      <c r="F321" s="27" t="n">
        <v>195</v>
      </c>
      <c r="G321" s="27" t="n">
        <v>582</v>
      </c>
      <c r="H321" s="8" t="n">
        <v>8</v>
      </c>
      <c r="I321" s="8" t="n">
        <v>6</v>
      </c>
      <c r="J321" s="8" t="n">
        <v>14</v>
      </c>
      <c r="K321" s="15" t="n">
        <v>3</v>
      </c>
      <c r="L321" s="27" t="n">
        <v>2</v>
      </c>
      <c r="M321" s="8" t="n">
        <v>5</v>
      </c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A322" s="52" t="n">
        <v>43574</v>
      </c>
      <c r="B322" s="42" t="inlineStr">
        <is>
          <t>Dijon</t>
        </is>
      </c>
      <c r="C322" s="42" t="inlineStr">
        <is>
          <t>Rennes</t>
        </is>
      </c>
      <c r="D322" s="27" t="n">
        <v>221</v>
      </c>
      <c r="E322" s="27" t="n">
        <v>510</v>
      </c>
      <c r="F322" s="27" t="n">
        <v>152</v>
      </c>
      <c r="G322" s="27" t="n">
        <v>436</v>
      </c>
      <c r="H322" s="8" t="n">
        <v>10</v>
      </c>
      <c r="I322" s="8" t="n">
        <v>4</v>
      </c>
      <c r="J322" s="8" t="n">
        <v>14</v>
      </c>
      <c r="K322" s="15" t="n">
        <v>3</v>
      </c>
      <c r="L322" s="27" t="n">
        <v>2</v>
      </c>
      <c r="M322" s="8" t="n">
        <v>5</v>
      </c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A323" s="52" t="n">
        <v>43574</v>
      </c>
      <c r="B323" s="42" t="inlineStr">
        <is>
          <t>Lyon</t>
        </is>
      </c>
      <c r="C323" s="42" t="inlineStr">
        <is>
          <t>Angers</t>
        </is>
      </c>
      <c r="D323" s="27" t="n">
        <v>726</v>
      </c>
      <c r="E323" s="27" t="n">
        <v>395</v>
      </c>
      <c r="F323" s="27" t="n">
        <v>661</v>
      </c>
      <c r="G323" s="27" t="n">
        <v>322</v>
      </c>
      <c r="H323" s="8" t="n">
        <v>11</v>
      </c>
      <c r="I323" s="8" t="n">
        <v>3</v>
      </c>
      <c r="J323" s="8" t="n">
        <v>14</v>
      </c>
      <c r="K323" s="15" t="n">
        <v>2</v>
      </c>
      <c r="L323" s="27" t="n">
        <v>1</v>
      </c>
      <c r="M323" s="8" t="n">
        <v>3</v>
      </c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A324" s="52" t="n">
        <v>43575</v>
      </c>
      <c r="B324" s="42" t="inlineStr">
        <is>
          <t>Guingamp</t>
        </is>
      </c>
      <c r="C324" s="42" t="inlineStr">
        <is>
          <t>Marseille</t>
        </is>
      </c>
      <c r="D324" s="27" t="n">
        <v>315</v>
      </c>
      <c r="E324" s="27" t="n">
        <v>410</v>
      </c>
      <c r="F324" s="27" t="n">
        <v>220</v>
      </c>
      <c r="G324" s="27" t="n">
        <v>312</v>
      </c>
      <c r="H324" s="8" t="n">
        <v>3</v>
      </c>
      <c r="I324" s="8" t="n">
        <v>6</v>
      </c>
      <c r="J324" s="8" t="n">
        <v>9</v>
      </c>
      <c r="K324" s="15" t="n">
        <v>1</v>
      </c>
      <c r="L324" s="27" t="n">
        <v>3</v>
      </c>
      <c r="M324" s="8" t="n">
        <v>4</v>
      </c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A325" s="52" t="n">
        <v>43575</v>
      </c>
      <c r="B325" s="42" t="inlineStr">
        <is>
          <t>Nice</t>
        </is>
      </c>
      <c r="C325" s="42" t="inlineStr">
        <is>
          <t>Caen</t>
        </is>
      </c>
      <c r="D325" s="27" t="n">
        <v>551</v>
      </c>
      <c r="E325" s="27" t="n">
        <v>300</v>
      </c>
      <c r="F325" s="27" t="n">
        <v>495</v>
      </c>
      <c r="G325" s="27" t="n">
        <v>236</v>
      </c>
      <c r="H325" s="8" t="n">
        <v>8</v>
      </c>
      <c r="I325" s="8" t="n">
        <v>2</v>
      </c>
      <c r="J325" s="8" t="n">
        <v>10</v>
      </c>
      <c r="K325" s="15" t="n">
        <v>0</v>
      </c>
      <c r="L325" s="27" t="n">
        <v>1</v>
      </c>
      <c r="M325" s="8" t="n">
        <v>1</v>
      </c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A326" s="52" t="n">
        <v>43575</v>
      </c>
      <c r="B326" s="42" t="inlineStr">
        <is>
          <t>Nimes</t>
        </is>
      </c>
      <c r="C326" s="42" t="inlineStr">
        <is>
          <t>Bordeaux</t>
        </is>
      </c>
      <c r="D326" s="27" t="n">
        <v>284</v>
      </c>
      <c r="E326" s="27" t="n">
        <v>446</v>
      </c>
      <c r="F326" s="27" t="n">
        <v>215</v>
      </c>
      <c r="G326" s="27" t="n">
        <v>388</v>
      </c>
      <c r="H326" s="8" t="n">
        <v>2</v>
      </c>
      <c r="I326" s="8" t="n">
        <v>2</v>
      </c>
      <c r="J326" s="8" t="n">
        <v>4</v>
      </c>
      <c r="K326" s="15" t="n">
        <v>2</v>
      </c>
      <c r="L326" s="27" t="n">
        <v>1</v>
      </c>
      <c r="M326" s="8" t="n">
        <v>3</v>
      </c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A327" s="52" t="n">
        <v>43575</v>
      </c>
      <c r="B327" s="42" t="inlineStr">
        <is>
          <t>Strasbourg</t>
        </is>
      </c>
      <c r="C327" s="42" t="inlineStr">
        <is>
          <t>Montpellier</t>
        </is>
      </c>
      <c r="D327" s="27" t="n">
        <v>464</v>
      </c>
      <c r="E327" s="27" t="n">
        <v>398</v>
      </c>
      <c r="F327" s="27" t="n">
        <v>363</v>
      </c>
      <c r="G327" s="27" t="n">
        <v>316</v>
      </c>
      <c r="H327" s="8" t="n">
        <v>1</v>
      </c>
      <c r="I327" s="8" t="n">
        <v>7</v>
      </c>
      <c r="J327" s="8" t="n">
        <v>8</v>
      </c>
      <c r="K327" s="15" t="n">
        <v>1</v>
      </c>
      <c r="L327" s="27" t="n">
        <v>3</v>
      </c>
      <c r="M327" s="8" t="n">
        <v>4</v>
      </c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A328" s="52" t="n">
        <v>43576</v>
      </c>
      <c r="B328" s="42" t="inlineStr">
        <is>
          <t>Nantes</t>
        </is>
      </c>
      <c r="C328" s="42" t="inlineStr">
        <is>
          <t>Amiens</t>
        </is>
      </c>
      <c r="D328" s="27" t="n">
        <v>440</v>
      </c>
      <c r="E328" s="27" t="n">
        <v>364</v>
      </c>
      <c r="F328" s="27" t="n">
        <v>364</v>
      </c>
      <c r="G328" s="27" t="n">
        <v>287</v>
      </c>
      <c r="H328" s="8" t="n">
        <v>4</v>
      </c>
      <c r="I328" s="8" t="n">
        <v>4</v>
      </c>
      <c r="J328" s="8" t="n">
        <v>8</v>
      </c>
      <c r="K328" s="15" t="n">
        <v>3</v>
      </c>
      <c r="L328" s="27" t="n">
        <v>2</v>
      </c>
      <c r="M328" s="8" t="n">
        <v>5</v>
      </c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A329" s="52" t="n">
        <v>43576</v>
      </c>
      <c r="B329" s="42" t="inlineStr">
        <is>
          <t>Paris SG</t>
        </is>
      </c>
      <c r="C329" s="42" t="inlineStr">
        <is>
          <t>Monaco</t>
        </is>
      </c>
      <c r="D329" s="27" t="n">
        <v>632</v>
      </c>
      <c r="E329" s="27" t="n">
        <v>341</v>
      </c>
      <c r="F329" s="27" t="n">
        <v>552</v>
      </c>
      <c r="G329" s="27" t="n">
        <v>267</v>
      </c>
      <c r="H329" s="8" t="n">
        <v>5</v>
      </c>
      <c r="I329" s="8" t="n">
        <v>4</v>
      </c>
      <c r="J329" s="8" t="n">
        <v>9</v>
      </c>
      <c r="K329" s="15" t="n">
        <v>3</v>
      </c>
      <c r="L329" s="27" t="n">
        <v>1</v>
      </c>
      <c r="M329" s="8" t="n">
        <v>4</v>
      </c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A330" s="52" t="n">
        <v>43576</v>
      </c>
      <c r="B330" s="42" t="inlineStr">
        <is>
          <t>Reims</t>
        </is>
      </c>
      <c r="C330" s="42" t="inlineStr">
        <is>
          <t>St Etienne</t>
        </is>
      </c>
      <c r="D330" s="27" t="n">
        <v>411</v>
      </c>
      <c r="E330" s="27" t="n">
        <v>548</v>
      </c>
      <c r="F330" s="27" t="n">
        <v>326</v>
      </c>
      <c r="G330" s="27" t="n">
        <v>464</v>
      </c>
      <c r="H330" s="8" t="n">
        <v>1</v>
      </c>
      <c r="I330" s="8" t="n">
        <v>3</v>
      </c>
      <c r="J330" s="8" t="n">
        <v>4</v>
      </c>
      <c r="K330" s="15" t="n">
        <v>0</v>
      </c>
      <c r="L330" s="27" t="n">
        <v>2</v>
      </c>
      <c r="M330" s="8" t="n">
        <v>2</v>
      </c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A331" s="52" t="n">
        <v>43576</v>
      </c>
      <c r="B331" s="42" t="inlineStr">
        <is>
          <t>Toulouse</t>
        </is>
      </c>
      <c r="C331" s="42" t="inlineStr">
        <is>
          <t>Lille</t>
        </is>
      </c>
      <c r="D331" s="27" t="n">
        <v>401</v>
      </c>
      <c r="E331" s="27" t="n">
        <v>417</v>
      </c>
      <c r="F331" s="27" t="n">
        <v>289</v>
      </c>
      <c r="G331" s="27" t="n">
        <v>322</v>
      </c>
      <c r="H331" s="8" t="n">
        <v>2</v>
      </c>
      <c r="I331" s="8" t="n">
        <v>4</v>
      </c>
      <c r="J331" s="8" t="n">
        <v>6</v>
      </c>
      <c r="K331" s="15" t="n">
        <v>0</v>
      </c>
      <c r="L331" s="27" t="n">
        <v>0</v>
      </c>
      <c r="M331" s="8" t="n">
        <v>0</v>
      </c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A332" s="52" t="n">
        <v>43581</v>
      </c>
      <c r="B332" s="42" t="inlineStr">
        <is>
          <t>Bordeaux</t>
        </is>
      </c>
      <c r="C332" s="42" t="inlineStr">
        <is>
          <t>Lyon</t>
        </is>
      </c>
      <c r="D332" s="27" t="n">
        <v>369</v>
      </c>
      <c r="E332" s="27" t="n">
        <v>625</v>
      </c>
      <c r="F332" s="27" t="n">
        <v>291</v>
      </c>
      <c r="G332" s="27" t="n">
        <v>544</v>
      </c>
      <c r="H332" s="8" t="n">
        <v>2</v>
      </c>
      <c r="I332" s="8" t="n">
        <v>5</v>
      </c>
      <c r="J332" s="8" t="n">
        <v>7</v>
      </c>
      <c r="K332" s="15" t="n">
        <v>2</v>
      </c>
      <c r="L332" s="27" t="n">
        <v>3</v>
      </c>
      <c r="M332" s="8" t="n">
        <v>5</v>
      </c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A333" s="52" t="n">
        <v>43583</v>
      </c>
      <c r="B333" s="42" t="inlineStr">
        <is>
          <t>Amiens</t>
        </is>
      </c>
      <c r="C333" s="42" t="inlineStr">
        <is>
          <t>Strasbourg</t>
        </is>
      </c>
      <c r="D333" s="27" t="n">
        <v>450</v>
      </c>
      <c r="E333" s="27" t="n">
        <v>505</v>
      </c>
      <c r="F333" s="27" t="n">
        <v>366</v>
      </c>
      <c r="G333" s="27" t="n">
        <v>409</v>
      </c>
      <c r="H333" s="8" t="n">
        <v>1</v>
      </c>
      <c r="I333" s="8" t="n">
        <v>1</v>
      </c>
      <c r="J333" s="8" t="n">
        <v>2</v>
      </c>
      <c r="K333" s="15" t="n">
        <v>0</v>
      </c>
      <c r="L333" s="27" t="n">
        <v>0</v>
      </c>
      <c r="M333" s="8" t="n">
        <v>0</v>
      </c>
      <c r="N333" s="12">
        <f>IF(K333="","",LOOKUP(K333-L333,{-9E+307,0,1},{2,"x",1}))</f>
        <v/>
      </c>
      <c r="O333" s="7">
        <f>IF(K333="","",K333&amp;"-"&amp;L333)</f>
        <v/>
      </c>
      <c r="P333" s="1" t="n"/>
      <c r="DJ333" s="42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A334" s="52" t="n">
        <v>43583</v>
      </c>
      <c r="B334" s="42" t="inlineStr">
        <is>
          <t>Angers</t>
        </is>
      </c>
      <c r="C334" s="42" t="inlineStr">
        <is>
          <t>Reims</t>
        </is>
      </c>
      <c r="D334" s="27" t="n">
        <v>609</v>
      </c>
      <c r="E334" s="27" t="n">
        <v>449</v>
      </c>
      <c r="F334" s="27" t="n">
        <v>530</v>
      </c>
      <c r="G334" s="27" t="n">
        <v>365</v>
      </c>
      <c r="H334" s="8" t="n">
        <v>4</v>
      </c>
      <c r="I334" s="8" t="n">
        <v>4</v>
      </c>
      <c r="J334" s="8" t="n">
        <v>8</v>
      </c>
      <c r="K334" s="15" t="n">
        <v>1</v>
      </c>
      <c r="L334" s="27" t="n">
        <v>1</v>
      </c>
      <c r="M334" s="8" t="n">
        <v>2</v>
      </c>
      <c r="N334" s="12">
        <f>IF(K334="","",LOOKUP(K334-L334,{-9E+307,0,1},{2,"x",1}))</f>
        <v/>
      </c>
      <c r="O334" s="7">
        <f>IF(K334="","",K334&amp;"-"&amp;L334)</f>
        <v/>
      </c>
      <c r="P334" s="1" t="n"/>
      <c r="DJ334" s="42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A335" s="52" t="n">
        <v>43583</v>
      </c>
      <c r="B335" s="42" t="inlineStr">
        <is>
          <t>Caen</t>
        </is>
      </c>
      <c r="C335" s="42" t="inlineStr">
        <is>
          <t>Dijon</t>
        </is>
      </c>
      <c r="D335" s="27" t="n">
        <v>321</v>
      </c>
      <c r="E335" s="27" t="n">
        <v>316</v>
      </c>
      <c r="F335" s="27" t="n">
        <v>242</v>
      </c>
      <c r="G335" s="27" t="n">
        <v>221</v>
      </c>
      <c r="H335" s="8" t="n">
        <v>2</v>
      </c>
      <c r="I335" s="8" t="n">
        <v>3</v>
      </c>
      <c r="J335" s="8" t="n">
        <v>5</v>
      </c>
      <c r="K335" s="15" t="n">
        <v>1</v>
      </c>
      <c r="L335" s="27" t="n">
        <v>0</v>
      </c>
      <c r="M335" s="8" t="n">
        <v>1</v>
      </c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A336" s="52" t="n">
        <v>43583</v>
      </c>
      <c r="B336" s="42" t="inlineStr">
        <is>
          <t>Lille</t>
        </is>
      </c>
      <c r="C336" s="42" t="inlineStr">
        <is>
          <t>Nimes</t>
        </is>
      </c>
      <c r="D336" s="27" t="n">
        <v>555</v>
      </c>
      <c r="E336" s="27" t="n">
        <v>370</v>
      </c>
      <c r="F336" s="27" t="n">
        <v>484</v>
      </c>
      <c r="G336" s="27" t="n">
        <v>292</v>
      </c>
      <c r="H336" s="8" t="n">
        <v>8</v>
      </c>
      <c r="I336" s="8" t="n">
        <v>3</v>
      </c>
      <c r="J336" s="8" t="n">
        <v>11</v>
      </c>
      <c r="K336" s="15" t="n">
        <v>5</v>
      </c>
      <c r="L336" s="27" t="n">
        <v>0</v>
      </c>
      <c r="M336" s="8" t="n">
        <v>5</v>
      </c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A337" s="52" t="n">
        <v>43583</v>
      </c>
      <c r="B337" s="42" t="inlineStr">
        <is>
          <t>Marseille</t>
        </is>
      </c>
      <c r="C337" s="42" t="inlineStr">
        <is>
          <t>Nantes</t>
        </is>
      </c>
      <c r="D337" s="27" t="n">
        <v>461</v>
      </c>
      <c r="E337" s="27" t="n">
        <v>259</v>
      </c>
      <c r="F337" s="27" t="n">
        <v>388</v>
      </c>
      <c r="G337" s="27" t="n">
        <v>167</v>
      </c>
      <c r="H337" s="8" t="n">
        <v>2</v>
      </c>
      <c r="I337" s="8" t="n">
        <v>6</v>
      </c>
      <c r="J337" s="8" t="n">
        <v>8</v>
      </c>
      <c r="K337" s="15" t="n">
        <v>1</v>
      </c>
      <c r="L337" s="27" t="n">
        <v>2</v>
      </c>
      <c r="M337" s="8" t="n">
        <v>3</v>
      </c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A338" s="52" t="n">
        <v>43583</v>
      </c>
      <c r="B338" s="42" t="inlineStr">
        <is>
          <t>Nice</t>
        </is>
      </c>
      <c r="C338" s="42" t="inlineStr">
        <is>
          <t>Guingamp</t>
        </is>
      </c>
      <c r="D338" s="27" t="n">
        <v>575</v>
      </c>
      <c r="E338" s="27" t="n">
        <v>350</v>
      </c>
      <c r="F338" s="27" t="n">
        <v>518</v>
      </c>
      <c r="G338" s="27" t="n">
        <v>283</v>
      </c>
      <c r="H338" s="8" t="n">
        <v>5</v>
      </c>
      <c r="I338" s="8" t="n">
        <v>3</v>
      </c>
      <c r="J338" s="8" t="n">
        <v>8</v>
      </c>
      <c r="K338" s="15" t="n">
        <v>3</v>
      </c>
      <c r="L338" s="27" t="n">
        <v>0</v>
      </c>
      <c r="M338" s="8" t="n">
        <v>3</v>
      </c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A339" s="52" t="n">
        <v>43583</v>
      </c>
      <c r="B339" s="42" t="inlineStr">
        <is>
          <t>St Etienne</t>
        </is>
      </c>
      <c r="C339" s="42" t="inlineStr">
        <is>
          <t>Toulouse</t>
        </is>
      </c>
      <c r="D339" s="27" t="n">
        <v>480</v>
      </c>
      <c r="E339" s="27" t="n">
        <v>398</v>
      </c>
      <c r="F339" s="27" t="n">
        <v>400</v>
      </c>
      <c r="G339" s="27" t="n">
        <v>293</v>
      </c>
      <c r="H339" s="8" t="n">
        <v>7</v>
      </c>
      <c r="I339" s="8" t="n">
        <v>3</v>
      </c>
      <c r="J339" s="8" t="n">
        <v>10</v>
      </c>
      <c r="K339" s="15" t="n">
        <v>2</v>
      </c>
      <c r="L339" s="27" t="n">
        <v>0</v>
      </c>
      <c r="M339" s="8" t="n">
        <v>2</v>
      </c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A340" s="52" t="n">
        <v>43585</v>
      </c>
      <c r="B340" s="42" t="inlineStr">
        <is>
          <t>Montpellier</t>
        </is>
      </c>
      <c r="C340" s="42" t="inlineStr">
        <is>
          <t>Paris SG</t>
        </is>
      </c>
      <c r="D340" s="27" t="n">
        <v>286</v>
      </c>
      <c r="E340" s="27" t="n">
        <v>605</v>
      </c>
      <c r="F340" s="27" t="n">
        <v>218</v>
      </c>
      <c r="G340" s="27" t="n">
        <v>540</v>
      </c>
      <c r="H340" s="8" t="n">
        <v>9</v>
      </c>
      <c r="I340" s="8" t="n">
        <v>3</v>
      </c>
      <c r="J340" s="8" t="n">
        <v>12</v>
      </c>
      <c r="K340" s="15" t="n">
        <v>3</v>
      </c>
      <c r="L340" s="27" t="n">
        <v>2</v>
      </c>
      <c r="M340" s="8" t="n">
        <v>5</v>
      </c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A341" s="52" t="n">
        <v>43586</v>
      </c>
      <c r="B341" s="42" t="inlineStr">
        <is>
          <t>Rennes</t>
        </is>
      </c>
      <c r="C341" s="42" t="inlineStr">
        <is>
          <t>Monaco</t>
        </is>
      </c>
      <c r="D341" s="27" t="n">
        <v>419</v>
      </c>
      <c r="E341" s="27" t="n">
        <v>384</v>
      </c>
      <c r="F341" s="27" t="n">
        <v>335</v>
      </c>
      <c r="G341" s="27" t="n">
        <v>311</v>
      </c>
      <c r="H341" s="8" t="n">
        <v>4</v>
      </c>
      <c r="I341" s="8" t="n">
        <v>5</v>
      </c>
      <c r="J341" s="8" t="n">
        <v>9</v>
      </c>
      <c r="K341" s="15" t="n">
        <v>2</v>
      </c>
      <c r="L341" s="27" t="n">
        <v>2</v>
      </c>
      <c r="M341" s="8" t="n">
        <v>4</v>
      </c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A342" s="52" t="n">
        <v>43588</v>
      </c>
      <c r="B342" s="42" t="inlineStr">
        <is>
          <t>Strasbourg</t>
        </is>
      </c>
      <c r="C342" s="42" t="inlineStr">
        <is>
          <t>Marseille</t>
        </is>
      </c>
      <c r="D342" s="27" t="n">
        <v>409</v>
      </c>
      <c r="E342" s="27" t="n">
        <v>534</v>
      </c>
      <c r="F342" s="27" t="n">
        <v>340</v>
      </c>
      <c r="G342" s="27" t="n">
        <v>457</v>
      </c>
      <c r="H342" s="8" t="n">
        <v>4</v>
      </c>
      <c r="I342" s="8" t="n">
        <v>2</v>
      </c>
      <c r="J342" s="8" t="n">
        <v>6</v>
      </c>
      <c r="K342" s="15" t="n">
        <v>1</v>
      </c>
      <c r="L342" s="27" t="n">
        <v>1</v>
      </c>
      <c r="M342" s="8" t="n">
        <v>2</v>
      </c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A343" s="52" t="n">
        <v>43589</v>
      </c>
      <c r="B343" s="42" t="inlineStr">
        <is>
          <t>Bordeaux</t>
        </is>
      </c>
      <c r="C343" s="42" t="inlineStr">
        <is>
          <t>Angers</t>
        </is>
      </c>
      <c r="D343" s="27" t="n">
        <v>655</v>
      </c>
      <c r="E343" s="27" t="n">
        <v>390</v>
      </c>
      <c r="F343" s="27" t="n">
        <v>574</v>
      </c>
      <c r="G343" s="27" t="n">
        <v>310</v>
      </c>
      <c r="H343" s="8" t="n">
        <v>2</v>
      </c>
      <c r="I343" s="8" t="n">
        <v>1</v>
      </c>
      <c r="J343" s="8" t="n">
        <v>3</v>
      </c>
      <c r="K343" s="15" t="n">
        <v>0</v>
      </c>
      <c r="L343" s="27" t="n">
        <v>1</v>
      </c>
      <c r="M343" s="8" t="n">
        <v>1</v>
      </c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A344" s="52" t="n">
        <v>43589</v>
      </c>
      <c r="B344" s="42" t="inlineStr">
        <is>
          <t>Guingamp</t>
        </is>
      </c>
      <c r="C344" s="42" t="inlineStr">
        <is>
          <t>Caen</t>
        </is>
      </c>
      <c r="D344" s="27" t="n">
        <v>472</v>
      </c>
      <c r="E344" s="27" t="n">
        <v>274</v>
      </c>
      <c r="F344" s="27" t="n">
        <v>371</v>
      </c>
      <c r="G344" s="27" t="n">
        <v>168</v>
      </c>
      <c r="H344" s="8" t="n">
        <v>1</v>
      </c>
      <c r="I344" s="8" t="n">
        <v>0</v>
      </c>
      <c r="J344" s="8" t="n">
        <v>1</v>
      </c>
      <c r="K344" s="15" t="n">
        <v>0</v>
      </c>
      <c r="L344" s="27" t="n">
        <v>0</v>
      </c>
      <c r="M344" s="8" t="n">
        <v>0</v>
      </c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A345" s="52" t="n">
        <v>43589</v>
      </c>
      <c r="B345" s="42" t="inlineStr">
        <is>
          <t>Paris SG</t>
        </is>
      </c>
      <c r="C345" s="42" t="inlineStr">
        <is>
          <t>Nice</t>
        </is>
      </c>
      <c r="D345" s="27" t="n">
        <v>640</v>
      </c>
      <c r="E345" s="27" t="n">
        <v>416</v>
      </c>
      <c r="F345" s="27" t="n">
        <v>580</v>
      </c>
      <c r="G345" s="27" t="n">
        <v>367</v>
      </c>
      <c r="H345" s="8" t="n">
        <v>5</v>
      </c>
      <c r="I345" s="8" t="n">
        <v>2</v>
      </c>
      <c r="J345" s="8" t="n">
        <v>7</v>
      </c>
      <c r="K345" s="15" t="n">
        <v>1</v>
      </c>
      <c r="L345" s="27" t="n">
        <v>1</v>
      </c>
      <c r="M345" s="8" t="n">
        <v>2</v>
      </c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A346" s="52" t="n">
        <v>43589</v>
      </c>
      <c r="B346" s="42" t="inlineStr">
        <is>
          <t>Reims</t>
        </is>
      </c>
      <c r="C346" s="42" t="inlineStr">
        <is>
          <t>Nimes</t>
        </is>
      </c>
      <c r="D346" s="27" t="n">
        <v>519</v>
      </c>
      <c r="E346" s="27" t="n">
        <v>401</v>
      </c>
      <c r="F346" s="27" t="n">
        <v>431</v>
      </c>
      <c r="G346" s="27" t="n">
        <v>307</v>
      </c>
      <c r="H346" s="8" t="n">
        <v>2</v>
      </c>
      <c r="I346" s="8" t="n">
        <v>5</v>
      </c>
      <c r="J346" s="8" t="n">
        <v>7</v>
      </c>
      <c r="K346" s="15" t="n">
        <v>0</v>
      </c>
      <c r="L346" s="27" t="n">
        <v>3</v>
      </c>
      <c r="M346" s="8" t="n">
        <v>3</v>
      </c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A347" s="52" t="n">
        <v>43590</v>
      </c>
      <c r="B347" s="42" t="inlineStr">
        <is>
          <t>Lyon</t>
        </is>
      </c>
      <c r="C347" s="42" t="inlineStr">
        <is>
          <t>Lille</t>
        </is>
      </c>
      <c r="D347" s="27" t="n">
        <v>568</v>
      </c>
      <c r="E347" s="27" t="n">
        <v>353</v>
      </c>
      <c r="F347" s="27" t="n">
        <v>501</v>
      </c>
      <c r="G347" s="27" t="n">
        <v>281</v>
      </c>
      <c r="H347" s="8" t="n">
        <v>8</v>
      </c>
      <c r="I347" s="8" t="n">
        <v>6</v>
      </c>
      <c r="J347" s="8" t="n">
        <v>14</v>
      </c>
      <c r="K347" s="15" t="n">
        <v>2</v>
      </c>
      <c r="L347" s="27" t="n">
        <v>2</v>
      </c>
      <c r="M347" s="8" t="n">
        <v>4</v>
      </c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A348" s="52" t="n">
        <v>43590</v>
      </c>
      <c r="B348" s="42" t="inlineStr">
        <is>
          <t>Monaco</t>
        </is>
      </c>
      <c r="C348" s="42" t="inlineStr">
        <is>
          <t>St Etienne</t>
        </is>
      </c>
      <c r="D348" s="27" t="n">
        <v>341</v>
      </c>
      <c r="E348" s="27" t="n">
        <v>473</v>
      </c>
      <c r="F348" s="27" t="n">
        <v>240</v>
      </c>
      <c r="G348" s="27" t="n">
        <v>378</v>
      </c>
      <c r="H348" s="8" t="n">
        <v>5</v>
      </c>
      <c r="I348" s="8" t="n">
        <v>3</v>
      </c>
      <c r="J348" s="8" t="n">
        <v>8</v>
      </c>
      <c r="K348" s="15" t="n">
        <v>2</v>
      </c>
      <c r="L348" s="27" t="n">
        <v>3</v>
      </c>
      <c r="M348" s="8" t="n">
        <v>5</v>
      </c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A349" s="52" t="n">
        <v>43590</v>
      </c>
      <c r="B349" s="42" t="inlineStr">
        <is>
          <t>Montpellier</t>
        </is>
      </c>
      <c r="C349" s="42" t="inlineStr">
        <is>
          <t>Amiens</t>
        </is>
      </c>
      <c r="D349" s="27" t="n">
        <v>375</v>
      </c>
      <c r="E349" s="27" t="n">
        <v>365</v>
      </c>
      <c r="F349" s="27" t="n">
        <v>264</v>
      </c>
      <c r="G349" s="27" t="n">
        <v>261</v>
      </c>
      <c r="H349" s="8" t="n">
        <v>4</v>
      </c>
      <c r="I349" s="8" t="n">
        <v>1</v>
      </c>
      <c r="J349" s="8" t="n">
        <v>5</v>
      </c>
      <c r="K349" s="15" t="n">
        <v>1</v>
      </c>
      <c r="L349" s="27" t="n">
        <v>1</v>
      </c>
      <c r="M349" s="8" t="n">
        <v>2</v>
      </c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A350" s="52" t="n">
        <v>43590</v>
      </c>
      <c r="B350" s="42" t="inlineStr">
        <is>
          <t>Nantes</t>
        </is>
      </c>
      <c r="C350" s="42" t="inlineStr">
        <is>
          <t>Dijon</t>
        </is>
      </c>
      <c r="D350" s="27" t="n">
        <v>502</v>
      </c>
      <c r="E350" s="27" t="n">
        <v>364</v>
      </c>
      <c r="F350" s="27" t="n">
        <v>427</v>
      </c>
      <c r="G350" s="27" t="n">
        <v>278</v>
      </c>
      <c r="H350" s="8" t="n">
        <v>5</v>
      </c>
      <c r="I350" s="8" t="n">
        <v>3</v>
      </c>
      <c r="J350" s="8" t="n">
        <v>8</v>
      </c>
      <c r="K350" s="15" t="n">
        <v>3</v>
      </c>
      <c r="L350" s="27" t="n">
        <v>0</v>
      </c>
      <c r="M350" s="8" t="n">
        <v>3</v>
      </c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A351" s="52" t="n">
        <v>43590</v>
      </c>
      <c r="B351" s="42" t="inlineStr">
        <is>
          <t>Toulouse</t>
        </is>
      </c>
      <c r="C351" s="42" t="inlineStr">
        <is>
          <t>Rennes</t>
        </is>
      </c>
      <c r="D351" s="27" t="n">
        <v>380</v>
      </c>
      <c r="E351" s="27" t="n">
        <v>297</v>
      </c>
      <c r="F351" s="27" t="n">
        <v>297</v>
      </c>
      <c r="G351" s="27" t="n">
        <v>213</v>
      </c>
      <c r="H351" s="8" t="n">
        <v>4</v>
      </c>
      <c r="I351" s="8" t="n">
        <v>3</v>
      </c>
      <c r="J351" s="8" t="n">
        <v>7</v>
      </c>
      <c r="K351" s="15" t="n">
        <v>2</v>
      </c>
      <c r="L351" s="27" t="n">
        <v>2</v>
      </c>
      <c r="M351" s="8" t="n">
        <v>4</v>
      </c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A352" s="52" t="n">
        <v>43595</v>
      </c>
      <c r="B352" s="42" t="inlineStr">
        <is>
          <t>St Etienne</t>
        </is>
      </c>
      <c r="C352" s="42" t="inlineStr">
        <is>
          <t>Montpellier</t>
        </is>
      </c>
      <c r="D352" s="27" t="n">
        <v>499</v>
      </c>
      <c r="E352" s="27" t="n">
        <v>290</v>
      </c>
      <c r="F352" s="27" t="n">
        <v>423</v>
      </c>
      <c r="G352" s="27" t="n">
        <v>206</v>
      </c>
      <c r="H352" s="8" t="n">
        <v>5</v>
      </c>
      <c r="I352" s="8" t="n">
        <v>4</v>
      </c>
      <c r="J352" s="8" t="n">
        <v>9</v>
      </c>
      <c r="K352" s="15" t="n">
        <v>0</v>
      </c>
      <c r="L352" s="27" t="n">
        <v>1</v>
      </c>
      <c r="M352" s="8" t="n">
        <v>1</v>
      </c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A353" s="52" t="n">
        <v>43596</v>
      </c>
      <c r="B353" s="42" t="inlineStr">
        <is>
          <t>Amiens</t>
        </is>
      </c>
      <c r="C353" s="42" t="inlineStr">
        <is>
          <t>Toulouse</t>
        </is>
      </c>
      <c r="D353" s="27" t="n">
        <v>459</v>
      </c>
      <c r="E353" s="27" t="n">
        <v>380</v>
      </c>
      <c r="F353" s="27" t="n">
        <v>350</v>
      </c>
      <c r="G353" s="27" t="n">
        <v>276</v>
      </c>
      <c r="H353" s="8" t="n">
        <v>3</v>
      </c>
      <c r="I353" s="8" t="n">
        <v>2</v>
      </c>
      <c r="J353" s="8" t="n">
        <v>5</v>
      </c>
      <c r="K353" s="15" t="n">
        <v>0</v>
      </c>
      <c r="L353" s="27" t="n">
        <v>0</v>
      </c>
      <c r="M353" s="8" t="n">
        <v>0</v>
      </c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A354" s="52" t="n">
        <v>43596</v>
      </c>
      <c r="B354" s="42" t="inlineStr">
        <is>
          <t>Angers</t>
        </is>
      </c>
      <c r="C354" s="42" t="inlineStr">
        <is>
          <t>Paris SG</t>
        </is>
      </c>
      <c r="D354" s="27" t="n">
        <v>360</v>
      </c>
      <c r="E354" s="27" t="n">
        <v>649</v>
      </c>
      <c r="F354" s="27" t="n">
        <v>317</v>
      </c>
      <c r="G354" s="27" t="n">
        <v>590</v>
      </c>
      <c r="H354" s="8" t="n">
        <v>4</v>
      </c>
      <c r="I354" s="8" t="n">
        <v>3</v>
      </c>
      <c r="J354" s="8" t="n">
        <v>7</v>
      </c>
      <c r="K354" s="15" t="n">
        <v>1</v>
      </c>
      <c r="L354" s="27" t="n">
        <v>2</v>
      </c>
      <c r="M354" s="8" t="n">
        <v>3</v>
      </c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A355" s="52" t="n">
        <v>43596</v>
      </c>
      <c r="B355" s="42" t="inlineStr">
        <is>
          <t>Caen</t>
        </is>
      </c>
      <c r="C355" s="42" t="inlineStr">
        <is>
          <t>Reims</t>
        </is>
      </c>
      <c r="D355" s="27" t="n">
        <v>305</v>
      </c>
      <c r="E355" s="27" t="n">
        <v>404</v>
      </c>
      <c r="F355" s="27" t="n">
        <v>225</v>
      </c>
      <c r="G355" s="27" t="n">
        <v>320</v>
      </c>
      <c r="H355" s="8" t="n">
        <v>10</v>
      </c>
      <c r="I355" s="8" t="n">
        <v>4</v>
      </c>
      <c r="J355" s="8" t="n">
        <v>14</v>
      </c>
      <c r="K355" s="15" t="n">
        <v>3</v>
      </c>
      <c r="L355" s="27" t="n">
        <v>2</v>
      </c>
      <c r="M355" s="8" t="n">
        <v>5</v>
      </c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A356" s="52" t="n">
        <v>43596</v>
      </c>
      <c r="B356" s="42" t="inlineStr">
        <is>
          <t>Dijon</t>
        </is>
      </c>
      <c r="C356" s="42" t="inlineStr">
        <is>
          <t>Strasbourg</t>
        </is>
      </c>
      <c r="D356" s="27" t="n">
        <v>417</v>
      </c>
      <c r="E356" s="27" t="n">
        <v>489</v>
      </c>
      <c r="F356" s="27" t="n">
        <v>337</v>
      </c>
      <c r="G356" s="27" t="n">
        <v>403</v>
      </c>
      <c r="H356" s="8" t="n">
        <v>6</v>
      </c>
      <c r="I356" s="8" t="n">
        <v>8</v>
      </c>
      <c r="J356" s="8" t="n">
        <v>14</v>
      </c>
      <c r="K356" s="15" t="n">
        <v>2</v>
      </c>
      <c r="L356" s="27" t="n">
        <v>1</v>
      </c>
      <c r="M356" s="8" t="n">
        <v>3</v>
      </c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A357" s="52" t="n">
        <v>43596</v>
      </c>
      <c r="B357" s="42" t="inlineStr">
        <is>
          <t>Nice</t>
        </is>
      </c>
      <c r="C357" s="42" t="inlineStr">
        <is>
          <t>Nantes</t>
        </is>
      </c>
      <c r="D357" s="27" t="n">
        <v>506</v>
      </c>
      <c r="E357" s="27" t="n">
        <v>416</v>
      </c>
      <c r="F357" s="27" t="n">
        <v>432</v>
      </c>
      <c r="G357" s="27" t="n">
        <v>332</v>
      </c>
      <c r="H357" s="8" t="n">
        <v>2</v>
      </c>
      <c r="I357" s="8" t="n">
        <v>3</v>
      </c>
      <c r="J357" s="8" t="n">
        <v>5</v>
      </c>
      <c r="K357" s="15" t="n">
        <v>1</v>
      </c>
      <c r="L357" s="27" t="n">
        <v>1</v>
      </c>
      <c r="M357" s="8" t="n">
        <v>2</v>
      </c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A358" s="52" t="n">
        <v>43596</v>
      </c>
      <c r="B358" s="42" t="inlineStr">
        <is>
          <t>Nimes</t>
        </is>
      </c>
      <c r="C358" s="42" t="inlineStr">
        <is>
          <t>Monaco</t>
        </is>
      </c>
      <c r="D358" s="27" t="n">
        <v>362</v>
      </c>
      <c r="E358" s="27" t="n">
        <v>434</v>
      </c>
      <c r="F358" s="27" t="n">
        <v>262</v>
      </c>
      <c r="G358" s="27" t="n">
        <v>333</v>
      </c>
      <c r="H358" s="8" t="n">
        <v>5</v>
      </c>
      <c r="I358" s="8" t="n">
        <v>5</v>
      </c>
      <c r="J358" s="8" t="n">
        <v>10</v>
      </c>
      <c r="K358" s="15" t="n">
        <v>1</v>
      </c>
      <c r="L358" s="27" t="n">
        <v>0</v>
      </c>
      <c r="M358" s="8" t="n">
        <v>1</v>
      </c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A359" s="52" t="n">
        <v>43597</v>
      </c>
      <c r="B359" s="42" t="inlineStr">
        <is>
          <t>Lille</t>
        </is>
      </c>
      <c r="C359" s="42" t="inlineStr">
        <is>
          <t>Bordeaux</t>
        </is>
      </c>
      <c r="D359" s="27" t="n">
        <v>471</v>
      </c>
      <c r="E359" s="27" t="n">
        <v>518</v>
      </c>
      <c r="F359" s="27" t="n">
        <v>395</v>
      </c>
      <c r="G359" s="27" t="n">
        <v>444</v>
      </c>
      <c r="H359" s="8" t="n">
        <v>4</v>
      </c>
      <c r="I359" s="8" t="n">
        <v>1</v>
      </c>
      <c r="J359" s="8" t="n">
        <v>5</v>
      </c>
      <c r="K359" s="15" t="n">
        <v>1</v>
      </c>
      <c r="L359" s="27" t="n">
        <v>0</v>
      </c>
      <c r="M359" s="8" t="n">
        <v>1</v>
      </c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A360" s="52" t="n">
        <v>43597</v>
      </c>
      <c r="B360" s="42" t="inlineStr">
        <is>
          <t>Marseille</t>
        </is>
      </c>
      <c r="C360" s="42" t="inlineStr">
        <is>
          <t>Lyon</t>
        </is>
      </c>
      <c r="D360" s="27" t="n">
        <v>365</v>
      </c>
      <c r="E360" s="27" t="n">
        <v>409</v>
      </c>
      <c r="F360" s="27" t="n">
        <v>281</v>
      </c>
      <c r="G360" s="27" t="n">
        <v>331</v>
      </c>
      <c r="H360" s="8" t="n">
        <v>6</v>
      </c>
      <c r="I360" s="8" t="n">
        <v>5</v>
      </c>
      <c r="J360" s="8" t="n">
        <v>11</v>
      </c>
      <c r="K360" s="15" t="n">
        <v>0</v>
      </c>
      <c r="L360" s="27" t="n">
        <v>3</v>
      </c>
      <c r="M360" s="8" t="n">
        <v>3</v>
      </c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A361" s="52" t="n">
        <v>43597</v>
      </c>
      <c r="B361" s="42" t="inlineStr">
        <is>
          <t>Rennes</t>
        </is>
      </c>
      <c r="C361" s="42" t="inlineStr">
        <is>
          <t>Guingamp</t>
        </is>
      </c>
      <c r="D361" s="27" t="n">
        <v>407</v>
      </c>
      <c r="E361" s="27" t="n">
        <v>331</v>
      </c>
      <c r="F361" s="27" t="n">
        <v>324</v>
      </c>
      <c r="G361" s="27" t="n">
        <v>264</v>
      </c>
      <c r="H361" s="8" t="n">
        <v>4</v>
      </c>
      <c r="I361" s="8" t="n">
        <v>9</v>
      </c>
      <c r="J361" s="8" t="n">
        <v>13</v>
      </c>
      <c r="K361" s="15" t="n">
        <v>1</v>
      </c>
      <c r="L361" s="27" t="n">
        <v>1</v>
      </c>
      <c r="M361" s="8" t="n">
        <v>2</v>
      </c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A362" s="52" t="n">
        <v>43603</v>
      </c>
      <c r="B362" s="42" t="inlineStr">
        <is>
          <t>Bordeaux</t>
        </is>
      </c>
      <c r="C362" s="42" t="inlineStr">
        <is>
          <t>Reims</t>
        </is>
      </c>
      <c r="D362" s="27" t="n">
        <v>606</v>
      </c>
      <c r="E362" s="27" t="n">
        <v>310</v>
      </c>
      <c r="F362" s="27" t="n">
        <v>511</v>
      </c>
      <c r="G362" s="27" t="n">
        <v>221</v>
      </c>
      <c r="H362" s="8" t="n">
        <v>5</v>
      </c>
      <c r="I362" s="8" t="n">
        <v>2</v>
      </c>
      <c r="J362" s="8" t="n">
        <v>7</v>
      </c>
      <c r="K362" s="15" t="n">
        <v>0</v>
      </c>
      <c r="L362" s="27" t="n">
        <v>1</v>
      </c>
      <c r="M362" s="8" t="n">
        <v>1</v>
      </c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A363" s="52" t="n">
        <v>43603</v>
      </c>
      <c r="B363" s="42" t="inlineStr">
        <is>
          <t>Guingamp</t>
        </is>
      </c>
      <c r="C363" s="42" t="inlineStr">
        <is>
          <t>Nimes</t>
        </is>
      </c>
      <c r="D363" s="27" t="n">
        <v>479</v>
      </c>
      <c r="E363" s="27" t="n">
        <v>375</v>
      </c>
      <c r="F363" s="27" t="n">
        <v>407</v>
      </c>
      <c r="G363" s="27" t="n">
        <v>302</v>
      </c>
      <c r="H363" s="8" t="n">
        <v>9</v>
      </c>
      <c r="I363" s="8" t="n">
        <v>4</v>
      </c>
      <c r="J363" s="8" t="n">
        <v>13</v>
      </c>
      <c r="K363" s="15" t="n">
        <v>2</v>
      </c>
      <c r="L363" s="27" t="n">
        <v>2</v>
      </c>
      <c r="M363" s="8" t="n">
        <v>4</v>
      </c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A364" s="52" t="n">
        <v>43603</v>
      </c>
      <c r="B364" s="42" t="inlineStr">
        <is>
          <t>Lille</t>
        </is>
      </c>
      <c r="C364" s="42" t="inlineStr">
        <is>
          <t>Angers</t>
        </is>
      </c>
      <c r="D364" s="27" t="n">
        <v>439</v>
      </c>
      <c r="E364" s="27" t="n">
        <v>459</v>
      </c>
      <c r="F364" s="27" t="n">
        <v>380</v>
      </c>
      <c r="G364" s="27" t="n">
        <v>388</v>
      </c>
      <c r="H364" s="8" t="n">
        <v>12</v>
      </c>
      <c r="I364" s="8" t="n">
        <v>3</v>
      </c>
      <c r="J364" s="8" t="n">
        <v>15</v>
      </c>
      <c r="K364" s="15" t="n">
        <v>5</v>
      </c>
      <c r="L364" s="27" t="n">
        <v>0</v>
      </c>
      <c r="M364" s="8" t="n">
        <v>5</v>
      </c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A365" s="52" t="n">
        <v>43603</v>
      </c>
      <c r="B365" s="42" t="inlineStr">
        <is>
          <t>Lyon</t>
        </is>
      </c>
      <c r="C365" s="42" t="inlineStr">
        <is>
          <t>Caen</t>
        </is>
      </c>
      <c r="D365" s="27" t="n">
        <v>505</v>
      </c>
      <c r="E365" s="27" t="n">
        <v>327</v>
      </c>
      <c r="F365" s="27" t="n">
        <v>426</v>
      </c>
      <c r="G365" s="27" t="n">
        <v>260</v>
      </c>
      <c r="H365" s="8" t="n">
        <v>8</v>
      </c>
      <c r="I365" s="8" t="n">
        <v>2</v>
      </c>
      <c r="J365" s="8" t="n">
        <v>10</v>
      </c>
      <c r="K365" s="15" t="n">
        <v>4</v>
      </c>
      <c r="L365" s="27" t="n">
        <v>0</v>
      </c>
      <c r="M365" s="8" t="n">
        <v>4</v>
      </c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A366" s="52" t="n">
        <v>43603</v>
      </c>
      <c r="B366" s="42" t="inlineStr">
        <is>
          <t>Monaco</t>
        </is>
      </c>
      <c r="C366" s="42" t="inlineStr">
        <is>
          <t>Amiens</t>
        </is>
      </c>
      <c r="D366" s="27" t="n">
        <v>267</v>
      </c>
      <c r="E366" s="27" t="n">
        <v>404</v>
      </c>
      <c r="F366" s="27" t="n">
        <v>161</v>
      </c>
      <c r="G366" s="27" t="n">
        <v>297</v>
      </c>
      <c r="H366" s="8" t="n">
        <v>3</v>
      </c>
      <c r="I366" s="8" t="n">
        <v>3</v>
      </c>
      <c r="J366" s="8" t="n">
        <v>6</v>
      </c>
      <c r="K366" s="15" t="n">
        <v>2</v>
      </c>
      <c r="L366" s="27" t="n">
        <v>0</v>
      </c>
      <c r="M366" s="8" t="n">
        <v>2</v>
      </c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A367" s="52" t="n">
        <v>43603</v>
      </c>
      <c r="B367" s="42" t="inlineStr">
        <is>
          <t>Montpellier</t>
        </is>
      </c>
      <c r="C367" s="42" t="inlineStr">
        <is>
          <t>Nantes</t>
        </is>
      </c>
      <c r="D367" s="27" t="n">
        <v>512</v>
      </c>
      <c r="E367" s="27" t="n">
        <v>334</v>
      </c>
      <c r="F367" s="27" t="n">
        <v>403</v>
      </c>
      <c r="G367" s="27" t="n">
        <v>212</v>
      </c>
      <c r="H367" s="8" t="n">
        <v>2</v>
      </c>
      <c r="I367" s="8" t="n">
        <v>2</v>
      </c>
      <c r="J367" s="8" t="n">
        <v>4</v>
      </c>
      <c r="K367" s="15" t="n">
        <v>1</v>
      </c>
      <c r="L367" s="27" t="n">
        <v>1</v>
      </c>
      <c r="M367" s="8" t="n">
        <v>2</v>
      </c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A368" s="52" t="n">
        <v>43603</v>
      </c>
      <c r="B368" s="42" t="inlineStr">
        <is>
          <t>Paris SG</t>
        </is>
      </c>
      <c r="C368" s="42" t="inlineStr">
        <is>
          <t>Dijon</t>
        </is>
      </c>
      <c r="D368" s="27" t="n">
        <v>716</v>
      </c>
      <c r="E368" s="27" t="n">
        <v>347</v>
      </c>
      <c r="F368" s="27" t="n">
        <v>626</v>
      </c>
      <c r="G368" s="27" t="n">
        <v>267</v>
      </c>
      <c r="H368" s="8" t="n">
        <v>7</v>
      </c>
      <c r="I368" s="8" t="n">
        <v>3</v>
      </c>
      <c r="J368" s="8" t="n">
        <v>10</v>
      </c>
      <c r="K368" s="15" t="n">
        <v>4</v>
      </c>
      <c r="L368" s="27" t="n">
        <v>0</v>
      </c>
      <c r="M368" s="8" t="n">
        <v>4</v>
      </c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A369" s="52" t="n">
        <v>43603</v>
      </c>
      <c r="B369" s="42" t="inlineStr">
        <is>
          <t>St Etienne</t>
        </is>
      </c>
      <c r="C369" s="42" t="inlineStr">
        <is>
          <t>Nice</t>
        </is>
      </c>
      <c r="D369" s="27" t="n">
        <v>260</v>
      </c>
      <c r="E369" s="27" t="n">
        <v>508</v>
      </c>
      <c r="F369" s="27" t="n">
        <v>190</v>
      </c>
      <c r="G369" s="27" t="n">
        <v>441</v>
      </c>
      <c r="H369" s="8" t="n">
        <v>4</v>
      </c>
      <c r="I369" s="8" t="n">
        <v>5</v>
      </c>
      <c r="J369" s="8" t="n">
        <v>9</v>
      </c>
      <c r="K369" s="15" t="n">
        <v>3</v>
      </c>
      <c r="L369" s="27" t="n">
        <v>0</v>
      </c>
      <c r="M369" s="8" t="n">
        <v>3</v>
      </c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A370" s="52" t="n">
        <v>43603</v>
      </c>
      <c r="B370" s="42" t="inlineStr">
        <is>
          <t>Strasbourg</t>
        </is>
      </c>
      <c r="C370" s="42" t="inlineStr">
        <is>
          <t>Rennes</t>
        </is>
      </c>
      <c r="D370" s="27" t="n">
        <v>478</v>
      </c>
      <c r="E370" s="27" t="n">
        <v>459</v>
      </c>
      <c r="F370" s="27" t="n">
        <v>408</v>
      </c>
      <c r="G370" s="27" t="n">
        <v>395</v>
      </c>
      <c r="H370" s="8" t="n">
        <v>6</v>
      </c>
      <c r="I370" s="8" t="n">
        <v>6</v>
      </c>
      <c r="J370" s="8" t="n">
        <v>12</v>
      </c>
      <c r="K370" s="15" t="n">
        <v>0</v>
      </c>
      <c r="L370" s="27" t="n">
        <v>2</v>
      </c>
      <c r="M370" s="8" t="n">
        <v>2</v>
      </c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A371" s="52" t="n">
        <v>43603</v>
      </c>
      <c r="B371" s="42" t="inlineStr">
        <is>
          <t>Toulouse</t>
        </is>
      </c>
      <c r="C371" s="42" t="inlineStr">
        <is>
          <t>Marseille</t>
        </is>
      </c>
      <c r="D371" s="27" t="n">
        <v>346</v>
      </c>
      <c r="E371" s="27" t="n">
        <v>478</v>
      </c>
      <c r="F371" s="27" t="n">
        <v>274</v>
      </c>
      <c r="G371" s="27" t="n">
        <v>409</v>
      </c>
      <c r="H371" s="8" t="n">
        <v>5</v>
      </c>
      <c r="I371" s="8" t="n">
        <v>8</v>
      </c>
      <c r="J371" s="8" t="n">
        <v>13</v>
      </c>
      <c r="K371" s="15" t="n">
        <v>2</v>
      </c>
      <c r="L371" s="27" t="n">
        <v>5</v>
      </c>
      <c r="M371" s="8" t="n">
        <v>7</v>
      </c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A372" s="52" t="n">
        <v>43609</v>
      </c>
      <c r="B372" s="42" t="inlineStr">
        <is>
          <t>Amiens</t>
        </is>
      </c>
      <c r="C372" s="42" t="inlineStr">
        <is>
          <t>Guingamp</t>
        </is>
      </c>
      <c r="D372" s="27" t="n">
        <v>331</v>
      </c>
      <c r="E372" s="27" t="n">
        <v>552</v>
      </c>
      <c r="F372" s="27" t="n">
        <v>234</v>
      </c>
      <c r="G372" s="27" t="n">
        <v>452</v>
      </c>
      <c r="H372" s="8" t="n">
        <v>9</v>
      </c>
      <c r="I372" s="8" t="n">
        <v>4</v>
      </c>
      <c r="J372" s="8" t="n">
        <v>13</v>
      </c>
      <c r="K372" s="15" t="n">
        <v>2</v>
      </c>
      <c r="L372" s="27" t="n">
        <v>1</v>
      </c>
      <c r="M372" s="8" t="n">
        <v>3</v>
      </c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A373" s="52" t="n">
        <v>43609</v>
      </c>
      <c r="B373" s="42" t="inlineStr">
        <is>
          <t>Angers</t>
        </is>
      </c>
      <c r="C373" s="42" t="inlineStr">
        <is>
          <t>St Etienne</t>
        </is>
      </c>
      <c r="D373" s="27" t="n">
        <v>308</v>
      </c>
      <c r="E373" s="27" t="n">
        <v>658</v>
      </c>
      <c r="F373" s="27" t="n">
        <v>244</v>
      </c>
      <c r="G373" s="27" t="n">
        <v>587</v>
      </c>
      <c r="H373" s="8" t="n">
        <v>5</v>
      </c>
      <c r="I373" s="8" t="n">
        <v>4</v>
      </c>
      <c r="J373" s="8" t="n">
        <v>9</v>
      </c>
      <c r="K373" s="15" t="n">
        <v>1</v>
      </c>
      <c r="L373" s="27" t="n">
        <v>1</v>
      </c>
      <c r="M373" s="8" t="n">
        <v>2</v>
      </c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A374" s="52" t="n">
        <v>43609</v>
      </c>
      <c r="B374" s="42" t="inlineStr">
        <is>
          <t>Caen</t>
        </is>
      </c>
      <c r="C374" s="42" t="inlineStr">
        <is>
          <t>Bordeaux</t>
        </is>
      </c>
      <c r="D374" s="27" t="n">
        <v>339</v>
      </c>
      <c r="E374" s="27" t="n">
        <v>586</v>
      </c>
      <c r="F374" s="27" t="n">
        <v>237</v>
      </c>
      <c r="G374" s="27" t="n">
        <v>479</v>
      </c>
      <c r="H374" s="8" t="n">
        <v>1</v>
      </c>
      <c r="I374" s="8" t="n">
        <v>5</v>
      </c>
      <c r="J374" s="8" t="n">
        <v>6</v>
      </c>
      <c r="K374" s="15" t="n">
        <v>0</v>
      </c>
      <c r="L374" s="27" t="n">
        <v>1</v>
      </c>
      <c r="M374" s="8" t="n">
        <v>1</v>
      </c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A375" s="52" t="n">
        <v>43609</v>
      </c>
      <c r="B375" s="42" t="inlineStr">
        <is>
          <t>Dijon</t>
        </is>
      </c>
      <c r="C375" s="42" t="inlineStr">
        <is>
          <t>Toulouse</t>
        </is>
      </c>
      <c r="D375" s="27" t="n">
        <v>375</v>
      </c>
      <c r="E375" s="27" t="n">
        <v>524</v>
      </c>
      <c r="F375" s="27" t="n">
        <v>273</v>
      </c>
      <c r="G375" s="27" t="n">
        <v>429</v>
      </c>
      <c r="H375" s="8" t="n">
        <v>7</v>
      </c>
      <c r="I375" s="8" t="n">
        <v>3</v>
      </c>
      <c r="J375" s="8" t="n">
        <v>10</v>
      </c>
      <c r="K375" s="15" t="n">
        <v>2</v>
      </c>
      <c r="L375" s="27" t="n">
        <v>1</v>
      </c>
      <c r="M375" s="8" t="n">
        <v>3</v>
      </c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A376" s="52" t="n">
        <v>43609</v>
      </c>
      <c r="B376" s="42" t="inlineStr">
        <is>
          <t>Marseille</t>
        </is>
      </c>
      <c r="C376" s="42" t="inlineStr">
        <is>
          <t>Montpellier</t>
        </is>
      </c>
      <c r="D376" s="27" t="n">
        <v>465</v>
      </c>
      <c r="E376" s="27" t="n">
        <v>361</v>
      </c>
      <c r="F376" s="27" t="n">
        <v>368</v>
      </c>
      <c r="G376" s="27" t="n">
        <v>274</v>
      </c>
      <c r="H376" s="8" t="n">
        <v>3</v>
      </c>
      <c r="I376" s="8" t="n">
        <v>4</v>
      </c>
      <c r="J376" s="8" t="n">
        <v>7</v>
      </c>
      <c r="K376" s="15" t="n">
        <v>1</v>
      </c>
      <c r="L376" s="27" t="n">
        <v>0</v>
      </c>
      <c r="M376" s="8" t="n">
        <v>1</v>
      </c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A377" s="52" t="n">
        <v>43609</v>
      </c>
      <c r="B377" s="42" t="inlineStr">
        <is>
          <t>Nantes</t>
        </is>
      </c>
      <c r="C377" s="42" t="inlineStr">
        <is>
          <t>Strasbourg</t>
        </is>
      </c>
      <c r="D377" s="27" t="n">
        <v>436</v>
      </c>
      <c r="E377" s="27" t="n">
        <v>422</v>
      </c>
      <c r="F377" s="27" t="n">
        <v>345</v>
      </c>
      <c r="G377" s="27" t="n">
        <v>324</v>
      </c>
      <c r="H377" s="8" t="n">
        <v>1</v>
      </c>
      <c r="I377" s="8" t="n">
        <v>1</v>
      </c>
      <c r="J377" s="8" t="n">
        <v>2</v>
      </c>
      <c r="K377" s="15" t="n">
        <v>0</v>
      </c>
      <c r="L377" s="27" t="n">
        <v>1</v>
      </c>
      <c r="M377" s="8" t="n">
        <v>1</v>
      </c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A378" s="52" t="n">
        <v>43609</v>
      </c>
      <c r="B378" s="42" t="inlineStr">
        <is>
          <t>Nice</t>
        </is>
      </c>
      <c r="C378" s="42" t="inlineStr">
        <is>
          <t>Monaco</t>
        </is>
      </c>
      <c r="D378" s="27" t="n">
        <v>609</v>
      </c>
      <c r="E378" s="27" t="n">
        <v>460</v>
      </c>
      <c r="F378" s="27" t="n">
        <v>552</v>
      </c>
      <c r="G378" s="27" t="n">
        <v>397</v>
      </c>
      <c r="H378" s="8" t="n">
        <v>2</v>
      </c>
      <c r="I378" s="8" t="n">
        <v>4</v>
      </c>
      <c r="J378" s="8" t="n">
        <v>6</v>
      </c>
      <c r="K378" s="15" t="n">
        <v>2</v>
      </c>
      <c r="L378" s="27" t="n">
        <v>0</v>
      </c>
      <c r="M378" s="8" t="n">
        <v>2</v>
      </c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A379" s="52" t="n">
        <v>43609</v>
      </c>
      <c r="B379" s="42" t="inlineStr">
        <is>
          <t>Nimes</t>
        </is>
      </c>
      <c r="C379" s="42" t="inlineStr">
        <is>
          <t>Lyon</t>
        </is>
      </c>
      <c r="D379" s="27" t="n">
        <v>364</v>
      </c>
      <c r="E379" s="27" t="n">
        <v>527</v>
      </c>
      <c r="F379" s="27" t="n">
        <v>289</v>
      </c>
      <c r="G379" s="27" t="n">
        <v>453</v>
      </c>
      <c r="H379" s="8" t="n">
        <v>8</v>
      </c>
      <c r="I379" s="8" t="n">
        <v>8</v>
      </c>
      <c r="J379" s="8" t="n">
        <v>16</v>
      </c>
      <c r="K379" s="15" t="n">
        <v>2</v>
      </c>
      <c r="L379" s="27" t="n">
        <v>3</v>
      </c>
      <c r="M379" s="8" t="n">
        <v>5</v>
      </c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A380" s="52" t="n">
        <v>43609</v>
      </c>
      <c r="B380" s="42" t="inlineStr">
        <is>
          <t>Reims</t>
        </is>
      </c>
      <c r="C380" s="42" t="inlineStr">
        <is>
          <t>Paris SG</t>
        </is>
      </c>
      <c r="D380" s="27" t="n">
        <v>343</v>
      </c>
      <c r="E380" s="27" t="n">
        <v>568</v>
      </c>
      <c r="F380" s="27" t="n">
        <v>277</v>
      </c>
      <c r="G380" s="27" t="n">
        <v>498</v>
      </c>
      <c r="H380" s="8" t="n">
        <v>6</v>
      </c>
      <c r="I380" s="8" t="n">
        <v>2</v>
      </c>
      <c r="J380" s="8" t="n">
        <v>8</v>
      </c>
      <c r="K380" s="15" t="n">
        <v>3</v>
      </c>
      <c r="L380" s="27" t="n">
        <v>1</v>
      </c>
      <c r="M380" s="8" t="n">
        <v>4</v>
      </c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A381" s="52" t="n">
        <v>43609</v>
      </c>
      <c r="B381" s="42" t="inlineStr">
        <is>
          <t>Rennes</t>
        </is>
      </c>
      <c r="C381" s="42" t="inlineStr">
        <is>
          <t>Lille</t>
        </is>
      </c>
      <c r="D381" s="27" t="n">
        <v>369</v>
      </c>
      <c r="E381" s="27" t="n">
        <v>476</v>
      </c>
      <c r="F381" s="27" t="n">
        <v>296</v>
      </c>
      <c r="G381" s="27" t="n">
        <v>394</v>
      </c>
      <c r="H381" s="8" t="n">
        <v>8</v>
      </c>
      <c r="I381" s="8" t="n">
        <v>7</v>
      </c>
      <c r="J381" s="8" t="n">
        <v>15</v>
      </c>
      <c r="K381" s="15" t="n">
        <v>3</v>
      </c>
      <c r="L381" s="27" t="n">
        <v>1</v>
      </c>
      <c r="M381" s="8" t="n">
        <v>4</v>
      </c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2" stopIfTrue="1" type="expression">
      <formula>SEARCH("Jornada",$A2)</formula>
    </cfRule>
  </conditionalFormatting>
  <conditionalFormatting sqref="N361:P553">
    <cfRule dxfId="1" priority="3" stopIfTrue="1" type="expression">
      <formula>SEARCH("Jornada",#REF!)</formula>
    </cfRule>
  </conditionalFormatting>
  <conditionalFormatting sqref="AK30:AM40">
    <cfRule dxfId="0" priority="1" timePeriod="lastMonth" type="timePeriod">
      <formula>AND(MONTH(AK30)=MONTH(EDATE(TODAY(),0-1)),YEAR(AK30)=YEAR(EDATE(TODAY(),0-1)))</formula>
    </cfRule>
  </conditionalFormatting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Right="0"/>
    <pageSetUpPr/>
  </sheetPr>
  <dimension ref="A1:FM553"/>
  <sheetViews>
    <sheetView workbookViewId="0">
      <selection activeCell="A1" sqref="A1"/>
    </sheetView>
  </sheetViews>
  <sheetFormatPr baseColWidth="8" defaultRowHeight="12"/>
  <cols>
    <col bestFit="1" customWidth="1" max="1" min="1" style="52" width="5.5703125"/>
    <col bestFit="1" customWidth="1" max="3" min="2" style="42" width="13.5703125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7.71093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8" min="38" style="42" width="17.7109375"/>
    <col bestFit="1" customWidth="1" max="39" min="39" style="42" width="15.85546875"/>
    <col bestFit="1" customWidth="1" max="41" min="40" style="42" width="4.5703125"/>
    <col customWidth="1" max="42" min="42" style="42" width="7.28515625"/>
    <col customWidth="1" max="43" min="43" style="42" width="6.42578125"/>
    <col customWidth="1" max="46" min="44" style="42" width="6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4.7109375"/>
    <col customWidth="1" max="55" min="55" style="42" width="3"/>
    <col bestFit="1" customWidth="1" max="57" min="56" style="42" width="4.7109375"/>
    <col bestFit="1" customWidth="1" max="59" min="58" style="42" width="5.140625"/>
    <col bestFit="1" customWidth="1" max="61" min="60" style="42" width="5.5703125"/>
    <col bestFit="1" customWidth="1" max="65" min="62" style="42" width="5.140625"/>
    <col bestFit="1" customWidth="1" max="69" min="66" style="42" width="5"/>
    <col bestFit="1" customWidth="1" max="73" min="70" style="42" width="4.7109375"/>
    <col bestFit="1" customWidth="1" max="75" min="74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43336</v>
      </c>
      <c r="B2" s="42" t="inlineStr">
        <is>
          <t>Bayern Munich</t>
        </is>
      </c>
      <c r="C2" s="42" t="inlineStr">
        <is>
          <t>Hoffenheim</t>
        </is>
      </c>
      <c r="D2" s="27" t="n">
        <v>559</v>
      </c>
      <c r="E2" s="27" t="n">
        <v>277</v>
      </c>
      <c r="F2" s="27" t="n">
        <v>481</v>
      </c>
      <c r="G2" s="27" t="n">
        <v>208</v>
      </c>
      <c r="H2" s="8" t="n">
        <v>5</v>
      </c>
      <c r="I2" s="8" t="n">
        <v>5</v>
      </c>
      <c r="J2" s="8" t="n">
        <v>10</v>
      </c>
      <c r="K2" s="15" t="n">
        <v>3</v>
      </c>
      <c r="L2" s="27" t="n">
        <v>1</v>
      </c>
      <c r="M2" s="8" t="n">
        <v>4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43337</v>
      </c>
      <c r="B3" s="42" t="inlineStr">
        <is>
          <t>B. Monchengladbach</t>
        </is>
      </c>
      <c r="C3" s="42" t="inlineStr">
        <is>
          <t>Bayer Leverkusen</t>
        </is>
      </c>
      <c r="D3" s="27" t="n">
        <v>476</v>
      </c>
      <c r="E3" s="27" t="n">
        <v>498</v>
      </c>
      <c r="F3" s="27" t="n">
        <v>406</v>
      </c>
      <c r="G3" s="27" t="n">
        <v>426</v>
      </c>
      <c r="H3" s="8" t="n">
        <v>7</v>
      </c>
      <c r="I3" s="8" t="n">
        <v>3</v>
      </c>
      <c r="J3" s="8" t="n">
        <v>10</v>
      </c>
      <c r="K3" s="15" t="n">
        <v>2</v>
      </c>
      <c r="L3" s="27" t="n">
        <v>0</v>
      </c>
      <c r="M3" s="8" t="n">
        <v>2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Augsburg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1988</v>
      </c>
      <c r="AC3" s="27" t="n">
        <v>1552</v>
      </c>
      <c r="AD3" s="27" t="n">
        <v>24</v>
      </c>
      <c r="AE3" s="27" t="n">
        <v>11</v>
      </c>
      <c r="AF3" s="15" t="n">
        <v>2796</v>
      </c>
      <c r="AG3" s="27" t="n">
        <v>2406</v>
      </c>
      <c r="AH3" s="27" t="n">
        <v>33</v>
      </c>
      <c r="AI3" s="27" t="n">
        <v>16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43337</v>
      </c>
      <c r="B4" s="42" t="inlineStr">
        <is>
          <t>Dusseldorf</t>
        </is>
      </c>
      <c r="C4" s="42" t="inlineStr">
        <is>
          <t>Augsburg</t>
        </is>
      </c>
      <c r="D4" s="27" t="n">
        <v>444</v>
      </c>
      <c r="E4" s="27" t="n">
        <v>419</v>
      </c>
      <c r="F4" s="27" t="n">
        <v>346</v>
      </c>
      <c r="G4" s="27" t="n">
        <v>322</v>
      </c>
      <c r="H4" s="8" t="n">
        <v>5</v>
      </c>
      <c r="I4" s="8" t="n">
        <v>7</v>
      </c>
      <c r="J4" s="8" t="n">
        <v>12</v>
      </c>
      <c r="K4" s="15" t="n">
        <v>1</v>
      </c>
      <c r="L4" s="27" t="n">
        <v>2</v>
      </c>
      <c r="M4" s="8" t="n">
        <v>3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B. Monchengladbach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2375</v>
      </c>
      <c r="AC4" s="27" t="n">
        <v>1982</v>
      </c>
      <c r="AD4" s="27" t="n">
        <v>18</v>
      </c>
      <c r="AE4" s="27" t="n">
        <v>7</v>
      </c>
      <c r="AF4" s="15" t="n">
        <v>2462</v>
      </c>
      <c r="AG4" s="27" t="n">
        <v>2090</v>
      </c>
      <c r="AH4" s="27" t="n">
        <v>24</v>
      </c>
      <c r="AI4" s="27" t="n">
        <v>7</v>
      </c>
      <c r="AK4" s="52">
        <f>AK28</f>
        <v/>
      </c>
      <c r="AL4" s="52">
        <f>AL28</f>
        <v/>
      </c>
      <c r="AM4" s="52">
        <f>AM28</f>
        <v/>
      </c>
      <c r="AN4" s="42">
        <f>VLOOKUP(AL4,$Q$3:$AI$20,2,FALSE)</f>
        <v/>
      </c>
      <c r="AO4" s="42">
        <f>VLOOKUP(AM4,$Q$3:$AI$20,2,FALSE)</f>
        <v/>
      </c>
      <c r="AP4" s="15">
        <f>VLOOKUP(AL4,$Q$3:$AI$20,3,FALSE)</f>
        <v/>
      </c>
      <c r="AQ4" s="27">
        <f>VLOOKUP(AM4,$Q$3:$AI$20,3,FALSE)</f>
        <v/>
      </c>
      <c r="AR4" s="27">
        <f>VLOOKUP(AL4,$Q$3:$AI$20,4,FALSE)</f>
        <v/>
      </c>
      <c r="AS4" s="27">
        <f>VLOOKUP(AM4,$Q$3:$AI$20,4,FALSE)</f>
        <v/>
      </c>
      <c r="AT4" s="27">
        <f>VLOOKUP(AL4,$Q$3:$AI$20,5,FALSE)</f>
        <v/>
      </c>
      <c r="AU4" s="27">
        <f>VLOOKUP(AM4,$Q$3:$AI$20,5,FALSE)</f>
        <v/>
      </c>
      <c r="AV4" s="27">
        <f>VLOOKUP(AL4,$Q$3:$AI$20,6,FALSE)</f>
        <v/>
      </c>
      <c r="AW4" s="27">
        <f>VLOOKUP(AM4,$Q$3:$AI$20,6,FALSE)</f>
        <v/>
      </c>
      <c r="AX4" s="15">
        <f>VLOOKUP(AL4,$Q$3:$AI$20,12,FALSE)</f>
        <v/>
      </c>
      <c r="AY4" s="27">
        <f>VLOOKUP(AM4,$Q$3:$AI$20,12,FALSE)</f>
        <v/>
      </c>
      <c r="AZ4" s="27">
        <f>VLOOKUP(AL4,$Q$3:$AI$20,13,FALSE)</f>
        <v/>
      </c>
      <c r="BA4" s="27">
        <f>VLOOKUP(AM4,$Q$3:$AI$20,13,FALSE)</f>
        <v/>
      </c>
      <c r="BB4" s="27">
        <f>VLOOKUP(AL4,$Q$3:$AI$20,14,FALSE)</f>
        <v/>
      </c>
      <c r="BC4" s="27">
        <f>VLOOKUP(AM4,$Q$3:$AI$20,14,FALSE)</f>
        <v/>
      </c>
      <c r="BD4" s="27">
        <f>VLOOKUP(AL4,$Q$3:$AI$20,15,FALSE)</f>
        <v/>
      </c>
      <c r="BE4" s="27">
        <f>VLOOKUP(AM4,$Q$3:$AI$20,15,FALSE)</f>
        <v/>
      </c>
      <c r="BF4" s="15">
        <f>VLOOKUP(AL4,$Q$3:$AI$20,7,FALSE)</f>
        <v/>
      </c>
      <c r="BG4" s="27">
        <f>VLOOKUP(AM4,$Q$3:$AI$20,7,FALSE)</f>
        <v/>
      </c>
      <c r="BH4" s="27">
        <f>VLOOKUP(AL4,$Q$3:$AI$20,8,FALSE)</f>
        <v/>
      </c>
      <c r="BI4" s="27">
        <f>VLOOKUP(AM4,$Q$3:$AI$20,8,FALSE)</f>
        <v/>
      </c>
      <c r="BJ4" s="27">
        <f>VLOOKUP(AL4,$Q$3:$AI$20,9,FALSE)</f>
        <v/>
      </c>
      <c r="BK4" s="27">
        <f>VLOOKUP(AM4,$Q$3:$AI$20,9,FALSE)</f>
        <v/>
      </c>
      <c r="BL4" s="27">
        <f>VLOOKUP(AL4,$Q$3:$AI$20,10,FALSE)</f>
        <v/>
      </c>
      <c r="BM4" s="27">
        <f>VLOOKUP(AM4,$Q$3:$AI$20,10,FALSE)</f>
        <v/>
      </c>
      <c r="BN4" s="15">
        <f>VLOOKUP(AL4,$Q$3:$AI$20,16,FALSE)</f>
        <v/>
      </c>
      <c r="BO4" s="27">
        <f>VLOOKUP(AM4,$Q$3:$AI$20,16,FALSE)</f>
        <v/>
      </c>
      <c r="BP4" s="27">
        <f>VLOOKUP(AL4,$Q$3:$AI$20,17,FALSE)</f>
        <v/>
      </c>
      <c r="BQ4" s="27">
        <f>VLOOKUP(AM4,$Q$3:$AI$20,17,FALSE)</f>
        <v/>
      </c>
      <c r="BR4" s="27">
        <f>VLOOKUP(AL4,$Q$3:$AI$20,18,FALSE)</f>
        <v/>
      </c>
      <c r="BS4" s="27">
        <f>VLOOKUP(AM4,$Q$3:$AI$20,18,FALSE)</f>
        <v/>
      </c>
      <c r="BT4" s="27">
        <f>VLOOKUP(AL4,$Q$3:$AI$20,19,FALSE)</f>
        <v/>
      </c>
      <c r="BU4" s="27">
        <f>VLOOKUP(AM4,$Q$3:$AI$20,19,FALSE)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43337</v>
      </c>
      <c r="B5" s="42" t="inlineStr">
        <is>
          <t>Freiburg</t>
        </is>
      </c>
      <c r="C5" s="42" t="inlineStr">
        <is>
          <t>Eintracht Frankfurt</t>
        </is>
      </c>
      <c r="D5" s="27" t="n">
        <v>417</v>
      </c>
      <c r="E5" s="27" t="n">
        <v>384</v>
      </c>
      <c r="F5" s="27" t="n">
        <v>309</v>
      </c>
      <c r="G5" s="27" t="n">
        <v>274</v>
      </c>
      <c r="H5" s="8" t="n">
        <v>6</v>
      </c>
      <c r="I5" s="8" t="n">
        <v>2</v>
      </c>
      <c r="J5" s="8" t="n">
        <v>8</v>
      </c>
      <c r="K5" s="15" t="n">
        <v>0</v>
      </c>
      <c r="L5" s="27" t="n">
        <v>2</v>
      </c>
      <c r="M5" s="8" t="n">
        <v>2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Bayer Leverkusen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4133</v>
      </c>
      <c r="AC5" s="27" t="n">
        <v>3690</v>
      </c>
      <c r="AD5" s="27" t="n">
        <v>39</v>
      </c>
      <c r="AE5" s="27" t="n">
        <v>18</v>
      </c>
      <c r="AF5" s="15" t="n">
        <v>1576</v>
      </c>
      <c r="AG5" s="27" t="n">
        <v>1137</v>
      </c>
      <c r="AH5" s="27" t="n">
        <v>12</v>
      </c>
      <c r="AI5" s="27" t="n">
        <v>4</v>
      </c>
      <c r="AK5" s="52">
        <f>AK29</f>
        <v/>
      </c>
      <c r="AL5" s="52">
        <f>AL29</f>
        <v/>
      </c>
      <c r="AM5" s="52">
        <f>AM29</f>
        <v/>
      </c>
      <c r="AN5" s="42">
        <f>VLOOKUP(AL5,$Q$3:$AI$20,2,FALSE)</f>
        <v/>
      </c>
      <c r="AO5" s="42">
        <f>VLOOKUP(AM5,$Q$3:$AI$20,2,FALSE)</f>
        <v/>
      </c>
      <c r="AP5" s="15">
        <f>VLOOKUP(AL5,$Q$3:$AI$20,3,FALSE)</f>
        <v/>
      </c>
      <c r="AQ5" s="27">
        <f>VLOOKUP(AM5,$Q$3:$AI$20,3,FALSE)</f>
        <v/>
      </c>
      <c r="AR5" s="27">
        <f>VLOOKUP(AL5,$Q$3:$AI$20,4,FALSE)</f>
        <v/>
      </c>
      <c r="AS5" s="27">
        <f>VLOOKUP(AM5,$Q$3:$AI$20,4,FALSE)</f>
        <v/>
      </c>
      <c r="AT5" s="27">
        <f>VLOOKUP(AL5,$Q$3:$AI$20,5,FALSE)</f>
        <v/>
      </c>
      <c r="AU5" s="27">
        <f>VLOOKUP(AM5,$Q$3:$AI$20,5,FALSE)</f>
        <v/>
      </c>
      <c r="AV5" s="27">
        <f>VLOOKUP(AL5,$Q$3:$AI$20,6,FALSE)</f>
        <v/>
      </c>
      <c r="AW5" s="27">
        <f>VLOOKUP(AM5,$Q$3:$AI$20,6,FALSE)</f>
        <v/>
      </c>
      <c r="AX5" s="15">
        <f>VLOOKUP(AL5,$Q$3:$AI$20,12,FALSE)</f>
        <v/>
      </c>
      <c r="AY5" s="27">
        <f>VLOOKUP(AM5,$Q$3:$AI$20,12,FALSE)</f>
        <v/>
      </c>
      <c r="AZ5" s="27">
        <f>VLOOKUP(AL5,$Q$3:$AI$20,13,FALSE)</f>
        <v/>
      </c>
      <c r="BA5" s="27">
        <f>VLOOKUP(AM5,$Q$3:$AI$20,13,FALSE)</f>
        <v/>
      </c>
      <c r="BB5" s="27">
        <f>VLOOKUP(AL5,$Q$3:$AI$20,14,FALSE)</f>
        <v/>
      </c>
      <c r="BC5" s="27">
        <f>VLOOKUP(AM5,$Q$3:$AI$20,14,FALSE)</f>
        <v/>
      </c>
      <c r="BD5" s="27">
        <f>VLOOKUP(AL5,$Q$3:$AI$20,15,FALSE)</f>
        <v/>
      </c>
      <c r="BE5" s="27">
        <f>VLOOKUP(AM5,$Q$3:$AI$20,15,FALSE)</f>
        <v/>
      </c>
      <c r="BF5" s="15">
        <f>VLOOKUP(AL5,$Q$3:$AI$20,7,FALSE)</f>
        <v/>
      </c>
      <c r="BG5" s="27">
        <f>VLOOKUP(AM5,$Q$3:$AI$20,7,FALSE)</f>
        <v/>
      </c>
      <c r="BH5" s="27">
        <f>VLOOKUP(AL5,$Q$3:$AI$20,8,FALSE)</f>
        <v/>
      </c>
      <c r="BI5" s="27">
        <f>VLOOKUP(AM5,$Q$3:$AI$20,8,FALSE)</f>
        <v/>
      </c>
      <c r="BJ5" s="27">
        <f>VLOOKUP(AL5,$Q$3:$AI$20,9,FALSE)</f>
        <v/>
      </c>
      <c r="BK5" s="27">
        <f>VLOOKUP(AM5,$Q$3:$AI$20,9,FALSE)</f>
        <v/>
      </c>
      <c r="BL5" s="27">
        <f>VLOOKUP(AL5,$Q$3:$AI$20,10,FALSE)</f>
        <v/>
      </c>
      <c r="BM5" s="27">
        <f>VLOOKUP(AM5,$Q$3:$AI$20,10,FALSE)</f>
        <v/>
      </c>
      <c r="BN5" s="15">
        <f>VLOOKUP(AL5,$Q$3:$AI$20,16,FALSE)</f>
        <v/>
      </c>
      <c r="BO5" s="27">
        <f>VLOOKUP(AM5,$Q$3:$AI$20,16,FALSE)</f>
        <v/>
      </c>
      <c r="BP5" s="27">
        <f>VLOOKUP(AL5,$Q$3:$AI$20,17,FALSE)</f>
        <v/>
      </c>
      <c r="BQ5" s="27">
        <f>VLOOKUP(AM5,$Q$3:$AI$20,17,FALSE)</f>
        <v/>
      </c>
      <c r="BR5" s="27">
        <f>VLOOKUP(AL5,$Q$3:$AI$20,18,FALSE)</f>
        <v/>
      </c>
      <c r="BS5" s="27">
        <f>VLOOKUP(AM5,$Q$3:$AI$20,18,FALSE)</f>
        <v/>
      </c>
      <c r="BT5" s="27">
        <f>VLOOKUP(AL5,$Q$3:$AI$20,19,FALSE)</f>
        <v/>
      </c>
      <c r="BU5" s="27">
        <f>VLOOKUP(AM5,$Q$3:$AI$20,19,FALSE)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43337</v>
      </c>
      <c r="B6" s="42" t="inlineStr">
        <is>
          <t>Hertha Berlin</t>
        </is>
      </c>
      <c r="C6" s="42" t="inlineStr">
        <is>
          <t>Nurnberg</t>
        </is>
      </c>
      <c r="D6" s="27" t="n">
        <v>447</v>
      </c>
      <c r="E6" s="27" t="n">
        <v>466</v>
      </c>
      <c r="F6" s="27" t="n">
        <v>355</v>
      </c>
      <c r="G6" s="27" t="n">
        <v>363</v>
      </c>
      <c r="H6" s="8" t="n">
        <v>3</v>
      </c>
      <c r="I6" s="8" t="n">
        <v>3</v>
      </c>
      <c r="J6" s="8" t="n">
        <v>6</v>
      </c>
      <c r="K6" s="15" t="n">
        <v>1</v>
      </c>
      <c r="L6" s="27" t="n">
        <v>0</v>
      </c>
      <c r="M6" s="8" t="n">
        <v>1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Bayern Munich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3052</v>
      </c>
      <c r="AC6" s="27" t="n">
        <v>2641</v>
      </c>
      <c r="AD6" s="27" t="n">
        <v>46</v>
      </c>
      <c r="AE6" s="27" t="n">
        <v>10</v>
      </c>
      <c r="AF6" s="15" t="n">
        <v>1557</v>
      </c>
      <c r="AG6" s="27" t="n">
        <v>1083</v>
      </c>
      <c r="AH6" s="27" t="n">
        <v>10</v>
      </c>
      <c r="AI6" s="27" t="n">
        <v>3</v>
      </c>
      <c r="AK6" s="52">
        <f>AK30</f>
        <v/>
      </c>
      <c r="AL6" s="52">
        <f>AL30</f>
        <v/>
      </c>
      <c r="AM6" s="52">
        <f>AM30</f>
        <v/>
      </c>
      <c r="AN6" s="42">
        <f>VLOOKUP(AL6,$Q$3:$AI$20,2,FALSE)</f>
        <v/>
      </c>
      <c r="AO6" s="42">
        <f>VLOOKUP(AM6,$Q$3:$AI$20,2,FALSE)</f>
        <v/>
      </c>
      <c r="AP6" s="15">
        <f>VLOOKUP(AL6,$Q$3:$AI$20,3,FALSE)</f>
        <v/>
      </c>
      <c r="AQ6" s="27">
        <f>VLOOKUP(AM6,$Q$3:$AI$20,3,FALSE)</f>
        <v/>
      </c>
      <c r="AR6" s="27">
        <f>VLOOKUP(AL6,$Q$3:$AI$20,4,FALSE)</f>
        <v/>
      </c>
      <c r="AS6" s="27">
        <f>VLOOKUP(AM6,$Q$3:$AI$20,4,FALSE)</f>
        <v/>
      </c>
      <c r="AT6" s="27">
        <f>VLOOKUP(AL6,$Q$3:$AI$20,5,FALSE)</f>
        <v/>
      </c>
      <c r="AU6" s="27">
        <f>VLOOKUP(AM6,$Q$3:$AI$20,5,FALSE)</f>
        <v/>
      </c>
      <c r="AV6" s="27">
        <f>VLOOKUP(AL6,$Q$3:$AI$20,6,FALSE)</f>
        <v/>
      </c>
      <c r="AW6" s="27">
        <f>VLOOKUP(AM6,$Q$3:$AI$20,6,FALSE)</f>
        <v/>
      </c>
      <c r="AX6" s="15">
        <f>VLOOKUP(AL6,$Q$3:$AI$20,12,FALSE)</f>
        <v/>
      </c>
      <c r="AY6" s="27">
        <f>VLOOKUP(AM6,$Q$3:$AI$20,12,FALSE)</f>
        <v/>
      </c>
      <c r="AZ6" s="27">
        <f>VLOOKUP(AL6,$Q$3:$AI$20,13,FALSE)</f>
        <v/>
      </c>
      <c r="BA6" s="27">
        <f>VLOOKUP(AM6,$Q$3:$AI$20,13,FALSE)</f>
        <v/>
      </c>
      <c r="BB6" s="27">
        <f>VLOOKUP(AL6,$Q$3:$AI$20,14,FALSE)</f>
        <v/>
      </c>
      <c r="BC6" s="27">
        <f>VLOOKUP(AM6,$Q$3:$AI$20,14,FALSE)</f>
        <v/>
      </c>
      <c r="BD6" s="27">
        <f>VLOOKUP(AL6,$Q$3:$AI$20,15,FALSE)</f>
        <v/>
      </c>
      <c r="BE6" s="27">
        <f>VLOOKUP(AM6,$Q$3:$AI$20,15,FALSE)</f>
        <v/>
      </c>
      <c r="BF6" s="15">
        <f>VLOOKUP(AL6,$Q$3:$AI$20,7,FALSE)</f>
        <v/>
      </c>
      <c r="BG6" s="27">
        <f>VLOOKUP(AM6,$Q$3:$AI$20,7,FALSE)</f>
        <v/>
      </c>
      <c r="BH6" s="27">
        <f>VLOOKUP(AL6,$Q$3:$AI$20,8,FALSE)</f>
        <v/>
      </c>
      <c r="BI6" s="27">
        <f>VLOOKUP(AM6,$Q$3:$AI$20,8,FALSE)</f>
        <v/>
      </c>
      <c r="BJ6" s="27">
        <f>VLOOKUP(AL6,$Q$3:$AI$20,9,FALSE)</f>
        <v/>
      </c>
      <c r="BK6" s="27">
        <f>VLOOKUP(AM6,$Q$3:$AI$20,9,FALSE)</f>
        <v/>
      </c>
      <c r="BL6" s="27">
        <f>VLOOKUP(AL6,$Q$3:$AI$20,10,FALSE)</f>
        <v/>
      </c>
      <c r="BM6" s="27">
        <f>VLOOKUP(AM6,$Q$3:$AI$20,10,FALSE)</f>
        <v/>
      </c>
      <c r="BN6" s="15">
        <f>VLOOKUP(AL6,$Q$3:$AI$20,16,FALSE)</f>
        <v/>
      </c>
      <c r="BO6" s="27">
        <f>VLOOKUP(AM6,$Q$3:$AI$20,16,FALSE)</f>
        <v/>
      </c>
      <c r="BP6" s="27">
        <f>VLOOKUP(AL6,$Q$3:$AI$20,17,FALSE)</f>
        <v/>
      </c>
      <c r="BQ6" s="27">
        <f>VLOOKUP(AM6,$Q$3:$AI$20,17,FALSE)</f>
        <v/>
      </c>
      <c r="BR6" s="27">
        <f>VLOOKUP(AL6,$Q$3:$AI$20,18,FALSE)</f>
        <v/>
      </c>
      <c r="BS6" s="27">
        <f>VLOOKUP(AM6,$Q$3:$AI$20,18,FALSE)</f>
        <v/>
      </c>
      <c r="BT6" s="27">
        <f>VLOOKUP(AL6,$Q$3:$AI$20,19,FALSE)</f>
        <v/>
      </c>
      <c r="BU6" s="27">
        <f>VLOOKUP(AM6,$Q$3:$AI$20,19,FALSE)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43337</v>
      </c>
      <c r="B7" s="42" t="inlineStr">
        <is>
          <t>Werder Bremen</t>
        </is>
      </c>
      <c r="C7" s="42" t="inlineStr">
        <is>
          <t>Hannover</t>
        </is>
      </c>
      <c r="D7" s="27" t="n">
        <v>539</v>
      </c>
      <c r="E7" s="27" t="n">
        <v>445</v>
      </c>
      <c r="F7" s="27" t="n">
        <v>444</v>
      </c>
      <c r="G7" s="27" t="n">
        <v>357</v>
      </c>
      <c r="H7" s="8" t="n">
        <v>3</v>
      </c>
      <c r="I7" s="8" t="n">
        <v>4</v>
      </c>
      <c r="J7" s="8" t="n">
        <v>7</v>
      </c>
      <c r="K7" s="15" t="n">
        <v>1</v>
      </c>
      <c r="L7" s="27" t="n">
        <v>1</v>
      </c>
      <c r="M7" s="8" t="n">
        <v>1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Dortmund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3448</v>
      </c>
      <c r="AC7" s="27" t="n">
        <v>3111</v>
      </c>
      <c r="AD7" s="27" t="n">
        <v>24</v>
      </c>
      <c r="AE7" s="27" t="n">
        <v>13</v>
      </c>
      <c r="AF7" s="15" t="n">
        <v>2038</v>
      </c>
      <c r="AG7" s="27" t="n">
        <v>1707</v>
      </c>
      <c r="AH7" s="27" t="n">
        <v>13</v>
      </c>
      <c r="AI7" s="27" t="n">
        <v>8</v>
      </c>
      <c r="AK7" s="52">
        <f>AK31</f>
        <v/>
      </c>
      <c r="AL7" s="52">
        <f>AL31</f>
        <v/>
      </c>
      <c r="AM7" s="52">
        <f>AM31</f>
        <v/>
      </c>
      <c r="AN7" s="42">
        <f>VLOOKUP(AL7,$Q$3:$AI$20,2,FALSE)</f>
        <v/>
      </c>
      <c r="AO7" s="42">
        <f>VLOOKUP(AM7,$Q$3:$AI$20,2,FALSE)</f>
        <v/>
      </c>
      <c r="AP7" s="15">
        <f>VLOOKUP(AL7,$Q$3:$AI$20,3,FALSE)</f>
        <v/>
      </c>
      <c r="AQ7" s="27">
        <f>VLOOKUP(AM7,$Q$3:$AI$20,3,FALSE)</f>
        <v/>
      </c>
      <c r="AR7" s="27">
        <f>VLOOKUP(AL7,$Q$3:$AI$20,4,FALSE)</f>
        <v/>
      </c>
      <c r="AS7" s="27">
        <f>VLOOKUP(AM7,$Q$3:$AI$20,4,FALSE)</f>
        <v/>
      </c>
      <c r="AT7" s="27">
        <f>VLOOKUP(AL7,$Q$3:$AI$20,5,FALSE)</f>
        <v/>
      </c>
      <c r="AU7" s="27">
        <f>VLOOKUP(AM7,$Q$3:$AI$20,5,FALSE)</f>
        <v/>
      </c>
      <c r="AV7" s="27">
        <f>VLOOKUP(AL7,$Q$3:$AI$20,6,FALSE)</f>
        <v/>
      </c>
      <c r="AW7" s="27">
        <f>VLOOKUP(AM7,$Q$3:$AI$20,6,FALSE)</f>
        <v/>
      </c>
      <c r="AX7" s="15">
        <f>VLOOKUP(AL7,$Q$3:$AI$20,12,FALSE)</f>
        <v/>
      </c>
      <c r="AY7" s="27">
        <f>VLOOKUP(AM7,$Q$3:$AI$20,12,FALSE)</f>
        <v/>
      </c>
      <c r="AZ7" s="27">
        <f>VLOOKUP(AL7,$Q$3:$AI$20,13,FALSE)</f>
        <v/>
      </c>
      <c r="BA7" s="27">
        <f>VLOOKUP(AM7,$Q$3:$AI$20,13,FALSE)</f>
        <v/>
      </c>
      <c r="BB7" s="27">
        <f>VLOOKUP(AL7,$Q$3:$AI$20,14,FALSE)</f>
        <v/>
      </c>
      <c r="BC7" s="27">
        <f>VLOOKUP(AM7,$Q$3:$AI$20,14,FALSE)</f>
        <v/>
      </c>
      <c r="BD7" s="27">
        <f>VLOOKUP(AL7,$Q$3:$AI$20,15,FALSE)</f>
        <v/>
      </c>
      <c r="BE7" s="27">
        <f>VLOOKUP(AM7,$Q$3:$AI$20,15,FALSE)</f>
        <v/>
      </c>
      <c r="BF7" s="15">
        <f>VLOOKUP(AL7,$Q$3:$AI$20,7,FALSE)</f>
        <v/>
      </c>
      <c r="BG7" s="27">
        <f>VLOOKUP(AM7,$Q$3:$AI$20,7,FALSE)</f>
        <v/>
      </c>
      <c r="BH7" s="27">
        <f>VLOOKUP(AL7,$Q$3:$AI$20,8,FALSE)</f>
        <v/>
      </c>
      <c r="BI7" s="27">
        <f>VLOOKUP(AM7,$Q$3:$AI$20,8,FALSE)</f>
        <v/>
      </c>
      <c r="BJ7" s="27">
        <f>VLOOKUP(AL7,$Q$3:$AI$20,9,FALSE)</f>
        <v/>
      </c>
      <c r="BK7" s="27">
        <f>VLOOKUP(AM7,$Q$3:$AI$20,9,FALSE)</f>
        <v/>
      </c>
      <c r="BL7" s="27">
        <f>VLOOKUP(AL7,$Q$3:$AI$20,10,FALSE)</f>
        <v/>
      </c>
      <c r="BM7" s="27">
        <f>VLOOKUP(AM7,$Q$3:$AI$20,10,FALSE)</f>
        <v/>
      </c>
      <c r="BN7" s="15">
        <f>VLOOKUP(AL7,$Q$3:$AI$20,16,FALSE)</f>
        <v/>
      </c>
      <c r="BO7" s="27">
        <f>VLOOKUP(AM7,$Q$3:$AI$20,16,FALSE)</f>
        <v/>
      </c>
      <c r="BP7" s="27">
        <f>VLOOKUP(AL7,$Q$3:$AI$20,17,FALSE)</f>
        <v/>
      </c>
      <c r="BQ7" s="27">
        <f>VLOOKUP(AM7,$Q$3:$AI$20,17,FALSE)</f>
        <v/>
      </c>
      <c r="BR7" s="27">
        <f>VLOOKUP(AL7,$Q$3:$AI$20,18,FALSE)</f>
        <v/>
      </c>
      <c r="BS7" s="27">
        <f>VLOOKUP(AM7,$Q$3:$AI$20,18,FALSE)</f>
        <v/>
      </c>
      <c r="BT7" s="27">
        <f>VLOOKUP(AL7,$Q$3:$AI$20,19,FALSE)</f>
        <v/>
      </c>
      <c r="BU7" s="27">
        <f>VLOOKUP(AM7,$Q$3:$AI$20,19,FALSE)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43337</v>
      </c>
      <c r="B8" s="42" t="inlineStr">
        <is>
          <t>Wolfsburg</t>
        </is>
      </c>
      <c r="C8" s="42" t="inlineStr">
        <is>
          <t>Schalke</t>
        </is>
      </c>
      <c r="D8" s="27" t="n">
        <v>428</v>
      </c>
      <c r="E8" s="27" t="n">
        <v>298</v>
      </c>
      <c r="F8" s="27" t="n">
        <v>325</v>
      </c>
      <c r="G8" s="27" t="n">
        <v>194</v>
      </c>
      <c r="H8" s="8" t="n">
        <v>7</v>
      </c>
      <c r="I8" s="8" t="n">
        <v>4</v>
      </c>
      <c r="J8" s="8" t="n">
        <v>11</v>
      </c>
      <c r="K8" s="15" t="n">
        <v>2</v>
      </c>
      <c r="L8" s="27" t="n">
        <v>1</v>
      </c>
      <c r="M8" s="8" t="n">
        <v>3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Dusseldorf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2248</v>
      </c>
      <c r="AC8" s="27" t="n">
        <v>1868</v>
      </c>
      <c r="AD8" s="27" t="n">
        <v>26</v>
      </c>
      <c r="AE8" s="27" t="n">
        <v>10</v>
      </c>
      <c r="AF8" s="15" t="n">
        <v>2374</v>
      </c>
      <c r="AG8" s="27" t="n">
        <v>2025</v>
      </c>
      <c r="AH8" s="27" t="n">
        <v>25</v>
      </c>
      <c r="AI8" s="27" t="n">
        <v>9</v>
      </c>
      <c r="AK8" s="52">
        <f>AK32</f>
        <v/>
      </c>
      <c r="AL8" s="52">
        <f>AL32</f>
        <v/>
      </c>
      <c r="AM8" s="52">
        <f>AM32</f>
        <v/>
      </c>
      <c r="AN8" s="42">
        <f>VLOOKUP(AL8,$Q$3:$AI$20,2,FALSE)</f>
        <v/>
      </c>
      <c r="AO8" s="42">
        <f>VLOOKUP(AM8,$Q$3:$AI$20,2,FALSE)</f>
        <v/>
      </c>
      <c r="AP8" s="15">
        <f>VLOOKUP(AL8,$Q$3:$AI$20,3,FALSE)</f>
        <v/>
      </c>
      <c r="AQ8" s="27">
        <f>VLOOKUP(AM8,$Q$3:$AI$20,3,FALSE)</f>
        <v/>
      </c>
      <c r="AR8" s="27">
        <f>VLOOKUP(AL8,$Q$3:$AI$20,4,FALSE)</f>
        <v/>
      </c>
      <c r="AS8" s="27">
        <f>VLOOKUP(AM8,$Q$3:$AI$20,4,FALSE)</f>
        <v/>
      </c>
      <c r="AT8" s="27">
        <f>VLOOKUP(AL8,$Q$3:$AI$20,5,FALSE)</f>
        <v/>
      </c>
      <c r="AU8" s="27">
        <f>VLOOKUP(AM8,$Q$3:$AI$20,5,FALSE)</f>
        <v/>
      </c>
      <c r="AV8" s="27">
        <f>VLOOKUP(AL8,$Q$3:$AI$20,6,FALSE)</f>
        <v/>
      </c>
      <c r="AW8" s="27">
        <f>VLOOKUP(AM8,$Q$3:$AI$20,6,FALSE)</f>
        <v/>
      </c>
      <c r="AX8" s="15">
        <f>VLOOKUP(AL8,$Q$3:$AI$20,12,FALSE)</f>
        <v/>
      </c>
      <c r="AY8" s="27">
        <f>VLOOKUP(AM8,$Q$3:$AI$20,12,FALSE)</f>
        <v/>
      </c>
      <c r="AZ8" s="27">
        <f>VLOOKUP(AL8,$Q$3:$AI$20,13,FALSE)</f>
        <v/>
      </c>
      <c r="BA8" s="27">
        <f>VLOOKUP(AM8,$Q$3:$AI$20,13,FALSE)</f>
        <v/>
      </c>
      <c r="BB8" s="27">
        <f>VLOOKUP(AL8,$Q$3:$AI$20,14,FALSE)</f>
        <v/>
      </c>
      <c r="BC8" s="27">
        <f>VLOOKUP(AM8,$Q$3:$AI$20,14,FALSE)</f>
        <v/>
      </c>
      <c r="BD8" s="27">
        <f>VLOOKUP(AL8,$Q$3:$AI$20,15,FALSE)</f>
        <v/>
      </c>
      <c r="BE8" s="27">
        <f>VLOOKUP(AM8,$Q$3:$AI$20,15,FALSE)</f>
        <v/>
      </c>
      <c r="BF8" s="15">
        <f>VLOOKUP(AL8,$Q$3:$AI$20,7,FALSE)</f>
        <v/>
      </c>
      <c r="BG8" s="27">
        <f>VLOOKUP(AM8,$Q$3:$AI$20,7,FALSE)</f>
        <v/>
      </c>
      <c r="BH8" s="27">
        <f>VLOOKUP(AL8,$Q$3:$AI$20,8,FALSE)</f>
        <v/>
      </c>
      <c r="BI8" s="27">
        <f>VLOOKUP(AM8,$Q$3:$AI$20,8,FALSE)</f>
        <v/>
      </c>
      <c r="BJ8" s="27">
        <f>VLOOKUP(AL8,$Q$3:$AI$20,9,FALSE)</f>
        <v/>
      </c>
      <c r="BK8" s="27">
        <f>VLOOKUP(AM8,$Q$3:$AI$20,9,FALSE)</f>
        <v/>
      </c>
      <c r="BL8" s="27">
        <f>VLOOKUP(AL8,$Q$3:$AI$20,10,FALSE)</f>
        <v/>
      </c>
      <c r="BM8" s="27">
        <f>VLOOKUP(AM8,$Q$3:$AI$20,10,FALSE)</f>
        <v/>
      </c>
      <c r="BN8" s="15">
        <f>VLOOKUP(AL8,$Q$3:$AI$20,16,FALSE)</f>
        <v/>
      </c>
      <c r="BO8" s="27">
        <f>VLOOKUP(AM8,$Q$3:$AI$20,16,FALSE)</f>
        <v/>
      </c>
      <c r="BP8" s="27">
        <f>VLOOKUP(AL8,$Q$3:$AI$20,17,FALSE)</f>
        <v/>
      </c>
      <c r="BQ8" s="27">
        <f>VLOOKUP(AM8,$Q$3:$AI$20,17,FALSE)</f>
        <v/>
      </c>
      <c r="BR8" s="27">
        <f>VLOOKUP(AL8,$Q$3:$AI$20,18,FALSE)</f>
        <v/>
      </c>
      <c r="BS8" s="27">
        <f>VLOOKUP(AM8,$Q$3:$AI$20,18,FALSE)</f>
        <v/>
      </c>
      <c r="BT8" s="27">
        <f>VLOOKUP(AL8,$Q$3:$AI$20,19,FALSE)</f>
        <v/>
      </c>
      <c r="BU8" s="27">
        <f>VLOOKUP(AM8,$Q$3:$AI$20,19,FALSE)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43338</v>
      </c>
      <c r="B9" s="42" t="inlineStr">
        <is>
          <t>Dortmund</t>
        </is>
      </c>
      <c r="C9" s="42" t="inlineStr">
        <is>
          <t>RB Leipzig</t>
        </is>
      </c>
      <c r="D9" s="27" t="n">
        <v>384</v>
      </c>
      <c r="E9" s="27" t="n">
        <v>436</v>
      </c>
      <c r="F9" s="27" t="n">
        <v>297</v>
      </c>
      <c r="G9" s="27" t="n">
        <v>350</v>
      </c>
      <c r="H9" s="8" t="n">
        <v>5</v>
      </c>
      <c r="I9" s="8" t="n">
        <v>7</v>
      </c>
      <c r="J9" s="8" t="n">
        <v>12</v>
      </c>
      <c r="K9" s="15" t="n">
        <v>4</v>
      </c>
      <c r="L9" s="27" t="n">
        <v>1</v>
      </c>
      <c r="M9" s="8" t="n">
        <v>5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Eintracht Frankfurt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1676</v>
      </c>
      <c r="AC9" s="27" t="n">
        <v>1109</v>
      </c>
      <c r="AD9" s="27" t="n">
        <v>15</v>
      </c>
      <c r="AE9" s="27" t="n">
        <v>3</v>
      </c>
      <c r="AF9" s="15" t="n">
        <v>2722</v>
      </c>
      <c r="AG9" s="27" t="n">
        <v>2180</v>
      </c>
      <c r="AH9" s="27" t="n">
        <v>39</v>
      </c>
      <c r="AI9" s="27" t="n">
        <v>14</v>
      </c>
      <c r="AK9" s="52">
        <f>AK33</f>
        <v/>
      </c>
      <c r="AL9" s="52">
        <f>AL33</f>
        <v/>
      </c>
      <c r="AM9" s="52">
        <f>AM33</f>
        <v/>
      </c>
      <c r="AN9" s="42">
        <f>VLOOKUP(AL9,$Q$3:$AI$20,2,FALSE)</f>
        <v/>
      </c>
      <c r="AO9" s="42">
        <f>VLOOKUP(AM9,$Q$3:$AI$20,2,FALSE)</f>
        <v/>
      </c>
      <c r="AP9" s="15">
        <f>VLOOKUP(AL9,$Q$3:$AI$20,3,FALSE)</f>
        <v/>
      </c>
      <c r="AQ9" s="27">
        <f>VLOOKUP(AM9,$Q$3:$AI$20,3,FALSE)</f>
        <v/>
      </c>
      <c r="AR9" s="27">
        <f>VLOOKUP(AL9,$Q$3:$AI$20,4,FALSE)</f>
        <v/>
      </c>
      <c r="AS9" s="27">
        <f>VLOOKUP(AM9,$Q$3:$AI$20,4,FALSE)</f>
        <v/>
      </c>
      <c r="AT9" s="27">
        <f>VLOOKUP(AL9,$Q$3:$AI$20,5,FALSE)</f>
        <v/>
      </c>
      <c r="AU9" s="27">
        <f>VLOOKUP(AM9,$Q$3:$AI$20,5,FALSE)</f>
        <v/>
      </c>
      <c r="AV9" s="27">
        <f>VLOOKUP(AL9,$Q$3:$AI$20,6,FALSE)</f>
        <v/>
      </c>
      <c r="AW9" s="27">
        <f>VLOOKUP(AM9,$Q$3:$AI$20,6,FALSE)</f>
        <v/>
      </c>
      <c r="AX9" s="15">
        <f>VLOOKUP(AL9,$Q$3:$AI$20,12,FALSE)</f>
        <v/>
      </c>
      <c r="AY9" s="27">
        <f>VLOOKUP(AM9,$Q$3:$AI$20,12,FALSE)</f>
        <v/>
      </c>
      <c r="AZ9" s="27">
        <f>VLOOKUP(AL9,$Q$3:$AI$20,13,FALSE)</f>
        <v/>
      </c>
      <c r="BA9" s="27">
        <f>VLOOKUP(AM9,$Q$3:$AI$20,13,FALSE)</f>
        <v/>
      </c>
      <c r="BB9" s="27">
        <f>VLOOKUP(AL9,$Q$3:$AI$20,14,FALSE)</f>
        <v/>
      </c>
      <c r="BC9" s="27">
        <f>VLOOKUP(AM9,$Q$3:$AI$20,14,FALSE)</f>
        <v/>
      </c>
      <c r="BD9" s="27">
        <f>VLOOKUP(AL9,$Q$3:$AI$20,15,FALSE)</f>
        <v/>
      </c>
      <c r="BE9" s="27">
        <f>VLOOKUP(AM9,$Q$3:$AI$20,15,FALSE)</f>
        <v/>
      </c>
      <c r="BF9" s="15">
        <f>VLOOKUP(AL9,$Q$3:$AI$20,7,FALSE)</f>
        <v/>
      </c>
      <c r="BG9" s="27">
        <f>VLOOKUP(AM9,$Q$3:$AI$20,7,FALSE)</f>
        <v/>
      </c>
      <c r="BH9" s="27">
        <f>VLOOKUP(AL9,$Q$3:$AI$20,8,FALSE)</f>
        <v/>
      </c>
      <c r="BI9" s="27">
        <f>VLOOKUP(AM9,$Q$3:$AI$20,8,FALSE)</f>
        <v/>
      </c>
      <c r="BJ9" s="27">
        <f>VLOOKUP(AL9,$Q$3:$AI$20,9,FALSE)</f>
        <v/>
      </c>
      <c r="BK9" s="27">
        <f>VLOOKUP(AM9,$Q$3:$AI$20,9,FALSE)</f>
        <v/>
      </c>
      <c r="BL9" s="27">
        <f>VLOOKUP(AL9,$Q$3:$AI$20,10,FALSE)</f>
        <v/>
      </c>
      <c r="BM9" s="27">
        <f>VLOOKUP(AM9,$Q$3:$AI$20,10,FALSE)</f>
        <v/>
      </c>
      <c r="BN9" s="15">
        <f>VLOOKUP(AL9,$Q$3:$AI$20,16,FALSE)</f>
        <v/>
      </c>
      <c r="BO9" s="27">
        <f>VLOOKUP(AM9,$Q$3:$AI$20,16,FALSE)</f>
        <v/>
      </c>
      <c r="BP9" s="27">
        <f>VLOOKUP(AL9,$Q$3:$AI$20,17,FALSE)</f>
        <v/>
      </c>
      <c r="BQ9" s="27">
        <f>VLOOKUP(AM9,$Q$3:$AI$20,17,FALSE)</f>
        <v/>
      </c>
      <c r="BR9" s="27">
        <f>VLOOKUP(AL9,$Q$3:$AI$20,18,FALSE)</f>
        <v/>
      </c>
      <c r="BS9" s="27">
        <f>VLOOKUP(AM9,$Q$3:$AI$20,18,FALSE)</f>
        <v/>
      </c>
      <c r="BT9" s="27">
        <f>VLOOKUP(AL9,$Q$3:$AI$20,19,FALSE)</f>
        <v/>
      </c>
      <c r="BU9" s="27">
        <f>VLOOKUP(AM9,$Q$3:$AI$20,19,FALSE)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43338</v>
      </c>
      <c r="B10" s="42" t="inlineStr">
        <is>
          <t>Mainz</t>
        </is>
      </c>
      <c r="C10" s="42" t="inlineStr">
        <is>
          <t>Stuttgart</t>
        </is>
      </c>
      <c r="D10" s="27" t="n">
        <v>404</v>
      </c>
      <c r="E10" s="27" t="n">
        <v>451</v>
      </c>
      <c r="F10" s="27" t="n">
        <v>300</v>
      </c>
      <c r="G10" s="27" t="n">
        <v>344</v>
      </c>
      <c r="H10" s="8" t="n">
        <v>3</v>
      </c>
      <c r="I10" s="8" t="n">
        <v>3</v>
      </c>
      <c r="J10" s="8" t="n">
        <v>6</v>
      </c>
      <c r="K10" s="15" t="n">
        <v>1</v>
      </c>
      <c r="L10" s="27" t="n">
        <v>0</v>
      </c>
      <c r="M10" s="8" t="n">
        <v>1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Freiburg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2359</v>
      </c>
      <c r="AC10" s="27" t="n">
        <v>1985</v>
      </c>
      <c r="AD10" s="27" t="n">
        <v>22</v>
      </c>
      <c r="AE10" s="27" t="n">
        <v>7</v>
      </c>
      <c r="AF10" s="15" t="n">
        <v>2608</v>
      </c>
      <c r="AG10" s="27" t="n">
        <v>2232</v>
      </c>
      <c r="AH10" s="27" t="n">
        <v>24</v>
      </c>
      <c r="AI10" s="27" t="n">
        <v>11</v>
      </c>
      <c r="AK10" s="52">
        <f>AK34</f>
        <v/>
      </c>
      <c r="AL10" s="52">
        <f>AL34</f>
        <v/>
      </c>
      <c r="AM10" s="52">
        <f>AM34</f>
        <v/>
      </c>
      <c r="AN10" s="42">
        <f>VLOOKUP(AL10,$Q$3:$AI$20,2,FALSE)</f>
        <v/>
      </c>
      <c r="AO10" s="42">
        <f>VLOOKUP(AM10,$Q$3:$AI$20,2,FALSE)</f>
        <v/>
      </c>
      <c r="AP10" s="15">
        <f>VLOOKUP(AL10,$Q$3:$AI$20,3,FALSE)</f>
        <v/>
      </c>
      <c r="AQ10" s="27">
        <f>VLOOKUP(AM10,$Q$3:$AI$20,3,FALSE)</f>
        <v/>
      </c>
      <c r="AR10" s="27">
        <f>VLOOKUP(AL10,$Q$3:$AI$20,4,FALSE)</f>
        <v/>
      </c>
      <c r="AS10" s="27">
        <f>VLOOKUP(AM10,$Q$3:$AI$20,4,FALSE)</f>
        <v/>
      </c>
      <c r="AT10" s="27">
        <f>VLOOKUP(AL10,$Q$3:$AI$20,5,FALSE)</f>
        <v/>
      </c>
      <c r="AU10" s="27">
        <f>VLOOKUP(AM10,$Q$3:$AI$20,5,FALSE)</f>
        <v/>
      </c>
      <c r="AV10" s="27">
        <f>VLOOKUP(AL10,$Q$3:$AI$20,6,FALSE)</f>
        <v/>
      </c>
      <c r="AW10" s="27">
        <f>VLOOKUP(AM10,$Q$3:$AI$20,6,FALSE)</f>
        <v/>
      </c>
      <c r="AX10" s="15">
        <f>VLOOKUP(AL10,$Q$3:$AI$20,12,FALSE)</f>
        <v/>
      </c>
      <c r="AY10" s="27">
        <f>VLOOKUP(AM10,$Q$3:$AI$20,12,FALSE)</f>
        <v/>
      </c>
      <c r="AZ10" s="27">
        <f>VLOOKUP(AL10,$Q$3:$AI$20,13,FALSE)</f>
        <v/>
      </c>
      <c r="BA10" s="27">
        <f>VLOOKUP(AM10,$Q$3:$AI$20,13,FALSE)</f>
        <v/>
      </c>
      <c r="BB10" s="27">
        <f>VLOOKUP(AL10,$Q$3:$AI$20,14,FALSE)</f>
        <v/>
      </c>
      <c r="BC10" s="27">
        <f>VLOOKUP(AM10,$Q$3:$AI$20,14,FALSE)</f>
        <v/>
      </c>
      <c r="BD10" s="27">
        <f>VLOOKUP(AL10,$Q$3:$AI$20,15,FALSE)</f>
        <v/>
      </c>
      <c r="BE10" s="27">
        <f>VLOOKUP(AM10,$Q$3:$AI$20,15,FALSE)</f>
        <v/>
      </c>
      <c r="BF10" s="15">
        <f>VLOOKUP(AL10,$Q$3:$AI$20,7,FALSE)</f>
        <v/>
      </c>
      <c r="BG10" s="27">
        <f>VLOOKUP(AM10,$Q$3:$AI$20,7,FALSE)</f>
        <v/>
      </c>
      <c r="BH10" s="27">
        <f>VLOOKUP(AL10,$Q$3:$AI$20,8,FALSE)</f>
        <v/>
      </c>
      <c r="BI10" s="27">
        <f>VLOOKUP(AM10,$Q$3:$AI$20,8,FALSE)</f>
        <v/>
      </c>
      <c r="BJ10" s="27">
        <f>VLOOKUP(AL10,$Q$3:$AI$20,9,FALSE)</f>
        <v/>
      </c>
      <c r="BK10" s="27">
        <f>VLOOKUP(AM10,$Q$3:$AI$20,9,FALSE)</f>
        <v/>
      </c>
      <c r="BL10" s="27">
        <f>VLOOKUP(AL10,$Q$3:$AI$20,10,FALSE)</f>
        <v/>
      </c>
      <c r="BM10" s="27">
        <f>VLOOKUP(AM10,$Q$3:$AI$20,10,FALSE)</f>
        <v/>
      </c>
      <c r="BN10" s="15">
        <f>VLOOKUP(AL10,$Q$3:$AI$20,16,FALSE)</f>
        <v/>
      </c>
      <c r="BO10" s="27">
        <f>VLOOKUP(AM10,$Q$3:$AI$20,16,FALSE)</f>
        <v/>
      </c>
      <c r="BP10" s="27">
        <f>VLOOKUP(AL10,$Q$3:$AI$20,17,FALSE)</f>
        <v/>
      </c>
      <c r="BQ10" s="27">
        <f>VLOOKUP(AM10,$Q$3:$AI$20,17,FALSE)</f>
        <v/>
      </c>
      <c r="BR10" s="27">
        <f>VLOOKUP(AL10,$Q$3:$AI$20,18,FALSE)</f>
        <v/>
      </c>
      <c r="BS10" s="27">
        <f>VLOOKUP(AM10,$Q$3:$AI$20,18,FALSE)</f>
        <v/>
      </c>
      <c r="BT10" s="27">
        <f>VLOOKUP(AL10,$Q$3:$AI$20,19,FALSE)</f>
        <v/>
      </c>
      <c r="BU10" s="27">
        <f>VLOOKUP(AM10,$Q$3:$AI$20,19,FALSE)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43343</v>
      </c>
      <c r="B11" s="42" t="inlineStr">
        <is>
          <t>Hannover</t>
        </is>
      </c>
      <c r="C11" s="42" t="inlineStr">
        <is>
          <t>Dortmund</t>
        </is>
      </c>
      <c r="D11" s="27" t="n">
        <v>582</v>
      </c>
      <c r="E11" s="27" t="n">
        <v>454</v>
      </c>
      <c r="F11" s="27" t="n">
        <v>467</v>
      </c>
      <c r="G11" s="27" t="n">
        <v>346</v>
      </c>
      <c r="H11" s="8" t="n">
        <v>0</v>
      </c>
      <c r="I11" s="8" t="n">
        <v>3</v>
      </c>
      <c r="J11" s="8" t="n">
        <v>3</v>
      </c>
      <c r="K11" s="15" t="n">
        <v>0</v>
      </c>
      <c r="L11" s="27" t="n">
        <v>0</v>
      </c>
      <c r="M11" s="8" t="n">
        <v>0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Hannover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1895</v>
      </c>
      <c r="AC11" s="27" t="n">
        <v>1468</v>
      </c>
      <c r="AD11" s="27" t="n">
        <v>18</v>
      </c>
      <c r="AE11" s="27" t="n">
        <v>6</v>
      </c>
      <c r="AF11" s="15" t="n">
        <v>2550</v>
      </c>
      <c r="AG11" s="27" t="n">
        <v>2134</v>
      </c>
      <c r="AH11" s="27" t="n">
        <v>29</v>
      </c>
      <c r="AI11" s="27" t="n">
        <v>5</v>
      </c>
      <c r="AK11" s="52">
        <f>AK35</f>
        <v/>
      </c>
      <c r="AL11" s="52">
        <f>AL35</f>
        <v/>
      </c>
      <c r="AM11" s="52">
        <f>AM35</f>
        <v/>
      </c>
      <c r="AN11" s="42">
        <f>VLOOKUP(AL11,$Q$3:$AI$20,2,FALSE)</f>
        <v/>
      </c>
      <c r="AO11" s="42">
        <f>VLOOKUP(AM11,$Q$3:$AI$20,2,FALSE)</f>
        <v/>
      </c>
      <c r="AP11" s="15">
        <f>VLOOKUP(AL11,$Q$3:$AI$20,3,FALSE)</f>
        <v/>
      </c>
      <c r="AQ11" s="27">
        <f>VLOOKUP(AM11,$Q$3:$AI$20,3,FALSE)</f>
        <v/>
      </c>
      <c r="AR11" s="27">
        <f>VLOOKUP(AL11,$Q$3:$AI$20,4,FALSE)</f>
        <v/>
      </c>
      <c r="AS11" s="27">
        <f>VLOOKUP(AM11,$Q$3:$AI$20,4,FALSE)</f>
        <v/>
      </c>
      <c r="AT11" s="27">
        <f>VLOOKUP(AL11,$Q$3:$AI$20,5,FALSE)</f>
        <v/>
      </c>
      <c r="AU11" s="27">
        <f>VLOOKUP(AM11,$Q$3:$AI$20,5,FALSE)</f>
        <v/>
      </c>
      <c r="AV11" s="27">
        <f>VLOOKUP(AL11,$Q$3:$AI$20,6,FALSE)</f>
        <v/>
      </c>
      <c r="AW11" s="27">
        <f>VLOOKUP(AM11,$Q$3:$AI$20,6,FALSE)</f>
        <v/>
      </c>
      <c r="AX11" s="15">
        <f>VLOOKUP(AL11,$Q$3:$AI$20,12,FALSE)</f>
        <v/>
      </c>
      <c r="AY11" s="27">
        <f>VLOOKUP(AM11,$Q$3:$AI$20,12,FALSE)</f>
        <v/>
      </c>
      <c r="AZ11" s="27">
        <f>VLOOKUP(AL11,$Q$3:$AI$20,13,FALSE)</f>
        <v/>
      </c>
      <c r="BA11" s="27">
        <f>VLOOKUP(AM11,$Q$3:$AI$20,13,FALSE)</f>
        <v/>
      </c>
      <c r="BB11" s="27">
        <f>VLOOKUP(AL11,$Q$3:$AI$20,14,FALSE)</f>
        <v/>
      </c>
      <c r="BC11" s="27">
        <f>VLOOKUP(AM11,$Q$3:$AI$20,14,FALSE)</f>
        <v/>
      </c>
      <c r="BD11" s="27">
        <f>VLOOKUP(AL11,$Q$3:$AI$20,15,FALSE)</f>
        <v/>
      </c>
      <c r="BE11" s="27">
        <f>VLOOKUP(AM11,$Q$3:$AI$20,15,FALSE)</f>
        <v/>
      </c>
      <c r="BF11" s="15">
        <f>VLOOKUP(AL11,$Q$3:$AI$20,7,FALSE)</f>
        <v/>
      </c>
      <c r="BG11" s="27">
        <f>VLOOKUP(AM11,$Q$3:$AI$20,7,FALSE)</f>
        <v/>
      </c>
      <c r="BH11" s="27">
        <f>VLOOKUP(AL11,$Q$3:$AI$20,8,FALSE)</f>
        <v/>
      </c>
      <c r="BI11" s="27">
        <f>VLOOKUP(AM11,$Q$3:$AI$20,8,FALSE)</f>
        <v/>
      </c>
      <c r="BJ11" s="27">
        <f>VLOOKUP(AL11,$Q$3:$AI$20,9,FALSE)</f>
        <v/>
      </c>
      <c r="BK11" s="27">
        <f>VLOOKUP(AM11,$Q$3:$AI$20,9,FALSE)</f>
        <v/>
      </c>
      <c r="BL11" s="27">
        <f>VLOOKUP(AL11,$Q$3:$AI$20,10,FALSE)</f>
        <v/>
      </c>
      <c r="BM11" s="27">
        <f>VLOOKUP(AM11,$Q$3:$AI$20,10,FALSE)</f>
        <v/>
      </c>
      <c r="BN11" s="15">
        <f>VLOOKUP(AL11,$Q$3:$AI$20,16,FALSE)</f>
        <v/>
      </c>
      <c r="BO11" s="27">
        <f>VLOOKUP(AM11,$Q$3:$AI$20,16,FALSE)</f>
        <v/>
      </c>
      <c r="BP11" s="27">
        <f>VLOOKUP(AL11,$Q$3:$AI$20,17,FALSE)</f>
        <v/>
      </c>
      <c r="BQ11" s="27">
        <f>VLOOKUP(AM11,$Q$3:$AI$20,17,FALSE)</f>
        <v/>
      </c>
      <c r="BR11" s="27">
        <f>VLOOKUP(AL11,$Q$3:$AI$20,18,FALSE)</f>
        <v/>
      </c>
      <c r="BS11" s="27">
        <f>VLOOKUP(AM11,$Q$3:$AI$20,18,FALSE)</f>
        <v/>
      </c>
      <c r="BT11" s="27">
        <f>VLOOKUP(AL11,$Q$3:$AI$20,19,FALSE)</f>
        <v/>
      </c>
      <c r="BU11" s="27">
        <f>VLOOKUP(AM11,$Q$3:$AI$20,19,FALSE)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43344</v>
      </c>
      <c r="B12" s="42" t="inlineStr">
        <is>
          <t>Augsburg</t>
        </is>
      </c>
      <c r="C12" s="42" t="inlineStr">
        <is>
          <t>B. Monchengladbach</t>
        </is>
      </c>
      <c r="D12" s="27" t="n">
        <v>313</v>
      </c>
      <c r="E12" s="27" t="n">
        <v>511</v>
      </c>
      <c r="F12" s="27" t="n">
        <v>217</v>
      </c>
      <c r="G12" s="27" t="n">
        <v>402</v>
      </c>
      <c r="H12" s="8" t="n">
        <v>7</v>
      </c>
      <c r="I12" s="8" t="n">
        <v>2</v>
      </c>
      <c r="J12" s="8" t="n">
        <v>9</v>
      </c>
      <c r="K12" s="15" t="n">
        <v>1</v>
      </c>
      <c r="L12" s="27" t="n">
        <v>1</v>
      </c>
      <c r="M12" s="8" t="n">
        <v>2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Hertha Berlin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2283</v>
      </c>
      <c r="AC12" s="27" t="n">
        <v>1812</v>
      </c>
      <c r="AD12" s="27" t="n">
        <v>24</v>
      </c>
      <c r="AE12" s="27" t="n">
        <v>8</v>
      </c>
      <c r="AF12" s="15" t="n">
        <v>2203</v>
      </c>
      <c r="AG12" s="27" t="n">
        <v>1697</v>
      </c>
      <c r="AH12" s="27" t="n">
        <v>21</v>
      </c>
      <c r="AI12" s="27" t="n">
        <v>9</v>
      </c>
      <c r="AK12" s="52">
        <f>AK36</f>
        <v/>
      </c>
      <c r="AL12" s="52">
        <f>AL36</f>
        <v/>
      </c>
      <c r="AM12" s="52">
        <f>AM36</f>
        <v/>
      </c>
      <c r="AN12" s="42">
        <f>VLOOKUP(AL12,$Q$3:$AI$20,2,FALSE)</f>
        <v/>
      </c>
      <c r="AO12" s="42">
        <f>VLOOKUP(AM12,$Q$3:$AI$20,2,FALSE)</f>
        <v/>
      </c>
      <c r="AP12" s="15">
        <f>VLOOKUP(AL12,$Q$3:$AI$20,3,FALSE)</f>
        <v/>
      </c>
      <c r="AQ12" s="27">
        <f>VLOOKUP(AM12,$Q$3:$AI$20,3,FALSE)</f>
        <v/>
      </c>
      <c r="AR12" s="27">
        <f>VLOOKUP(AL12,$Q$3:$AI$20,4,FALSE)</f>
        <v/>
      </c>
      <c r="AS12" s="27">
        <f>VLOOKUP(AM12,$Q$3:$AI$20,4,FALSE)</f>
        <v/>
      </c>
      <c r="AT12" s="27">
        <f>VLOOKUP(AL12,$Q$3:$AI$20,5,FALSE)</f>
        <v/>
      </c>
      <c r="AU12" s="27">
        <f>VLOOKUP(AM12,$Q$3:$AI$20,5,FALSE)</f>
        <v/>
      </c>
      <c r="AV12" s="27">
        <f>VLOOKUP(AL12,$Q$3:$AI$20,6,FALSE)</f>
        <v/>
      </c>
      <c r="AW12" s="27">
        <f>VLOOKUP(AM12,$Q$3:$AI$20,6,FALSE)</f>
        <v/>
      </c>
      <c r="AX12" s="15">
        <f>VLOOKUP(AL12,$Q$3:$AI$20,12,FALSE)</f>
        <v/>
      </c>
      <c r="AY12" s="27">
        <f>VLOOKUP(AM12,$Q$3:$AI$20,12,FALSE)</f>
        <v/>
      </c>
      <c r="AZ12" s="27">
        <f>VLOOKUP(AL12,$Q$3:$AI$20,13,FALSE)</f>
        <v/>
      </c>
      <c r="BA12" s="27">
        <f>VLOOKUP(AM12,$Q$3:$AI$20,13,FALSE)</f>
        <v/>
      </c>
      <c r="BB12" s="27">
        <f>VLOOKUP(AL12,$Q$3:$AI$20,14,FALSE)</f>
        <v/>
      </c>
      <c r="BC12" s="27">
        <f>VLOOKUP(AM12,$Q$3:$AI$20,14,FALSE)</f>
        <v/>
      </c>
      <c r="BD12" s="27">
        <f>VLOOKUP(AL12,$Q$3:$AI$20,15,FALSE)</f>
        <v/>
      </c>
      <c r="BE12" s="27">
        <f>VLOOKUP(AM12,$Q$3:$AI$20,15,FALSE)</f>
        <v/>
      </c>
      <c r="BF12" s="15">
        <f>VLOOKUP(AL12,$Q$3:$AI$20,7,FALSE)</f>
        <v/>
      </c>
      <c r="BG12" s="27">
        <f>VLOOKUP(AM12,$Q$3:$AI$20,7,FALSE)</f>
        <v/>
      </c>
      <c r="BH12" s="27">
        <f>VLOOKUP(AL12,$Q$3:$AI$20,8,FALSE)</f>
        <v/>
      </c>
      <c r="BI12" s="27">
        <f>VLOOKUP(AM12,$Q$3:$AI$20,8,FALSE)</f>
        <v/>
      </c>
      <c r="BJ12" s="27">
        <f>VLOOKUP(AL12,$Q$3:$AI$20,9,FALSE)</f>
        <v/>
      </c>
      <c r="BK12" s="27">
        <f>VLOOKUP(AM12,$Q$3:$AI$20,9,FALSE)</f>
        <v/>
      </c>
      <c r="BL12" s="27">
        <f>VLOOKUP(AL12,$Q$3:$AI$20,10,FALSE)</f>
        <v/>
      </c>
      <c r="BM12" s="27">
        <f>VLOOKUP(AM12,$Q$3:$AI$20,10,FALSE)</f>
        <v/>
      </c>
      <c r="BN12" s="15">
        <f>VLOOKUP(AL12,$Q$3:$AI$20,16,FALSE)</f>
        <v/>
      </c>
      <c r="BO12" s="27">
        <f>VLOOKUP(AM12,$Q$3:$AI$20,16,FALSE)</f>
        <v/>
      </c>
      <c r="BP12" s="27">
        <f>VLOOKUP(AL12,$Q$3:$AI$20,17,FALSE)</f>
        <v/>
      </c>
      <c r="BQ12" s="27">
        <f>VLOOKUP(AM12,$Q$3:$AI$20,17,FALSE)</f>
        <v/>
      </c>
      <c r="BR12" s="27">
        <f>VLOOKUP(AL12,$Q$3:$AI$20,18,FALSE)</f>
        <v/>
      </c>
      <c r="BS12" s="27">
        <f>VLOOKUP(AM12,$Q$3:$AI$20,18,FALSE)</f>
        <v/>
      </c>
      <c r="BT12" s="27">
        <f>VLOOKUP(AL12,$Q$3:$AI$20,19,FALSE)</f>
        <v/>
      </c>
      <c r="BU12" s="27">
        <f>VLOOKUP(AM12,$Q$3:$AI$20,19,FALSE)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43344</v>
      </c>
      <c r="B13" s="42" t="inlineStr">
        <is>
          <t>Bayer Leverkusen</t>
        </is>
      </c>
      <c r="C13" s="42" t="inlineStr">
        <is>
          <t>Wolfsburg</t>
        </is>
      </c>
      <c r="D13" s="27" t="n">
        <v>412</v>
      </c>
      <c r="E13" s="27" t="n">
        <v>425</v>
      </c>
      <c r="F13" s="27" t="n">
        <v>324</v>
      </c>
      <c r="G13" s="27" t="n">
        <v>335</v>
      </c>
      <c r="H13" s="8" t="n">
        <v>3</v>
      </c>
      <c r="I13" s="8" t="n">
        <v>5</v>
      </c>
      <c r="J13" s="8" t="n">
        <v>8</v>
      </c>
      <c r="K13" s="15" t="n">
        <v>1</v>
      </c>
      <c r="L13" s="27" t="n">
        <v>3</v>
      </c>
      <c r="M13" s="8" t="n">
        <v>4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Hoffenheim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2233</v>
      </c>
      <c r="AC13" s="27" t="n">
        <v>1833</v>
      </c>
      <c r="AD13" s="27" t="n">
        <v>32</v>
      </c>
      <c r="AE13" s="27" t="n">
        <v>10</v>
      </c>
      <c r="AF13" s="15" t="n">
        <v>1912</v>
      </c>
      <c r="AG13" s="27" t="n">
        <v>1513</v>
      </c>
      <c r="AH13" s="27" t="n">
        <v>38</v>
      </c>
      <c r="AI13" s="27" t="n">
        <v>13</v>
      </c>
      <c r="AL13" s="52" t="n"/>
      <c r="AM13" s="52" t="n"/>
      <c r="AP13" s="29" t="n"/>
      <c r="AQ13" s="29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27" t="n"/>
      <c r="BC13" s="27" t="n"/>
      <c r="BD13" s="29" t="n"/>
      <c r="BE13" s="29" t="n"/>
      <c r="BF13" s="27" t="n"/>
      <c r="BG13" s="27" t="n"/>
      <c r="BH13" s="27" t="n"/>
      <c r="BI13" s="27" t="n"/>
      <c r="BJ13" s="27" t="n"/>
      <c r="BK13" s="27" t="n"/>
      <c r="BL13" s="27" t="n"/>
      <c r="BM13" s="27" t="n"/>
      <c r="BN13" s="27" t="n"/>
      <c r="BO13" s="27" t="n"/>
      <c r="BP13" s="27" t="n"/>
      <c r="BQ13" s="27" t="n"/>
      <c r="BR13" s="29" t="n"/>
      <c r="BS13" s="29" t="n"/>
      <c r="BT13" s="27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9" t="n"/>
      <c r="CG13" s="29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43344</v>
      </c>
      <c r="B14" s="42" t="inlineStr">
        <is>
          <t>Eintracht Frankfurt</t>
        </is>
      </c>
      <c r="C14" s="42" t="inlineStr">
        <is>
          <t>Werder Bremen</t>
        </is>
      </c>
      <c r="D14" s="27" t="n">
        <v>358</v>
      </c>
      <c r="E14" s="27" t="n">
        <v>495</v>
      </c>
      <c r="F14" s="27" t="n">
        <v>257</v>
      </c>
      <c r="G14" s="27" t="n">
        <v>398</v>
      </c>
      <c r="H14" s="8" t="n">
        <v>1</v>
      </c>
      <c r="I14" s="8" t="n">
        <v>7</v>
      </c>
      <c r="J14" s="8" t="n">
        <v>8</v>
      </c>
      <c r="K14" s="15" t="n">
        <v>1</v>
      </c>
      <c r="L14" s="27" t="n">
        <v>2</v>
      </c>
      <c r="M14" s="8" t="n">
        <v>3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Mainz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2289</v>
      </c>
      <c r="AC14" s="27" t="n">
        <v>1820</v>
      </c>
      <c r="AD14" s="27" t="n">
        <v>31</v>
      </c>
      <c r="AE14" s="27" t="n">
        <v>12</v>
      </c>
      <c r="AF14" s="15" t="n">
        <v>1887</v>
      </c>
      <c r="AG14" s="27" t="n">
        <v>1382</v>
      </c>
      <c r="AH14" s="27" t="n">
        <v>26</v>
      </c>
      <c r="AI14" s="27" t="n">
        <v>7</v>
      </c>
      <c r="AP14" s="29" t="n"/>
      <c r="AQ14" s="29" t="n"/>
      <c r="AR14" s="29" t="n"/>
      <c r="AS14" s="29" t="n"/>
      <c r="AT14" s="29" t="n"/>
      <c r="AU14" s="29" t="n"/>
      <c r="AV14" s="29" t="n"/>
      <c r="AW14" s="29" t="n"/>
      <c r="AX14" s="29" t="n"/>
      <c r="AY14" s="29" t="n"/>
      <c r="AZ14" s="27" t="n"/>
      <c r="BA14" s="27" t="n"/>
      <c r="BB14" s="27" t="n"/>
      <c r="BC14" s="27" t="n"/>
      <c r="BD14" s="27" t="n"/>
      <c r="BE14" s="27" t="n"/>
      <c r="BF14" s="27" t="n"/>
      <c r="BG14" s="27" t="n"/>
      <c r="BH14" s="27" t="n"/>
      <c r="BI14" s="27" t="n"/>
      <c r="BJ14" s="27" t="n"/>
      <c r="BK14" s="27" t="n"/>
      <c r="BM14" s="27" t="n"/>
      <c r="BN14" s="27" t="n"/>
      <c r="BO14" s="27" t="n"/>
      <c r="BP14" s="6" t="inlineStr">
        <is>
          <t>off</t>
        </is>
      </c>
      <c r="BQ14" s="27" t="n"/>
      <c r="BR14" s="27" t="n"/>
      <c r="BS14" s="27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9" t="n"/>
      <c r="CE14" s="29" t="n"/>
      <c r="CF14" s="27" t="n"/>
      <c r="CG14" s="27" t="n"/>
      <c r="CH14" s="27" t="n"/>
      <c r="CI14" s="27" t="n"/>
      <c r="CJ14" s="27" t="n"/>
      <c r="CK14" s="27" t="n"/>
      <c r="CL14" s="27" t="n"/>
      <c r="CM14" s="27" t="n"/>
      <c r="CN14" s="6" t="inlineStr">
        <is>
          <t>def</t>
        </is>
      </c>
      <c r="CO14" s="27" t="n"/>
      <c r="CP14" s="27" t="n"/>
      <c r="CQ14" s="27" t="n"/>
      <c r="CR14" s="27" t="n"/>
      <c r="CS14" s="27" t="n"/>
      <c r="CT14" s="27" t="n"/>
      <c r="CU14" s="27" t="n"/>
      <c r="CV14" s="27" t="n"/>
      <c r="CW14" s="27" t="n"/>
      <c r="CX14" s="27" t="n"/>
      <c r="CY14" s="27" t="n"/>
      <c r="CZ14" s="27" t="n"/>
      <c r="DA14" s="27" t="n"/>
      <c r="DB14" s="27" t="n"/>
      <c r="DC14" s="27" t="n"/>
      <c r="DD14" s="29" t="n"/>
      <c r="DE14" s="29" t="n"/>
      <c r="DF14" s="27" t="n"/>
      <c r="DG14" s="27" t="n"/>
      <c r="DH14" s="27" t="n"/>
      <c r="DI14" s="27" t="n"/>
      <c r="DJ14" s="27" t="n"/>
      <c r="DK14" s="27" t="n"/>
    </row>
    <row customHeight="1" ht="12" r="15">
      <c r="A15" s="52" t="n">
        <v>43344</v>
      </c>
      <c r="B15" s="42" t="inlineStr">
        <is>
          <t>Hoffenheim</t>
        </is>
      </c>
      <c r="C15" s="42" t="inlineStr">
        <is>
          <t>Freiburg</t>
        </is>
      </c>
      <c r="D15" s="27" t="n">
        <v>458</v>
      </c>
      <c r="E15" s="27" t="n">
        <v>321</v>
      </c>
      <c r="F15" s="27" t="n">
        <v>374</v>
      </c>
      <c r="G15" s="27" t="n">
        <v>222</v>
      </c>
      <c r="H15" s="8" t="n">
        <v>8</v>
      </c>
      <c r="I15" s="8" t="n">
        <v>4</v>
      </c>
      <c r="J15" s="8" t="n">
        <v>12</v>
      </c>
      <c r="K15" s="15" t="n">
        <v>3</v>
      </c>
      <c r="L15" s="27" t="n">
        <v>1</v>
      </c>
      <c r="M15" s="8" t="n">
        <v>4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Nurnberg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1961</v>
      </c>
      <c r="AC15" s="27" t="n">
        <v>1560</v>
      </c>
      <c r="AD15" s="27" t="n">
        <v>15</v>
      </c>
      <c r="AE15" s="27" t="n">
        <v>2</v>
      </c>
      <c r="AF15" s="15" t="n">
        <v>2922</v>
      </c>
      <c r="AG15" s="27" t="n">
        <v>2565</v>
      </c>
      <c r="AH15" s="27" t="n">
        <v>32</v>
      </c>
      <c r="AI15" s="27" t="n">
        <v>14</v>
      </c>
      <c r="AN15" s="42" t="inlineStr">
        <is>
          <t>sht</t>
        </is>
      </c>
      <c r="AZ15" s="42" t="inlineStr">
        <is>
          <t>g</t>
        </is>
      </c>
      <c r="BP15" s="5" t="inlineStr">
        <is>
          <t>sht</t>
        </is>
      </c>
      <c r="CB15" s="42" t="inlineStr">
        <is>
          <t>g</t>
        </is>
      </c>
      <c r="CL15" s="27" t="n"/>
      <c r="CM15" s="27" t="n"/>
      <c r="CN15" s="6" t="inlineStr">
        <is>
          <t>sht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inlineStr">
        <is>
          <t>g</t>
        </is>
      </c>
      <c r="DA15" s="27" t="n"/>
      <c r="DB15" s="27" t="n"/>
      <c r="DC15" s="27" t="n"/>
      <c r="DD15" s="27" t="n"/>
      <c r="DE15" s="29" t="n"/>
      <c r="DF15" s="29" t="n"/>
      <c r="DG15" s="29" t="n"/>
      <c r="DH15" s="29" t="n"/>
      <c r="DI15" s="29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43344</v>
      </c>
      <c r="B16" s="42" t="inlineStr">
        <is>
          <t>Nurnberg</t>
        </is>
      </c>
      <c r="C16" s="42" t="inlineStr">
        <is>
          <t>Mainz</t>
        </is>
      </c>
      <c r="D16" s="27" t="n">
        <v>558</v>
      </c>
      <c r="E16" s="27" t="n">
        <v>419</v>
      </c>
      <c r="F16" s="27" t="n">
        <v>457</v>
      </c>
      <c r="G16" s="27" t="n">
        <v>326</v>
      </c>
      <c r="H16" s="8" t="n">
        <v>4</v>
      </c>
      <c r="I16" s="8" t="n">
        <v>1</v>
      </c>
      <c r="J16" s="8" t="n">
        <v>5</v>
      </c>
      <c r="K16" s="15" t="n">
        <v>1</v>
      </c>
      <c r="L16" s="27" t="n">
        <v>1</v>
      </c>
      <c r="M16" s="8" t="n">
        <v>1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RB Leipzig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1968</v>
      </c>
      <c r="AC16" s="27" t="n">
        <v>1467</v>
      </c>
      <c r="AD16" s="27" t="n">
        <v>19</v>
      </c>
      <c r="AE16" s="27" t="n">
        <v>8</v>
      </c>
      <c r="AF16" s="15" t="n">
        <v>2647</v>
      </c>
      <c r="AG16" s="27" t="n">
        <v>2138</v>
      </c>
      <c r="AH16" s="27" t="n">
        <v>26</v>
      </c>
      <c r="AI16" s="27" t="n">
        <v>7</v>
      </c>
      <c r="AN16" s="54" t="n">
        <v>6.5</v>
      </c>
      <c r="AR16" s="54" t="n">
        <v>9.5</v>
      </c>
      <c r="AS16" s="54" t="n"/>
      <c r="AT16" s="54" t="n"/>
      <c r="AU16" s="54" t="n"/>
      <c r="AV16" s="54" t="n">
        <v>12.5</v>
      </c>
      <c r="AW16" s="54" t="n"/>
      <c r="AX16" s="54" t="n"/>
      <c r="AY16" s="54" t="n"/>
      <c r="AZ16" s="55" t="n">
        <v>1.5</v>
      </c>
      <c r="BA16" s="54" t="n"/>
      <c r="BB16" s="54" t="n"/>
      <c r="BC16" s="54" t="n"/>
      <c r="BD16" s="54" t="n">
        <v>2.5</v>
      </c>
      <c r="BE16" s="54" t="n"/>
      <c r="BF16" s="54" t="n"/>
      <c r="BG16" s="54" t="n"/>
      <c r="BH16" s="54" t="n">
        <v>3.5</v>
      </c>
      <c r="BL16" s="54" t="n">
        <v>4.5</v>
      </c>
      <c r="BM16" s="29" t="n"/>
      <c r="BN16" s="27" t="n"/>
      <c r="BO16" s="27" t="n"/>
      <c r="BP16" s="56" t="n">
        <v>3.5</v>
      </c>
      <c r="BQ16" s="27" t="n"/>
      <c r="BR16" s="27" t="n"/>
      <c r="BS16" s="27" t="n"/>
      <c r="BT16" s="54" t="n">
        <v>6.5</v>
      </c>
      <c r="BU16" s="27" t="n"/>
      <c r="BV16" s="27" t="n"/>
      <c r="BW16" s="27" t="n"/>
      <c r="BX16" s="54" t="n">
        <v>9.5</v>
      </c>
      <c r="BY16" s="27" t="n"/>
      <c r="BZ16" s="27" t="n"/>
      <c r="CA16" s="27" t="n"/>
      <c r="CB16" s="55" t="n">
        <v>0.5</v>
      </c>
      <c r="CC16" s="54" t="n"/>
      <c r="CD16" s="54" t="n"/>
      <c r="CE16" s="54" t="n"/>
      <c r="CF16" s="54" t="n">
        <v>1.5</v>
      </c>
      <c r="CG16" s="54" t="n"/>
      <c r="CH16" s="54" t="n"/>
      <c r="CI16" s="54" t="n"/>
      <c r="CJ16" s="54" t="n">
        <v>2.5</v>
      </c>
      <c r="CK16" s="54" t="n"/>
      <c r="CL16" s="54" t="n"/>
      <c r="CM16" s="54" t="n"/>
      <c r="CN16" s="56" t="n">
        <v>3.5</v>
      </c>
      <c r="CO16" s="54" t="n"/>
      <c r="CP16" s="54" t="n"/>
      <c r="CQ16" s="54" t="n"/>
      <c r="CR16" s="54" t="n">
        <v>6.5</v>
      </c>
      <c r="CS16" s="54" t="n"/>
      <c r="CT16" s="54" t="n"/>
      <c r="CU16" s="54" t="n"/>
      <c r="CV16" s="54" t="n">
        <v>9.5</v>
      </c>
      <c r="CW16" s="54" t="n"/>
      <c r="CX16" s="54" t="n"/>
      <c r="CY16" s="54" t="n"/>
      <c r="CZ16" s="55" t="n">
        <v>0.5</v>
      </c>
      <c r="DA16" s="54" t="n"/>
      <c r="DB16" s="54" t="n"/>
      <c r="DC16" s="54" t="n"/>
      <c r="DD16" s="54" t="n">
        <v>1.5</v>
      </c>
      <c r="DH16" s="54" t="n">
        <v>2.5</v>
      </c>
      <c r="DJ16" s="42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43344</v>
      </c>
      <c r="B17" s="42" t="inlineStr">
        <is>
          <t>Stuttgart</t>
        </is>
      </c>
      <c r="C17" s="42" t="inlineStr">
        <is>
          <t>Bayern Munich</t>
        </is>
      </c>
      <c r="D17" s="27" t="n">
        <v>323</v>
      </c>
      <c r="E17" s="27" t="n">
        <v>667</v>
      </c>
      <c r="F17" s="27" t="n">
        <v>248</v>
      </c>
      <c r="G17" s="27" t="n">
        <v>600</v>
      </c>
      <c r="H17" s="8" t="n">
        <v>0</v>
      </c>
      <c r="I17" s="8" t="n">
        <v>7</v>
      </c>
      <c r="J17" s="8" t="n">
        <v>7</v>
      </c>
      <c r="K17" s="15" t="n">
        <v>0</v>
      </c>
      <c r="L17" s="27" t="n">
        <v>3</v>
      </c>
      <c r="M17" s="8" t="n">
        <v>3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Schalke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1729</v>
      </c>
      <c r="AC17" s="27" t="n">
        <v>1350</v>
      </c>
      <c r="AD17" s="27" t="n">
        <v>18</v>
      </c>
      <c r="AE17" s="27" t="n">
        <v>7</v>
      </c>
      <c r="AF17" s="15" t="n">
        <v>2987</v>
      </c>
      <c r="AG17" s="27" t="n">
        <v>2594</v>
      </c>
      <c r="AH17" s="27" t="n">
        <v>24</v>
      </c>
      <c r="AI17" s="27" t="n">
        <v>8</v>
      </c>
      <c r="AL17" s="42">
        <f>AL28</f>
        <v/>
      </c>
      <c r="AM17" s="42">
        <f>AM28</f>
        <v/>
      </c>
      <c r="AN17" s="27">
        <f>COUNTIFS($J$2:$J$1000,"&gt;"&amp;$AN$16,$B$2:$B$1000,"="&amp;AL17)+COUNTIFS($J$2:$J$1000,"&gt;"&amp;$AN$16,$C$2:$C$1000,"="&amp;AL17)</f>
        <v/>
      </c>
      <c r="AO17" s="27">
        <f>COUNTIFS($J$2:$J$1000,"&lt;"&amp;$AN$16,$B$2:$B$1000,"="&amp;AL17)+COUNTIFS($J$2:$J$1000,"&lt;"&amp;$AN$16,$C$2:$C$1000,"="&amp;AL17)</f>
        <v/>
      </c>
      <c r="AP17" s="27">
        <f>COUNTIFS($J$2:$J$1000,"&gt;"&amp;$AN$16,$B$2:$B$1000,"="&amp;AM17)+COUNTIFS($J$2:$J$1000,"&gt;"&amp;$AN$16,$C$2:$C$1000,"="&amp;AM17)</f>
        <v/>
      </c>
      <c r="AQ17" s="27">
        <f>COUNTIFS($J$2:$J$1000,"&lt;"&amp;$AN$16,$B$2:$B$1000,"="&amp;AM17)+COUNTIFS($J$2:$J$1000,"&lt;"&amp;$AN$16,$C$2:$C$1000,"="&amp;AM17)</f>
        <v/>
      </c>
      <c r="AR17" s="27">
        <f>COUNTIFS($J$2:$J$1000,"&gt;"&amp;$AR$16,$B$2:$B$1000,"="&amp;AL17)+COUNTIFS($J$2:$J$1000,"&gt;"&amp;$AR$16,$C$2:$C$1000,"="&amp;AL17)</f>
        <v/>
      </c>
      <c r="AS17" s="27">
        <f>COUNTIFS($J$2:$J$1000,"&lt;"&amp;$AR$16,$B$2:$B$1000,"="&amp;AL17)+COUNTIFS($J$2:$J$1000,"&lt;"&amp;$AR$16,$C$2:$C$1000,"="&amp;AL17)</f>
        <v/>
      </c>
      <c r="AT17" s="27">
        <f>COUNTIFS($J$2:$J$1000,"&gt;"&amp;$AR$16,$B$2:$B$1000,"="&amp;AM17)+COUNTIFS($J$2:$J$1000,"&gt;"&amp;$AR$16,$C$2:$C$1000,"="&amp;AM17)</f>
        <v/>
      </c>
      <c r="AU17" s="27">
        <f>COUNTIFS($J$2:$J$1000,"&lt;"&amp;$AR$16,$B$2:$B$1000,"="&amp;AM17)+COUNTIFS($J$2:$J$1000,"&lt;"&amp;$AR$16,$C$2:$C$1000,"="&amp;AM17)</f>
        <v/>
      </c>
      <c r="AV17" s="27">
        <f>COUNTIFS($J$2:$J$1000,"&gt;"&amp;$AV$16,$B$2:$B$1000,"="&amp;AL17)+COUNTIFS($J$2:$J$1000,"&gt;"&amp;$AV$16,$C$2:$C$1000,"="&amp;AL17)</f>
        <v/>
      </c>
      <c r="AW17" s="27">
        <f>COUNTIFS($J$2:$J$1000,"&lt;"&amp;$AV$16,$B$2:$B$1000,"="&amp;AL17)+COUNTIFS($J$2:$J$1000,"&lt;"&amp;$AV$16,$C$2:$C$1000,"="&amp;AL17)</f>
        <v/>
      </c>
      <c r="AX17" s="27">
        <f>COUNTIFS($J$2:$J$1000,"&gt;"&amp;$AV$16,$B$2:$B$1000,"="&amp;AM17)+COUNTIFS($J$2:$J$1000,"&gt;"&amp;$AV$16,$C$2:$C$1000,"="&amp;AM17)</f>
        <v/>
      </c>
      <c r="AY17" s="27">
        <f>COUNTIFS($J$2:$J$1000,"&lt;"&amp;$AV$16,$B$2:$B$1000,"="&amp;AM17)+COUNTIFS($J$2:$J$1000,"&lt;"&amp;$AV$16,$C$2:$C$1000,"="&amp;AM17)</f>
        <v/>
      </c>
      <c r="AZ17" s="15">
        <f>COUNTIFS($M$2:$M$1000,"&gt;"&amp;$AZ$16,$B$2:$B$1000,"="&amp;AL17)+COUNTIFS($M$2:$M$1000,"&gt;"&amp;$AZ$16,$C$2:$C$1000,"="&amp;AL17)</f>
        <v/>
      </c>
      <c r="BA17" s="27">
        <f>COUNTIFS($M$2:$M$1000,"&lt;"&amp;$AZ$16,$B$2:$B$1000,"="&amp;AL17)+COUNTIFS($M$2:$M$1000,"&lt;"&amp;$AZ$16,$C$2:$C$1000,"="&amp;AL17)</f>
        <v/>
      </c>
      <c r="BB17" s="27">
        <f>COUNTIFS($M$2:$M$1000,"&gt;"&amp;$AZ$16,$B$2:$B$1000,"="&amp;AM17)+COUNTIFS($M$2:$M$1000,"&gt;"&amp;$AZ$16,$C$2:$C$1000,"="&amp;AM17)</f>
        <v/>
      </c>
      <c r="BC17" s="27">
        <f>COUNTIFS($M$2:$M$1000,"&lt;"&amp;$AZ$16,$B$2:$B$1000,"="&amp;AM17)+COUNTIFS($M$2:$M$1000,"&lt;"&amp;$AZ$16,$C$2:$C$1000,"="&amp;AM17)</f>
        <v/>
      </c>
      <c r="BD17" s="27">
        <f>COUNTIFS($M$2:$M$1000,"&gt;"&amp;$BD$16,$B$2:$B$1000,"="&amp;AL17)+COUNTIFS($M$2:$M$1000,"&gt;"&amp;$BD$16,$C$2:$C$1000,"="&amp;AL17)</f>
        <v/>
      </c>
      <c r="BE17" s="27">
        <f>COUNTIFS($M$2:$M$1000,"&lt;"&amp;$BD$16,$B$2:$B$1000,"="&amp;AL17)+COUNTIFS($M$2:$M$1000,"&lt;"&amp;$BD$16,$C$2:$C$1000,"="&amp;AL17)</f>
        <v/>
      </c>
      <c r="BF17" s="27">
        <f>COUNTIFS($M$2:$M$1000,"&gt;"&amp;$BD$16,$B$2:$B$1000,"="&amp;AM17)+COUNTIFS($M$2:$M$1000,"&gt;"&amp;$BD$16,$C$2:$C$1000,"="&amp;AM17)</f>
        <v/>
      </c>
      <c r="BG17" s="27">
        <f>COUNTIFS($M$2:$M$1000,"&lt;"&amp;$BD$16,$B$2:$B$1000,"="&amp;AM17)+COUNTIFS($M$2:$M$1000,"&lt;"&amp;$BD$16,$C$2:$C$1000,"="&amp;AM17)</f>
        <v/>
      </c>
      <c r="BH17" s="27">
        <f>COUNTIFS($M$2:$M$1000,"&gt;"&amp;$BH$16,$B$2:$B$1000,"="&amp;AL17)+COUNTIFS($M$2:$M$1000,"&gt;"&amp;$BH$16,$C$2:$C$1000,"="&amp;AL17)</f>
        <v/>
      </c>
      <c r="BI17" s="27">
        <f>COUNTIFS($M$2:$M$1000,"&lt;"&amp;$BH$16,$B$2:$B$1000,"="&amp;AL17)+COUNTIFS($M$2:$M$1000,"&lt;"&amp;$BH$16,$C$2:$C$1000,"="&amp;AL17)</f>
        <v/>
      </c>
      <c r="BJ17" s="27">
        <f>COUNTIFS($M$2:$M$1000,"&gt;"&amp;$BH$16,$B$2:$B$1000,"="&amp;AM17)+COUNTIFS($M$2:$M$1000,"&gt;"&amp;$BH$16,$C$2:$C$1000,"="&amp;AM17)</f>
        <v/>
      </c>
      <c r="BK17" s="27">
        <f>COUNTIFS($M$2:$M$1000,"&lt;"&amp;$BH$16,$B$2:$B$1000,"="&amp;AM17)+COUNTIFS($M$2:$M$1000,"&lt;"&amp;$BH$16,$C$2:$C$1000,"="&amp;AM17)</f>
        <v/>
      </c>
      <c r="BL17" s="27">
        <f>COUNTIFS($M$2:$M$1000,"&gt;"&amp;$BL$16,$B$2:$B$1000,"="&amp;AL17)+COUNTIFS($M$2:$M$1000,"&gt;"&amp;$BL$16,$C$2:$C$1000,"="&amp;AL17)</f>
        <v/>
      </c>
      <c r="BM17" s="27">
        <f>COUNTIFS($M$2:$M$1000,"&lt;"&amp;$BL$16,$B$2:$B$1000,"="&amp;AL17)+COUNTIFS($M$2:$M$1000,"&lt;"&amp;$BL$16,$C$2:$C$1000,"="&amp;AL17)</f>
        <v/>
      </c>
      <c r="BN17" s="27">
        <f>COUNTIFS($M$2:$M$1000,"&gt;"&amp;$BL$16,$B$2:$B$1000,"="&amp;AM17)+COUNTIFS($M$2:$M$1000,"&gt;"&amp;$BL$16,$C$2:$C$1000,"="&amp;AM17)</f>
        <v/>
      </c>
      <c r="BO17" s="27">
        <f>COUNTIFS($M$2:$M$1000,"&lt;"&amp;$BL$16,$B$2:$B$1000,"="&amp;AM17)+COUNTIFS($M$2:$M$1000,"&lt;"&amp;$BL$16,$C$2:$C$1000,"="&amp;AM17)</f>
        <v/>
      </c>
      <c r="BP17" s="6">
        <f>COUNTIFS($H$2:$H$1000,"&gt;"&amp;$BP$16,$B$2:$B$1000,"="&amp;AL17)+COUNTIFS($I$2:$I$1000,"&gt;"&amp;$BP$16,$C$2:$C$1000,"="&amp;AL17)</f>
        <v/>
      </c>
      <c r="BQ17" s="27">
        <f>COUNTIFS($H$2:$H$1000,"&lt;"&amp;$BP$16,$B$2:$B$1000,"="&amp;AL17)+COUNTIFS($I$2:$I$1000,"&lt;"&amp;$BP$16,$C$2:$C$1000,"="&amp;AL17)</f>
        <v/>
      </c>
      <c r="BR17" s="27">
        <f>COUNTIFS($H$2:$H$1000,"&gt;"&amp;$BP$16,$B$2:$B$1000,"="&amp;AM17)+COUNTIFS($I$2:$I$1000,"&gt;"&amp;$BP$16,$C$2:$C$1000,"="&amp;AM17)</f>
        <v/>
      </c>
      <c r="BS17" s="27">
        <f>COUNTIFS($H$2:$H$1000,"&lt;"&amp;$BP$16,$B$2:$B$1000,"="&amp;AM17)+COUNTIFS($I$2:$I$1000,"&lt;"&amp;$BP$16,$C$2:$C$1000,"="&amp;AM17)</f>
        <v/>
      </c>
      <c r="BT17" s="27">
        <f>COUNTIFS($H$2:$H$1000,"&gt;"&amp;$BT$16,$B$2:$B$1000,"="&amp;AL17)+COUNTIFS($I$2:$I$1000,"&gt;"&amp;$BT$16,$C$2:$C$1000,"="&amp;AL17)</f>
        <v/>
      </c>
      <c r="BU17" s="27">
        <f>COUNTIFS($H$2:$H$1000,"&lt;"&amp;$BT$16,$B$2:$B$1000,"="&amp;AL17)+COUNTIFS($I$2:$I$1000,"&lt;"&amp;$BT$16,$C$2:$C$1000,"="&amp;AL17)</f>
        <v/>
      </c>
      <c r="BV17" s="27">
        <f>COUNTIFS($H$2:$H$1000,"&gt;"&amp;$BT$16,$B$2:$B$1000,"="&amp;AM17)+COUNTIFS($I$2:$I$1000,"&gt;"&amp;$BT$16,$C$2:$C$1000,"="&amp;AM17)</f>
        <v/>
      </c>
      <c r="BW17" s="27">
        <f>COUNTIFS($H$2:$H$1000,"&lt;"&amp;$BT$16,$B$2:$B$1000,"="&amp;AM17)+COUNTIFS($I$2:$I$1000,"&lt;"&amp;$BT$16,$C$2:$C$1000,"="&amp;AM17)</f>
        <v/>
      </c>
      <c r="BX17" s="27">
        <f>COUNTIFS($H$2:$H$1000,"&gt;"&amp;$BX$16,$B$2:$B$1000,"="&amp;AL17)+COUNTIFS($I$2:$I$1000,"&gt;"&amp;$BX$16,$C$2:$C$1000,"="&amp;AL17)</f>
        <v/>
      </c>
      <c r="BY17" s="27">
        <f>COUNTIFS($H$2:$H$1000,"&lt;"&amp;$BX$16,$B$2:$B$1000,"="&amp;AL17)+COUNTIFS($I$2:$I$1000,"&lt;"&amp;$BX$16,$C$2:$C$1000,"="&amp;AL17)</f>
        <v/>
      </c>
      <c r="BZ17" s="27">
        <f>COUNTIFS($H$2:$H$1000,"&gt;"&amp;$BX$16,$B$2:$B$1000,"="&amp;AM17)+COUNTIFS($I$2:$I$1000,"&gt;"&amp;$BX$16,$C$2:$C$1000,"="&amp;AM17)</f>
        <v/>
      </c>
      <c r="CA17" s="27">
        <f>COUNTIFS($H$2:$H$1000,"&lt;"&amp;$BX$16,$B$2:$B$1000,"="&amp;AM17)+COUNTIFS($I$2:$I$1000,"&lt;"&amp;$BX$16,$C$2:$C$1000,"="&amp;AM17)</f>
        <v/>
      </c>
      <c r="CB17" s="15">
        <f>COUNTIFS($K$2:$K$1000,"&gt;"&amp;$CB$16,$B$2:$B$1000,"="&amp;AL17)+COUNTIFS($L$2:$L$1000,"&gt;"&amp;$CB$16,$C$2:$C$1000,"="&amp;AL17)</f>
        <v/>
      </c>
      <c r="CC17" s="27">
        <f>COUNTIFS($K$2:$K$1000,"&lt;"&amp;$CB$16,$B$2:$B$1000,"="&amp;AL17)+COUNTIFS($L$2:$L$1000,"&lt;"&amp;$CB$16,$C$2:$C$1000,"="&amp;AL17)</f>
        <v/>
      </c>
      <c r="CD17" s="27">
        <f>COUNTIFS($K$2:$K$1000,"&gt;"&amp;$CB$16,$B$2:$B$1000,"="&amp;AM17)+COUNTIFS($L$2:$L$1000,"&gt;"&amp;$CB$16,$C$2:$C$1000,"="&amp;AM17)</f>
        <v/>
      </c>
      <c r="CE17" s="27">
        <f>COUNTIFS($K$2:$K$1000,"&lt;"&amp;$CB$16,$B$2:$B$1000,"="&amp;AM17)+COUNTIFS($L$2:$L$1000,"&lt;"&amp;$CB$16,$C$2:$C$1000,"="&amp;AM17)</f>
        <v/>
      </c>
      <c r="CF17" s="27">
        <f>COUNTIFS($K$2:$K$1000,"&gt;"&amp;$CF$16,$B$2:$B$1000,"="&amp;AL17)+COUNTIFS($L$2:$L$1000,"&gt;"&amp;$CF$16,$C$2:$C$1000,"="&amp;AL17)</f>
        <v/>
      </c>
      <c r="CG17" s="27">
        <f>COUNTIFS($K$2:$K$1000,"&lt;"&amp;$CF$16,$B$2:$B$1000,"="&amp;AL17)+COUNTIFS($L$2:$L$1000,"&lt;"&amp;$CF$16,$C$2:$C$1000,"="&amp;AL17)</f>
        <v/>
      </c>
      <c r="CH17" s="27">
        <f>COUNTIFS($K$2:$K$1000,"&gt;"&amp;$CF$16,$B$2:$B$1000,"="&amp;AM17)+COUNTIFS($L$2:$L$1000,"&gt;"&amp;$CF$16,$C$2:$C$1000,"="&amp;AM17)</f>
        <v/>
      </c>
      <c r="CI17" s="27">
        <f>COUNTIFS($K$2:$K$1000,"&lt;"&amp;$CF$16,$B$2:$B$1000,"="&amp;AM17)+COUNTIFS($L$2:$L$1000,"&lt;"&amp;$CF$16,$C$2:$C$1000,"="&amp;AM17)</f>
        <v/>
      </c>
      <c r="CJ17" s="27">
        <f>COUNTIFS($K$2:$K$1000,"&gt;"&amp;$CJ$16,$B$2:$B$1000,"="&amp;AL17)+COUNTIFS($L$2:$L$1000,"&gt;"&amp;$CJ$16,$C$2:$C$1000,"="&amp;AL17)</f>
        <v/>
      </c>
      <c r="CK17" s="27">
        <f>COUNTIFS($K$2:$K$1000,"&lt;"&amp;$CJ$16,$B$2:$B$1000,"="&amp;AL17)+COUNTIFS($L$2:$L$1000,"&lt;"&amp;$CJ$16,$C$2:$C$1000,"="&amp;AL17)</f>
        <v/>
      </c>
      <c r="CL17" s="27">
        <f>COUNTIFS($K$2:$K$1000,"&gt;"&amp;$CJ$16,$B$2:$B$1000,"="&amp;AM17)+COUNTIFS($L$2:$L$1000,"&gt;"&amp;$CJ$16,$C$2:$C$1000,"="&amp;AM17)</f>
        <v/>
      </c>
      <c r="CM17" s="27">
        <f>COUNTIFS($K$2:$K$1000,"&lt;"&amp;$CJ$16,$B$2:$B$1000,"="&amp;AM17)+COUNTIFS($L$2:$L$1000,"&lt;"&amp;$CJ$16,$C$2:$C$1000,"="&amp;AM17)</f>
        <v/>
      </c>
      <c r="CN17" s="6">
        <f>COUNTIFS($I$2:$I$1000,"&gt;"&amp;$CN$16,$B$2:$B$1000,"="&amp;AL17)+COUNTIFS($H$2:$H$1000,"&gt;"&amp;$CN$16,$C$2:$C$1000,"="&amp;AL17)</f>
        <v/>
      </c>
      <c r="CO17" s="27">
        <f>COUNTIFS($I$2:$I$1000,"&lt;"&amp;$CN$16,$B$2:$B$1000,"="&amp;AL17)+COUNTIFS($H$2:$H$1000,"&lt;"&amp;$CN$16,$C$2:$C$1000,"="&amp;AL17)</f>
        <v/>
      </c>
      <c r="CP17" s="27">
        <f>COUNTIFS($I$2:$I$1000,"&gt;"&amp;$CN$16,$B$2:$B$1000,"="&amp;AM17)+COUNTIFS($H$2:$H$1000,"&gt;"&amp;$CN$16,$C$2:$C$1000,"="&amp;AM17)</f>
        <v/>
      </c>
      <c r="CQ17" s="27">
        <f>COUNTIFS($I$2:$I$1000,"&lt;"&amp;$CN$16,$B$2:$B$1000,"="&amp;AM17)+COUNTIFS($H$2:$H$1000,"&lt;"&amp;$CN$16,$C$2:$C$1000,"="&amp;AM17)</f>
        <v/>
      </c>
      <c r="CR17" s="27">
        <f>COUNTIFS($I$2:$I$1000,"&gt;"&amp;$CR$16,$B$2:$B$1000,"="&amp;AL17)+COUNTIFS($H$2:$H$1000,"&gt;"&amp;$CR$16,$C$2:$C$1000,"="&amp;AL17)</f>
        <v/>
      </c>
      <c r="CS17" s="27">
        <f>COUNTIFS($I$2:$I$1000,"&lt;"&amp;$CR$16,$B$2:$B$1000,"="&amp;AL17)+COUNTIFS($H$2:$H$1000,"&lt;"&amp;$CR$16,$C$2:$C$1000,"="&amp;AL17)</f>
        <v/>
      </c>
      <c r="CT17" s="27">
        <f>COUNTIFS($I$2:$I$1000,"&gt;"&amp;$CR$16,$B$2:$B$1000,"="&amp;AM17)+COUNTIFS($H$2:$H$1000,"&gt;"&amp;$CR$16,$C$2:$C$1000,"="&amp;AM17)</f>
        <v/>
      </c>
      <c r="CU17" s="27">
        <f>COUNTIFS($I$2:$I$1000,"&lt;"&amp;$CR$16,$B$2:$B$1000,"="&amp;AM17)+COUNTIFS($H$2:$H$1000,"&lt;"&amp;$CR$16,$C$2:$C$1000,"="&amp;AM17)</f>
        <v/>
      </c>
      <c r="CV17" s="27">
        <f>COUNTIFS($I$2:$I$1000,"&gt;"&amp;$CV$16,$B$2:$B$1000,"="&amp;AL17)+COUNTIFS($H$2:$H$1000,"&gt;"&amp;$CV$16,$C$2:$C$1000,"="&amp;AL17)</f>
        <v/>
      </c>
      <c r="CW17" s="27">
        <f>COUNTIFS($I$2:$I$1000,"&lt;"&amp;$CV$16,$B$2:$B$1000,"="&amp;AL17)+COUNTIFS($H$2:$H$1000,"&lt;"&amp;$CV$16,$C$2:$C$1000,"="&amp;AL17)</f>
        <v/>
      </c>
      <c r="CX17" s="27">
        <f>COUNTIFS($I$2:$I$1000,"&gt;"&amp;$CV$16,$B$2:$B$1000,"="&amp;AM17)+COUNTIFS($H$2:$H$1000,"&gt;"&amp;$CV$16,$C$2:$C$1000,"="&amp;AM17)</f>
        <v/>
      </c>
      <c r="CY17" s="27">
        <f>COUNTIFS($I$2:$I$1000,"&lt;"&amp;$CV$16,$B$2:$B$1000,"="&amp;AM17)+COUNTIFS($H$2:$H$1000,"&lt;"&amp;$CV$16,$C$2:$C$1000,"="&amp;AM17)</f>
        <v/>
      </c>
      <c r="CZ17" s="15">
        <f>COUNTIFS($L$2:$L$1000,"&gt;"&amp;$CZ$16,$B$2:$B$1000,"="&amp;AL17)+COUNTIFS($K$2:$K$1000,"&gt;"&amp;$CZ$16,$C$2:$C$1000,"="&amp;AL17)</f>
        <v/>
      </c>
      <c r="DA17" s="27">
        <f>COUNTIFS($L$2:$L$1000,"&lt;"&amp;$CZ$16,$B$2:$B$1000,"="&amp;AL17)+COUNTIFS($K$2:$K$1000,"&lt;"&amp;$CZ$16,$C$2:$C$1000,"="&amp;AL17)</f>
        <v/>
      </c>
      <c r="DB17" s="27">
        <f>COUNTIFS($L$2:$L$1000,"&gt;"&amp;$CZ$16,$B$2:$B$1000,"="&amp;AM17)+COUNTIFS($K$2:$K$1000,"&gt;"&amp;$CZ$16,$C$2:$C$1000,"="&amp;AM17)</f>
        <v/>
      </c>
      <c r="DC17" s="27">
        <f>COUNTIFS($L$2:$L$1000,"&lt;"&amp;$CZ$16,$B$2:$B$1000,"="&amp;AM17)+COUNTIFS($K$2:$K$1000,"&lt;"&amp;$CZ$16,$C$2:$C$1000,"="&amp;AM17)</f>
        <v/>
      </c>
      <c r="DD17" s="27">
        <f>COUNTIFS($L$2:$L$1000,"&gt;"&amp;$DD$16,$B$2:$B$1000,"="&amp;AL17)+COUNTIFS($K$2:$K$1000,"&gt;"&amp;$DD$16,$C$2:$C$1000,"="&amp;AL17)</f>
        <v/>
      </c>
      <c r="DE17" s="27">
        <f>COUNTIFS($L$2:$L$1000,"&lt;"&amp;$DD$16,$B$2:$B$1000,"="&amp;AL17)+COUNTIFS($K$2:$K$1000,"&lt;"&amp;$DD$16,$C$2:$C$1000,"="&amp;AL17)</f>
        <v/>
      </c>
      <c r="DF17" s="27">
        <f>COUNTIFS($L$2:$L$1000,"&gt;"&amp;$DD$16,$B$2:$B$1000,"="&amp;AM17)+COUNTIFS($K$2:$K$1000,"&gt;"&amp;$DD$16,$C$2:$C$1000,"="&amp;AM17)</f>
        <v/>
      </c>
      <c r="DG17" s="27">
        <f>COUNTIFS($L$2:$L$1000,"&lt;"&amp;$DD$16,$B$2:$B$1000,"="&amp;AM17)+COUNTIFS($K$2:$K$1000,"&lt;"&amp;$DD$16,$C$2:$C$1000,"="&amp;AM17)</f>
        <v/>
      </c>
      <c r="DH17" s="27">
        <f>COUNTIFS($L$2:$L$1000,"&gt;"&amp;$DH$16,$B$2:$B$1000,"="&amp;AL17)+COUNTIFS($K$2:$K$1000,"&gt;"&amp;$DH$16,$C$2:$C$1000,"="&amp;AL17)</f>
        <v/>
      </c>
      <c r="DI17" s="27">
        <f>COUNTIFS($L$2:$L$1000,"&lt;"&amp;$DH$16,$B$2:$B$1000,"="&amp;AL17)+COUNTIFS($K$2:$K$1000,"&lt;"&amp;$DH$16,$C$2:$C$1000,"="&amp;AL17)</f>
        <v/>
      </c>
      <c r="DJ17" s="27">
        <f>COUNTIFS($L$2:$L$1000,"&gt;"&amp;$DH$16,$B$2:$B$1000,"="&amp;AM17)+COUNTIFS($K$2:$K$1000,"&gt;"&amp;$DH$16,$C$2:$C$1000,"="&amp;AM17)</f>
        <v/>
      </c>
      <c r="DK17" s="27">
        <f>COUNTIFS($L$2:$L$1000,"&lt;"&amp;$DH$16,$B$2:$B$1000,"="&amp;AM17)+COUNTIFS($K$2:$K$1000,"&lt;"&amp;$DH$16,$C$2:$C$1000,"="&amp;AM17)</f>
        <v/>
      </c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43345</v>
      </c>
      <c r="B18" s="42" t="inlineStr">
        <is>
          <t>RB Leipzig</t>
        </is>
      </c>
      <c r="C18" s="42" t="inlineStr">
        <is>
          <t>Dusseldorf</t>
        </is>
      </c>
      <c r="D18" s="27" t="n">
        <v>577</v>
      </c>
      <c r="E18" s="27" t="n">
        <v>276</v>
      </c>
      <c r="F18" s="27" t="n">
        <v>481</v>
      </c>
      <c r="G18" s="27" t="n">
        <v>162</v>
      </c>
      <c r="H18" s="8" t="n">
        <v>7</v>
      </c>
      <c r="I18" s="8" t="n">
        <v>8</v>
      </c>
      <c r="J18" s="8" t="n">
        <v>15</v>
      </c>
      <c r="K18" s="15" t="n">
        <v>1</v>
      </c>
      <c r="L18" s="27" t="n">
        <v>1</v>
      </c>
      <c r="M18" s="8" t="n">
        <v>2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Stuttgart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1976</v>
      </c>
      <c r="AC18" s="27" t="n">
        <v>1533</v>
      </c>
      <c r="AD18" s="27" t="n">
        <v>23</v>
      </c>
      <c r="AE18" s="27" t="n">
        <v>5</v>
      </c>
      <c r="AF18" s="15" t="n">
        <v>2322</v>
      </c>
      <c r="AG18" s="27" t="n">
        <v>1855</v>
      </c>
      <c r="AH18" s="27" t="n">
        <v>28</v>
      </c>
      <c r="AI18" s="27" t="n">
        <v>9</v>
      </c>
      <c r="AL18" s="42">
        <f>AL29</f>
        <v/>
      </c>
      <c r="AM18" s="42">
        <f>AM29</f>
        <v/>
      </c>
      <c r="AN18" s="27">
        <f>COUNTIFS($J$2:$J$1000,"&gt;"&amp;$AN$16,$B$2:$B$1000,"="&amp;AL18)+COUNTIFS($J$2:$J$1000,"&gt;"&amp;$AN$16,$C$2:$C$1000,"="&amp;AL18)</f>
        <v/>
      </c>
      <c r="AO18" s="27">
        <f>COUNTIFS($J$2:$J$1000,"&lt;"&amp;$AN$16,$B$2:$B$1000,"="&amp;AL18)+COUNTIFS($J$2:$J$1000,"&lt;"&amp;$AN$16,$C$2:$C$1000,"="&amp;AL18)</f>
        <v/>
      </c>
      <c r="AP18" s="27">
        <f>COUNTIFS($J$2:$J$1000,"&gt;"&amp;$AN$16,$B$2:$B$1000,"="&amp;AM18)+COUNTIFS($J$2:$J$1000,"&gt;"&amp;$AN$16,$C$2:$C$1000,"="&amp;AM18)</f>
        <v/>
      </c>
      <c r="AQ18" s="27">
        <f>COUNTIFS($J$2:$J$1000,"&lt;"&amp;$AN$16,$B$2:$B$1000,"="&amp;AM18)+COUNTIFS($J$2:$J$1000,"&lt;"&amp;$AN$16,$C$2:$C$1000,"="&amp;AM18)</f>
        <v/>
      </c>
      <c r="AR18" s="27">
        <f>COUNTIFS($J$2:$J$1000,"&gt;"&amp;$AR$16,$B$2:$B$1000,"="&amp;AL18)+COUNTIFS($J$2:$J$1000,"&gt;"&amp;$AR$16,$C$2:$C$1000,"="&amp;AL18)</f>
        <v/>
      </c>
      <c r="AS18" s="27">
        <f>COUNTIFS($J$2:$J$1000,"&lt;"&amp;$AR$16,$B$2:$B$1000,"="&amp;AL18)+COUNTIFS($J$2:$J$1000,"&lt;"&amp;$AR$16,$C$2:$C$1000,"="&amp;AL18)</f>
        <v/>
      </c>
      <c r="AT18" s="27">
        <f>COUNTIFS($J$2:$J$1000,"&gt;"&amp;$AR$16,$B$2:$B$1000,"="&amp;AM18)+COUNTIFS($J$2:$J$1000,"&gt;"&amp;$AR$16,$C$2:$C$1000,"="&amp;AM18)</f>
        <v/>
      </c>
      <c r="AU18" s="27">
        <f>COUNTIFS($J$2:$J$1000,"&lt;"&amp;$AR$16,$B$2:$B$1000,"="&amp;AM18)+COUNTIFS($J$2:$J$1000,"&lt;"&amp;$AR$16,$C$2:$C$1000,"="&amp;AM18)</f>
        <v/>
      </c>
      <c r="AV18" s="27">
        <f>COUNTIFS($J$2:$J$1000,"&gt;"&amp;$AV$16,$B$2:$B$1000,"="&amp;AL18)+COUNTIFS($J$2:$J$1000,"&gt;"&amp;$AV$16,$C$2:$C$1000,"="&amp;AL18)</f>
        <v/>
      </c>
      <c r="AW18" s="27">
        <f>COUNTIFS($J$2:$J$1000,"&lt;"&amp;$AV$16,$B$2:$B$1000,"="&amp;AL18)+COUNTIFS($J$2:$J$1000,"&lt;"&amp;$AV$16,$C$2:$C$1000,"="&amp;AL18)</f>
        <v/>
      </c>
      <c r="AX18" s="27">
        <f>COUNTIFS($J$2:$J$1000,"&gt;"&amp;$AV$16,$B$2:$B$1000,"="&amp;AM18)+COUNTIFS($J$2:$J$1000,"&gt;"&amp;$AV$16,$C$2:$C$1000,"="&amp;AM18)</f>
        <v/>
      </c>
      <c r="AY18" s="27">
        <f>COUNTIFS($J$2:$J$1000,"&lt;"&amp;$AV$16,$B$2:$B$1000,"="&amp;AM18)+COUNTIFS($J$2:$J$1000,"&lt;"&amp;$AV$16,$C$2:$C$1000,"="&amp;AM18)</f>
        <v/>
      </c>
      <c r="AZ18" s="15">
        <f>COUNTIFS($M$2:$M$1000,"&gt;"&amp;$AZ$16,$B$2:$B$1000,"="&amp;AL18)+COUNTIFS($M$2:$M$1000,"&gt;"&amp;$AZ$16,$C$2:$C$1000,"="&amp;AL18)</f>
        <v/>
      </c>
      <c r="BA18" s="27">
        <f>COUNTIFS($M$2:$M$1000,"&lt;"&amp;$AZ$16,$B$2:$B$1000,"="&amp;AL18)+COUNTIFS($M$2:$M$1000,"&lt;"&amp;$AZ$16,$C$2:$C$1000,"="&amp;AL18)</f>
        <v/>
      </c>
      <c r="BB18" s="27">
        <f>COUNTIFS($M$2:$M$1000,"&gt;"&amp;$AZ$16,$B$2:$B$1000,"="&amp;AM18)+COUNTIFS($M$2:$M$1000,"&gt;"&amp;$AZ$16,$C$2:$C$1000,"="&amp;AM18)</f>
        <v/>
      </c>
      <c r="BC18" s="27">
        <f>COUNTIFS($M$2:$M$1000,"&lt;"&amp;$AZ$16,$B$2:$B$1000,"="&amp;AM18)+COUNTIFS($M$2:$M$1000,"&lt;"&amp;$AZ$16,$C$2:$C$1000,"="&amp;AM18)</f>
        <v/>
      </c>
      <c r="BD18" s="27">
        <f>COUNTIFS($M$2:$M$1000,"&gt;"&amp;$BD$16,$B$2:$B$1000,"="&amp;AL18)+COUNTIFS($M$2:$M$1000,"&gt;"&amp;$BD$16,$C$2:$C$1000,"="&amp;AL18)</f>
        <v/>
      </c>
      <c r="BE18" s="27">
        <f>COUNTIFS($M$2:$M$1000,"&lt;"&amp;$BD$16,$B$2:$B$1000,"="&amp;AL18)+COUNTIFS($M$2:$M$1000,"&lt;"&amp;$BD$16,$C$2:$C$1000,"="&amp;AL18)</f>
        <v/>
      </c>
      <c r="BF18" s="27">
        <f>COUNTIFS($M$2:$M$1000,"&gt;"&amp;$BD$16,$B$2:$B$1000,"="&amp;AM18)+COUNTIFS($M$2:$M$1000,"&gt;"&amp;$BD$16,$C$2:$C$1000,"="&amp;AM18)</f>
        <v/>
      </c>
      <c r="BG18" s="27">
        <f>COUNTIFS($M$2:$M$1000,"&lt;"&amp;$BD$16,$B$2:$B$1000,"="&amp;AM18)+COUNTIFS($M$2:$M$1000,"&lt;"&amp;$BD$16,$C$2:$C$1000,"="&amp;AM18)</f>
        <v/>
      </c>
      <c r="BH18" s="27">
        <f>COUNTIFS($M$2:$M$1000,"&gt;"&amp;$BH$16,$B$2:$B$1000,"="&amp;AL18)+COUNTIFS($M$2:$M$1000,"&gt;"&amp;$BH$16,$C$2:$C$1000,"="&amp;AL18)</f>
        <v/>
      </c>
      <c r="BI18" s="27">
        <f>COUNTIFS($M$2:$M$1000,"&lt;"&amp;$BH$16,$B$2:$B$1000,"="&amp;AL18)+COUNTIFS($M$2:$M$1000,"&lt;"&amp;$BH$16,$C$2:$C$1000,"="&amp;AL18)</f>
        <v/>
      </c>
      <c r="BJ18" s="27">
        <f>COUNTIFS($M$2:$M$1000,"&gt;"&amp;$BH$16,$B$2:$B$1000,"="&amp;AM18)+COUNTIFS($M$2:$M$1000,"&gt;"&amp;$BH$16,$C$2:$C$1000,"="&amp;AM18)</f>
        <v/>
      </c>
      <c r="BK18" s="27">
        <f>COUNTIFS($M$2:$M$1000,"&lt;"&amp;$BH$16,$B$2:$B$1000,"="&amp;AM18)+COUNTIFS($M$2:$M$1000,"&lt;"&amp;$BH$16,$C$2:$C$1000,"="&amp;AM18)</f>
        <v/>
      </c>
      <c r="BL18" s="27">
        <f>COUNTIFS($M$2:$M$1000,"&gt;"&amp;$BL$16,$B$2:$B$1000,"="&amp;AL18)+COUNTIFS($M$2:$M$1000,"&gt;"&amp;$BL$16,$C$2:$C$1000,"="&amp;AL18)</f>
        <v/>
      </c>
      <c r="BM18" s="27">
        <f>COUNTIFS($M$2:$M$1000,"&lt;"&amp;$BL$16,$B$2:$B$1000,"="&amp;AL18)+COUNTIFS($M$2:$M$1000,"&lt;"&amp;$BL$16,$C$2:$C$1000,"="&amp;AL18)</f>
        <v/>
      </c>
      <c r="BN18" s="27">
        <f>COUNTIFS($M$2:$M$1000,"&gt;"&amp;$BL$16,$B$2:$B$1000,"="&amp;AM18)+COUNTIFS($M$2:$M$1000,"&gt;"&amp;$BL$16,$C$2:$C$1000,"="&amp;AM18)</f>
        <v/>
      </c>
      <c r="BO18" s="27">
        <f>COUNTIFS($M$2:$M$1000,"&lt;"&amp;$BL$16,$B$2:$B$1000,"="&amp;AM18)+COUNTIFS($M$2:$M$1000,"&lt;"&amp;$BL$16,$C$2:$C$1000,"="&amp;AM18)</f>
        <v/>
      </c>
      <c r="BP18" s="6">
        <f>COUNTIFS($H$2:$H$1000,"&gt;"&amp;$BP$16,$B$2:$B$1000,"="&amp;AL18)+COUNTIFS($I$2:$I$1000,"&gt;"&amp;$BP$16,$C$2:$C$1000,"="&amp;AL18)</f>
        <v/>
      </c>
      <c r="BQ18" s="27">
        <f>COUNTIFS($H$2:$H$1000,"&lt;"&amp;$BP$16,$B$2:$B$1000,"="&amp;AL18)+COUNTIFS($I$2:$I$1000,"&lt;"&amp;$BP$16,$C$2:$C$1000,"="&amp;AL18)</f>
        <v/>
      </c>
      <c r="BR18" s="27">
        <f>COUNTIFS($H$2:$H$1000,"&gt;"&amp;$BP$16,$B$2:$B$1000,"="&amp;AM18)+COUNTIFS($I$2:$I$1000,"&gt;"&amp;$BP$16,$C$2:$C$1000,"="&amp;AM18)</f>
        <v/>
      </c>
      <c r="BS18" s="27">
        <f>COUNTIFS($H$2:$H$1000,"&lt;"&amp;$BP$16,$B$2:$B$1000,"="&amp;AM18)+COUNTIFS($I$2:$I$1000,"&lt;"&amp;$BP$16,$C$2:$C$1000,"="&amp;AM18)</f>
        <v/>
      </c>
      <c r="BT18" s="27">
        <f>COUNTIFS($H$2:$H$1000,"&gt;"&amp;$BT$16,$B$2:$B$1000,"="&amp;AL18)+COUNTIFS($I$2:$I$1000,"&gt;"&amp;$BT$16,$C$2:$C$1000,"="&amp;AL18)</f>
        <v/>
      </c>
      <c r="BU18" s="27">
        <f>COUNTIFS($H$2:$H$1000,"&lt;"&amp;$BT$16,$B$2:$B$1000,"="&amp;AL18)+COUNTIFS($I$2:$I$1000,"&lt;"&amp;$BT$16,$C$2:$C$1000,"="&amp;AL18)</f>
        <v/>
      </c>
      <c r="BV18" s="27">
        <f>COUNTIFS($H$2:$H$1000,"&gt;"&amp;$BT$16,$B$2:$B$1000,"="&amp;AM18)+COUNTIFS($I$2:$I$1000,"&gt;"&amp;$BT$16,$C$2:$C$1000,"="&amp;AM18)</f>
        <v/>
      </c>
      <c r="BW18" s="27">
        <f>COUNTIFS($H$2:$H$1000,"&lt;"&amp;$BT$16,$B$2:$B$1000,"="&amp;AM18)+COUNTIFS($I$2:$I$1000,"&lt;"&amp;$BT$16,$C$2:$C$1000,"="&amp;AM18)</f>
        <v/>
      </c>
      <c r="BX18" s="27">
        <f>COUNTIFS($H$2:$H$1000,"&gt;"&amp;$BX$16,$B$2:$B$1000,"="&amp;AL18)+COUNTIFS($I$2:$I$1000,"&gt;"&amp;$BX$16,$C$2:$C$1000,"="&amp;AL18)</f>
        <v/>
      </c>
      <c r="BY18" s="27">
        <f>COUNTIFS($H$2:$H$1000,"&lt;"&amp;$BX$16,$B$2:$B$1000,"="&amp;AL18)+COUNTIFS($I$2:$I$1000,"&lt;"&amp;$BX$16,$C$2:$C$1000,"="&amp;AL18)</f>
        <v/>
      </c>
      <c r="BZ18" s="27">
        <f>COUNTIFS($H$2:$H$1000,"&gt;"&amp;$BX$16,$B$2:$B$1000,"="&amp;AM18)+COUNTIFS($I$2:$I$1000,"&gt;"&amp;$BX$16,$C$2:$C$1000,"="&amp;AM18)</f>
        <v/>
      </c>
      <c r="CA18" s="27">
        <f>COUNTIFS($H$2:$H$1000,"&lt;"&amp;$BX$16,$B$2:$B$1000,"="&amp;AM18)+COUNTIFS($I$2:$I$1000,"&lt;"&amp;$BX$16,$C$2:$C$1000,"="&amp;AM18)</f>
        <v/>
      </c>
      <c r="CB18" s="15">
        <f>COUNTIFS($K$2:$K$1000,"&gt;"&amp;$CB$16,$B$2:$B$1000,"="&amp;AL18)+COUNTIFS($L$2:$L$1000,"&gt;"&amp;$CB$16,$C$2:$C$1000,"="&amp;AL18)</f>
        <v/>
      </c>
      <c r="CC18" s="27">
        <f>COUNTIFS($K$2:$K$1000,"&lt;"&amp;$CB$16,$B$2:$B$1000,"="&amp;AL18)+COUNTIFS($L$2:$L$1000,"&lt;"&amp;$CB$16,$C$2:$C$1000,"="&amp;AL18)</f>
        <v/>
      </c>
      <c r="CD18" s="27">
        <f>COUNTIFS($K$2:$K$1000,"&gt;"&amp;$CB$16,$B$2:$B$1000,"="&amp;AM18)+COUNTIFS($L$2:$L$1000,"&gt;"&amp;$CB$16,$C$2:$C$1000,"="&amp;AM18)</f>
        <v/>
      </c>
      <c r="CE18" s="27">
        <f>COUNTIFS($K$2:$K$1000,"&lt;"&amp;$CB$16,$B$2:$B$1000,"="&amp;AM18)+COUNTIFS($L$2:$L$1000,"&lt;"&amp;$CB$16,$C$2:$C$1000,"="&amp;AM18)</f>
        <v/>
      </c>
      <c r="CF18" s="27">
        <f>COUNTIFS($K$2:$K$1000,"&gt;"&amp;$CF$16,$B$2:$B$1000,"="&amp;AL18)+COUNTIFS($L$2:$L$1000,"&gt;"&amp;$CF$16,$C$2:$C$1000,"="&amp;AL18)</f>
        <v/>
      </c>
      <c r="CG18" s="27">
        <f>COUNTIFS($K$2:$K$1000,"&lt;"&amp;$CF$16,$B$2:$B$1000,"="&amp;AL18)+COUNTIFS($L$2:$L$1000,"&lt;"&amp;$CF$16,$C$2:$C$1000,"="&amp;AL18)</f>
        <v/>
      </c>
      <c r="CH18" s="27">
        <f>COUNTIFS($K$2:$K$1000,"&gt;"&amp;$CF$16,$B$2:$B$1000,"="&amp;AM18)+COUNTIFS($L$2:$L$1000,"&gt;"&amp;$CF$16,$C$2:$C$1000,"="&amp;AM18)</f>
        <v/>
      </c>
      <c r="CI18" s="27">
        <f>COUNTIFS($K$2:$K$1000,"&lt;"&amp;$CF$16,$B$2:$B$1000,"="&amp;AM18)+COUNTIFS($L$2:$L$1000,"&lt;"&amp;$CF$16,$C$2:$C$1000,"="&amp;AM18)</f>
        <v/>
      </c>
      <c r="CJ18" s="27">
        <f>COUNTIFS($K$2:$K$1000,"&gt;"&amp;$CJ$16,$B$2:$B$1000,"="&amp;AL18)+COUNTIFS($L$2:$L$1000,"&gt;"&amp;$CJ$16,$C$2:$C$1000,"="&amp;AL18)</f>
        <v/>
      </c>
      <c r="CK18" s="27">
        <f>COUNTIFS($K$2:$K$1000,"&lt;"&amp;$CJ$16,$B$2:$B$1000,"="&amp;AL18)+COUNTIFS($L$2:$L$1000,"&lt;"&amp;$CJ$16,$C$2:$C$1000,"="&amp;AL18)</f>
        <v/>
      </c>
      <c r="CL18" s="27">
        <f>COUNTIFS($K$2:$K$1000,"&gt;"&amp;$CJ$16,$B$2:$B$1000,"="&amp;AM18)+COUNTIFS($L$2:$L$1000,"&gt;"&amp;$CJ$16,$C$2:$C$1000,"="&amp;AM18)</f>
        <v/>
      </c>
      <c r="CM18" s="27">
        <f>COUNTIFS($K$2:$K$1000,"&lt;"&amp;$CJ$16,$B$2:$B$1000,"="&amp;AM18)+COUNTIFS($L$2:$L$1000,"&lt;"&amp;$CJ$16,$C$2:$C$1000,"="&amp;AM18)</f>
        <v/>
      </c>
      <c r="CN18" s="6">
        <f>COUNTIFS($I$2:$I$1000,"&gt;"&amp;$CN$16,$B$2:$B$1000,"="&amp;AL18)+COUNTIFS($H$2:$H$1000,"&gt;"&amp;$CN$16,$C$2:$C$1000,"="&amp;AL18)</f>
        <v/>
      </c>
      <c r="CO18" s="27">
        <f>COUNTIFS($I$2:$I$1000,"&lt;"&amp;$CN$16,$B$2:$B$1000,"="&amp;AL18)+COUNTIFS($H$2:$H$1000,"&lt;"&amp;$CN$16,$C$2:$C$1000,"="&amp;AL18)</f>
        <v/>
      </c>
      <c r="CP18" s="27">
        <f>COUNTIFS($I$2:$I$1000,"&gt;"&amp;$CN$16,$B$2:$B$1000,"="&amp;AM18)+COUNTIFS($H$2:$H$1000,"&gt;"&amp;$CN$16,$C$2:$C$1000,"="&amp;AM18)</f>
        <v/>
      </c>
      <c r="CQ18" s="27">
        <f>COUNTIFS($I$2:$I$1000,"&lt;"&amp;$CN$16,$B$2:$B$1000,"="&amp;AM18)+COUNTIFS($H$2:$H$1000,"&lt;"&amp;$CN$16,$C$2:$C$1000,"="&amp;AM18)</f>
        <v/>
      </c>
      <c r="CR18" s="27">
        <f>COUNTIFS($I$2:$I$1000,"&gt;"&amp;$CR$16,$B$2:$B$1000,"="&amp;AL18)+COUNTIFS($H$2:$H$1000,"&gt;"&amp;$CR$16,$C$2:$C$1000,"="&amp;AL18)</f>
        <v/>
      </c>
      <c r="CS18" s="27">
        <f>COUNTIFS($I$2:$I$1000,"&lt;"&amp;$CR$16,$B$2:$B$1000,"="&amp;AL18)+COUNTIFS($H$2:$H$1000,"&lt;"&amp;$CR$16,$C$2:$C$1000,"="&amp;AL18)</f>
        <v/>
      </c>
      <c r="CT18" s="27">
        <f>COUNTIFS($I$2:$I$1000,"&gt;"&amp;$CR$16,$B$2:$B$1000,"="&amp;AM18)+COUNTIFS($H$2:$H$1000,"&gt;"&amp;$CR$16,$C$2:$C$1000,"="&amp;AM18)</f>
        <v/>
      </c>
      <c r="CU18" s="27">
        <f>COUNTIFS($I$2:$I$1000,"&lt;"&amp;$CR$16,$B$2:$B$1000,"="&amp;AM18)+COUNTIFS($H$2:$H$1000,"&lt;"&amp;$CR$16,$C$2:$C$1000,"="&amp;AM18)</f>
        <v/>
      </c>
      <c r="CV18" s="27">
        <f>COUNTIFS($I$2:$I$1000,"&gt;"&amp;$CV$16,$B$2:$B$1000,"="&amp;AL18)+COUNTIFS($H$2:$H$1000,"&gt;"&amp;$CV$16,$C$2:$C$1000,"="&amp;AL18)</f>
        <v/>
      </c>
      <c r="CW18" s="27">
        <f>COUNTIFS($I$2:$I$1000,"&lt;"&amp;$CV$16,$B$2:$B$1000,"="&amp;AL18)+COUNTIFS($H$2:$H$1000,"&lt;"&amp;$CV$16,$C$2:$C$1000,"="&amp;AL18)</f>
        <v/>
      </c>
      <c r="CX18" s="27">
        <f>COUNTIFS($I$2:$I$1000,"&gt;"&amp;$CV$16,$B$2:$B$1000,"="&amp;AM18)+COUNTIFS($H$2:$H$1000,"&gt;"&amp;$CV$16,$C$2:$C$1000,"="&amp;AM18)</f>
        <v/>
      </c>
      <c r="CY18" s="27">
        <f>COUNTIFS($I$2:$I$1000,"&lt;"&amp;$CV$16,$B$2:$B$1000,"="&amp;AM18)+COUNTIFS($H$2:$H$1000,"&lt;"&amp;$CV$16,$C$2:$C$1000,"="&amp;AM18)</f>
        <v/>
      </c>
      <c r="CZ18" s="15">
        <f>COUNTIFS($L$2:$L$1000,"&gt;"&amp;$CZ$16,$B$2:$B$1000,"="&amp;AL18)+COUNTIFS($K$2:$K$1000,"&gt;"&amp;$CZ$16,$C$2:$C$1000,"="&amp;AL18)</f>
        <v/>
      </c>
      <c r="DA18" s="27">
        <f>COUNTIFS($L$2:$L$1000,"&lt;"&amp;$CZ$16,$B$2:$B$1000,"="&amp;AL18)+COUNTIFS($K$2:$K$1000,"&lt;"&amp;$CZ$16,$C$2:$C$1000,"="&amp;AL18)</f>
        <v/>
      </c>
      <c r="DB18" s="27">
        <f>COUNTIFS($L$2:$L$1000,"&gt;"&amp;$CZ$16,$B$2:$B$1000,"="&amp;AM18)+COUNTIFS($K$2:$K$1000,"&gt;"&amp;$CZ$16,$C$2:$C$1000,"="&amp;AM18)</f>
        <v/>
      </c>
      <c r="DC18" s="27">
        <f>COUNTIFS($L$2:$L$1000,"&lt;"&amp;$CZ$16,$B$2:$B$1000,"="&amp;AM18)+COUNTIFS($K$2:$K$1000,"&lt;"&amp;$CZ$16,$C$2:$C$1000,"="&amp;AM18)</f>
        <v/>
      </c>
      <c r="DD18" s="27">
        <f>COUNTIFS($L$2:$L$1000,"&gt;"&amp;$DD$16,$B$2:$B$1000,"="&amp;AL18)+COUNTIFS($K$2:$K$1000,"&gt;"&amp;$DD$16,$C$2:$C$1000,"="&amp;AL18)</f>
        <v/>
      </c>
      <c r="DE18" s="27">
        <f>COUNTIFS($L$2:$L$1000,"&lt;"&amp;$DD$16,$B$2:$B$1000,"="&amp;AL18)+COUNTIFS($K$2:$K$1000,"&lt;"&amp;$DD$16,$C$2:$C$1000,"="&amp;AL18)</f>
        <v/>
      </c>
      <c r="DF18" s="27">
        <f>COUNTIFS($L$2:$L$1000,"&gt;"&amp;$DD$16,$B$2:$B$1000,"="&amp;AM18)+COUNTIFS($K$2:$K$1000,"&gt;"&amp;$DD$16,$C$2:$C$1000,"="&amp;AM18)</f>
        <v/>
      </c>
      <c r="DG18" s="27">
        <f>COUNTIFS($L$2:$L$1000,"&lt;"&amp;$DD$16,$B$2:$B$1000,"="&amp;AM18)+COUNTIFS($K$2:$K$1000,"&lt;"&amp;$DD$16,$C$2:$C$1000,"="&amp;AM18)</f>
        <v/>
      </c>
      <c r="DH18" s="27">
        <f>COUNTIFS($L$2:$L$1000,"&gt;"&amp;$DH$16,$B$2:$B$1000,"="&amp;AL18)+COUNTIFS($K$2:$K$1000,"&gt;"&amp;$DH$16,$C$2:$C$1000,"="&amp;AL18)</f>
        <v/>
      </c>
      <c r="DI18" s="27">
        <f>COUNTIFS($L$2:$L$1000,"&lt;"&amp;$DH$16,$B$2:$B$1000,"="&amp;AL18)+COUNTIFS($K$2:$K$1000,"&lt;"&amp;$DH$16,$C$2:$C$1000,"="&amp;AL18)</f>
        <v/>
      </c>
      <c r="DJ18" s="27">
        <f>COUNTIFS($L$2:$L$1000,"&gt;"&amp;$DH$16,$B$2:$B$1000,"="&amp;AM18)+COUNTIFS($K$2:$K$1000,"&gt;"&amp;$DH$16,$C$2:$C$1000,"="&amp;AM18)</f>
        <v/>
      </c>
      <c r="DK18" s="27">
        <f>COUNTIFS($L$2:$L$1000,"&lt;"&amp;$DH$16,$B$2:$B$1000,"="&amp;AM18)+COUNTIFS($K$2:$K$1000,"&lt;"&amp;$DH$16,$C$2:$C$1000,"="&amp;AM18)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43345</v>
      </c>
      <c r="B19" s="42" t="inlineStr">
        <is>
          <t>Schalke</t>
        </is>
      </c>
      <c r="C19" s="42" t="inlineStr">
        <is>
          <t>Hertha Berlin</t>
        </is>
      </c>
      <c r="D19" s="27" t="n">
        <v>450</v>
      </c>
      <c r="E19" s="27" t="n">
        <v>340</v>
      </c>
      <c r="F19" s="27" t="n">
        <v>353</v>
      </c>
      <c r="G19" s="27" t="n">
        <v>239</v>
      </c>
      <c r="H19" s="8" t="n">
        <v>4</v>
      </c>
      <c r="I19" s="8" t="n">
        <v>3</v>
      </c>
      <c r="J19" s="8" t="n">
        <v>7</v>
      </c>
      <c r="K19" s="15" t="n">
        <v>0</v>
      </c>
      <c r="L19" s="27" t="n">
        <v>2</v>
      </c>
      <c r="M19" s="8" t="n">
        <v>2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Werder Bremen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2011</v>
      </c>
      <c r="AC19" s="27" t="n">
        <v>1607</v>
      </c>
      <c r="AD19" s="27" t="n">
        <v>22</v>
      </c>
      <c r="AE19" s="27" t="n">
        <v>6</v>
      </c>
      <c r="AF19" s="15" t="n">
        <v>2600</v>
      </c>
      <c r="AG19" s="27" t="n">
        <v>2195</v>
      </c>
      <c r="AH19" s="27" t="n">
        <v>27</v>
      </c>
      <c r="AI19" s="27" t="n">
        <v>8</v>
      </c>
      <c r="AL19" s="42">
        <f>AL30</f>
        <v/>
      </c>
      <c r="AM19" s="42">
        <f>AM30</f>
        <v/>
      </c>
      <c r="AN19" s="27">
        <f>COUNTIFS($J$2:$J$1000,"&gt;"&amp;$AN$16,$B$2:$B$1000,"="&amp;AL19)+COUNTIFS($J$2:$J$1000,"&gt;"&amp;$AN$16,$C$2:$C$1000,"="&amp;AL19)</f>
        <v/>
      </c>
      <c r="AO19" s="27">
        <f>COUNTIFS($J$2:$J$1000,"&lt;"&amp;$AN$16,$B$2:$B$1000,"="&amp;AL19)+COUNTIFS($J$2:$J$1000,"&lt;"&amp;$AN$16,$C$2:$C$1000,"="&amp;AL19)</f>
        <v/>
      </c>
      <c r="AP19" s="27">
        <f>COUNTIFS($J$2:$J$1000,"&gt;"&amp;$AN$16,$B$2:$B$1000,"="&amp;AM19)+COUNTIFS($J$2:$J$1000,"&gt;"&amp;$AN$16,$C$2:$C$1000,"="&amp;AM19)</f>
        <v/>
      </c>
      <c r="AQ19" s="27">
        <f>COUNTIFS($J$2:$J$1000,"&lt;"&amp;$AN$16,$B$2:$B$1000,"="&amp;AM19)+COUNTIFS($J$2:$J$1000,"&lt;"&amp;$AN$16,$C$2:$C$1000,"="&amp;AM19)</f>
        <v/>
      </c>
      <c r="AR19" s="27">
        <f>COUNTIFS($J$2:$J$1000,"&gt;"&amp;$AR$16,$B$2:$B$1000,"="&amp;AL19)+COUNTIFS($J$2:$J$1000,"&gt;"&amp;$AR$16,$C$2:$C$1000,"="&amp;AL19)</f>
        <v/>
      </c>
      <c r="AS19" s="27">
        <f>COUNTIFS($J$2:$J$1000,"&lt;"&amp;$AR$16,$B$2:$B$1000,"="&amp;AL19)+COUNTIFS($J$2:$J$1000,"&lt;"&amp;$AR$16,$C$2:$C$1000,"="&amp;AL19)</f>
        <v/>
      </c>
      <c r="AT19" s="27">
        <f>COUNTIFS($J$2:$J$1000,"&gt;"&amp;$AR$16,$B$2:$B$1000,"="&amp;AM19)+COUNTIFS($J$2:$J$1000,"&gt;"&amp;$AR$16,$C$2:$C$1000,"="&amp;AM19)</f>
        <v/>
      </c>
      <c r="AU19" s="27">
        <f>COUNTIFS($J$2:$J$1000,"&lt;"&amp;$AR$16,$B$2:$B$1000,"="&amp;AM19)+COUNTIFS($J$2:$J$1000,"&lt;"&amp;$AR$16,$C$2:$C$1000,"="&amp;AM19)</f>
        <v/>
      </c>
      <c r="AV19" s="27">
        <f>COUNTIFS($J$2:$J$1000,"&gt;"&amp;$AV$16,$B$2:$B$1000,"="&amp;AL19)+COUNTIFS($J$2:$J$1000,"&gt;"&amp;$AV$16,$C$2:$C$1000,"="&amp;AL19)</f>
        <v/>
      </c>
      <c r="AW19" s="27">
        <f>COUNTIFS($J$2:$J$1000,"&lt;"&amp;$AV$16,$B$2:$B$1000,"="&amp;AL19)+COUNTIFS($J$2:$J$1000,"&lt;"&amp;$AV$16,$C$2:$C$1000,"="&amp;AL19)</f>
        <v/>
      </c>
      <c r="AX19" s="27">
        <f>COUNTIFS($J$2:$J$1000,"&gt;"&amp;$AV$16,$B$2:$B$1000,"="&amp;AM19)+COUNTIFS($J$2:$J$1000,"&gt;"&amp;$AV$16,$C$2:$C$1000,"="&amp;AM19)</f>
        <v/>
      </c>
      <c r="AY19" s="27">
        <f>COUNTIFS($J$2:$J$1000,"&lt;"&amp;$AV$16,$B$2:$B$1000,"="&amp;AM19)+COUNTIFS($J$2:$J$1000,"&lt;"&amp;$AV$16,$C$2:$C$1000,"="&amp;AM19)</f>
        <v/>
      </c>
      <c r="AZ19" s="15">
        <f>COUNTIFS($M$2:$M$1000,"&gt;"&amp;$AZ$16,$B$2:$B$1000,"="&amp;AL19)+COUNTIFS($M$2:$M$1000,"&gt;"&amp;$AZ$16,$C$2:$C$1000,"="&amp;AL19)</f>
        <v/>
      </c>
      <c r="BA19" s="27">
        <f>COUNTIFS($M$2:$M$1000,"&lt;"&amp;$AZ$16,$B$2:$B$1000,"="&amp;AL19)+COUNTIFS($M$2:$M$1000,"&lt;"&amp;$AZ$16,$C$2:$C$1000,"="&amp;AL19)</f>
        <v/>
      </c>
      <c r="BB19" s="27">
        <f>COUNTIFS($M$2:$M$1000,"&gt;"&amp;$AZ$16,$B$2:$B$1000,"="&amp;AM19)+COUNTIFS($M$2:$M$1000,"&gt;"&amp;$AZ$16,$C$2:$C$1000,"="&amp;AM19)</f>
        <v/>
      </c>
      <c r="BC19" s="27">
        <f>COUNTIFS($M$2:$M$1000,"&lt;"&amp;$AZ$16,$B$2:$B$1000,"="&amp;AM19)+COUNTIFS($M$2:$M$1000,"&lt;"&amp;$AZ$16,$C$2:$C$1000,"="&amp;AM19)</f>
        <v/>
      </c>
      <c r="BD19" s="27">
        <f>COUNTIFS($M$2:$M$1000,"&gt;"&amp;$BD$16,$B$2:$B$1000,"="&amp;AL19)+COUNTIFS($M$2:$M$1000,"&gt;"&amp;$BD$16,$C$2:$C$1000,"="&amp;AL19)</f>
        <v/>
      </c>
      <c r="BE19" s="27">
        <f>COUNTIFS($M$2:$M$1000,"&lt;"&amp;$BD$16,$B$2:$B$1000,"="&amp;AL19)+COUNTIFS($M$2:$M$1000,"&lt;"&amp;$BD$16,$C$2:$C$1000,"="&amp;AL19)</f>
        <v/>
      </c>
      <c r="BF19" s="27">
        <f>COUNTIFS($M$2:$M$1000,"&gt;"&amp;$BD$16,$B$2:$B$1000,"="&amp;AM19)+COUNTIFS($M$2:$M$1000,"&gt;"&amp;$BD$16,$C$2:$C$1000,"="&amp;AM19)</f>
        <v/>
      </c>
      <c r="BG19" s="27">
        <f>COUNTIFS($M$2:$M$1000,"&lt;"&amp;$BD$16,$B$2:$B$1000,"="&amp;AM19)+COUNTIFS($M$2:$M$1000,"&lt;"&amp;$BD$16,$C$2:$C$1000,"="&amp;AM19)</f>
        <v/>
      </c>
      <c r="BH19" s="27">
        <f>COUNTIFS($M$2:$M$1000,"&gt;"&amp;$BH$16,$B$2:$B$1000,"="&amp;AL19)+COUNTIFS($M$2:$M$1000,"&gt;"&amp;$BH$16,$C$2:$C$1000,"="&amp;AL19)</f>
        <v/>
      </c>
      <c r="BI19" s="27">
        <f>COUNTIFS($M$2:$M$1000,"&lt;"&amp;$BH$16,$B$2:$B$1000,"="&amp;AL19)+COUNTIFS($M$2:$M$1000,"&lt;"&amp;$BH$16,$C$2:$C$1000,"="&amp;AL19)</f>
        <v/>
      </c>
      <c r="BJ19" s="27">
        <f>COUNTIFS($M$2:$M$1000,"&gt;"&amp;$BH$16,$B$2:$B$1000,"="&amp;AM19)+COUNTIFS($M$2:$M$1000,"&gt;"&amp;$BH$16,$C$2:$C$1000,"="&amp;AM19)</f>
        <v/>
      </c>
      <c r="BK19" s="27">
        <f>COUNTIFS($M$2:$M$1000,"&lt;"&amp;$BH$16,$B$2:$B$1000,"="&amp;AM19)+COUNTIFS($M$2:$M$1000,"&lt;"&amp;$BH$16,$C$2:$C$1000,"="&amp;AM19)</f>
        <v/>
      </c>
      <c r="BL19" s="27">
        <f>COUNTIFS($M$2:$M$1000,"&gt;"&amp;$BL$16,$B$2:$B$1000,"="&amp;AL19)+COUNTIFS($M$2:$M$1000,"&gt;"&amp;$BL$16,$C$2:$C$1000,"="&amp;AL19)</f>
        <v/>
      </c>
      <c r="BM19" s="27">
        <f>COUNTIFS($M$2:$M$1000,"&lt;"&amp;$BL$16,$B$2:$B$1000,"="&amp;AL19)+COUNTIFS($M$2:$M$1000,"&lt;"&amp;$BL$16,$C$2:$C$1000,"="&amp;AL19)</f>
        <v/>
      </c>
      <c r="BN19" s="27">
        <f>COUNTIFS($M$2:$M$1000,"&gt;"&amp;$BL$16,$B$2:$B$1000,"="&amp;AM19)+COUNTIFS($M$2:$M$1000,"&gt;"&amp;$BL$16,$C$2:$C$1000,"="&amp;AM19)</f>
        <v/>
      </c>
      <c r="BO19" s="27">
        <f>COUNTIFS($M$2:$M$1000,"&lt;"&amp;$BL$16,$B$2:$B$1000,"="&amp;AM19)+COUNTIFS($M$2:$M$1000,"&lt;"&amp;$BL$16,$C$2:$C$1000,"="&amp;AM19)</f>
        <v/>
      </c>
      <c r="BP19" s="6">
        <f>COUNTIFS($H$2:$H$1000,"&gt;"&amp;$BP$16,$B$2:$B$1000,"="&amp;AL19)+COUNTIFS($I$2:$I$1000,"&gt;"&amp;$BP$16,$C$2:$C$1000,"="&amp;AL19)</f>
        <v/>
      </c>
      <c r="BQ19" s="27">
        <f>COUNTIFS($H$2:$H$1000,"&lt;"&amp;$BP$16,$B$2:$B$1000,"="&amp;AL19)+COUNTIFS($I$2:$I$1000,"&lt;"&amp;$BP$16,$C$2:$C$1000,"="&amp;AL19)</f>
        <v/>
      </c>
      <c r="BR19" s="27">
        <f>COUNTIFS($H$2:$H$1000,"&gt;"&amp;$BP$16,$B$2:$B$1000,"="&amp;AM19)+COUNTIFS($I$2:$I$1000,"&gt;"&amp;$BP$16,$C$2:$C$1000,"="&amp;AM19)</f>
        <v/>
      </c>
      <c r="BS19" s="27">
        <f>COUNTIFS($H$2:$H$1000,"&lt;"&amp;$BP$16,$B$2:$B$1000,"="&amp;AM19)+COUNTIFS($I$2:$I$1000,"&lt;"&amp;$BP$16,$C$2:$C$1000,"="&amp;AM19)</f>
        <v/>
      </c>
      <c r="BT19" s="27">
        <f>COUNTIFS($H$2:$H$1000,"&gt;"&amp;$BT$16,$B$2:$B$1000,"="&amp;AL19)+COUNTIFS($I$2:$I$1000,"&gt;"&amp;$BT$16,$C$2:$C$1000,"="&amp;AL19)</f>
        <v/>
      </c>
      <c r="BU19" s="27">
        <f>COUNTIFS($H$2:$H$1000,"&lt;"&amp;$BT$16,$B$2:$B$1000,"="&amp;AL19)+COUNTIFS($I$2:$I$1000,"&lt;"&amp;$BT$16,$C$2:$C$1000,"="&amp;AL19)</f>
        <v/>
      </c>
      <c r="BV19" s="27">
        <f>COUNTIFS($H$2:$H$1000,"&gt;"&amp;$BT$16,$B$2:$B$1000,"="&amp;AM19)+COUNTIFS($I$2:$I$1000,"&gt;"&amp;$BT$16,$C$2:$C$1000,"="&amp;AM19)</f>
        <v/>
      </c>
      <c r="BW19" s="27">
        <f>COUNTIFS($H$2:$H$1000,"&lt;"&amp;$BT$16,$B$2:$B$1000,"="&amp;AM19)+COUNTIFS($I$2:$I$1000,"&lt;"&amp;$BT$16,$C$2:$C$1000,"="&amp;AM19)</f>
        <v/>
      </c>
      <c r="BX19" s="27">
        <f>COUNTIFS($H$2:$H$1000,"&gt;"&amp;$BX$16,$B$2:$B$1000,"="&amp;AL19)+COUNTIFS($I$2:$I$1000,"&gt;"&amp;$BX$16,$C$2:$C$1000,"="&amp;AL19)</f>
        <v/>
      </c>
      <c r="BY19" s="27">
        <f>COUNTIFS($H$2:$H$1000,"&lt;"&amp;$BX$16,$B$2:$B$1000,"="&amp;AL19)+COUNTIFS($I$2:$I$1000,"&lt;"&amp;$BX$16,$C$2:$C$1000,"="&amp;AL19)</f>
        <v/>
      </c>
      <c r="BZ19" s="27">
        <f>COUNTIFS($H$2:$H$1000,"&gt;"&amp;$BX$16,$B$2:$B$1000,"="&amp;AM19)+COUNTIFS($I$2:$I$1000,"&gt;"&amp;$BX$16,$C$2:$C$1000,"="&amp;AM19)</f>
        <v/>
      </c>
      <c r="CA19" s="27">
        <f>COUNTIFS($H$2:$H$1000,"&lt;"&amp;$BX$16,$B$2:$B$1000,"="&amp;AM19)+COUNTIFS($I$2:$I$1000,"&lt;"&amp;$BX$16,$C$2:$C$1000,"="&amp;AM19)</f>
        <v/>
      </c>
      <c r="CB19" s="15">
        <f>COUNTIFS($K$2:$K$1000,"&gt;"&amp;$CB$16,$B$2:$B$1000,"="&amp;AL19)+COUNTIFS($L$2:$L$1000,"&gt;"&amp;$CB$16,$C$2:$C$1000,"="&amp;AL19)</f>
        <v/>
      </c>
      <c r="CC19" s="27">
        <f>COUNTIFS($K$2:$K$1000,"&lt;"&amp;$CB$16,$B$2:$B$1000,"="&amp;AL19)+COUNTIFS($L$2:$L$1000,"&lt;"&amp;$CB$16,$C$2:$C$1000,"="&amp;AL19)</f>
        <v/>
      </c>
      <c r="CD19" s="27">
        <f>COUNTIFS($K$2:$K$1000,"&gt;"&amp;$CB$16,$B$2:$B$1000,"="&amp;AM19)+COUNTIFS($L$2:$L$1000,"&gt;"&amp;$CB$16,$C$2:$C$1000,"="&amp;AM19)</f>
        <v/>
      </c>
      <c r="CE19" s="27">
        <f>COUNTIFS($K$2:$K$1000,"&lt;"&amp;$CB$16,$B$2:$B$1000,"="&amp;AM19)+COUNTIFS($L$2:$L$1000,"&lt;"&amp;$CB$16,$C$2:$C$1000,"="&amp;AM19)</f>
        <v/>
      </c>
      <c r="CF19" s="27">
        <f>COUNTIFS($K$2:$K$1000,"&gt;"&amp;$CF$16,$B$2:$B$1000,"="&amp;AL19)+COUNTIFS($L$2:$L$1000,"&gt;"&amp;$CF$16,$C$2:$C$1000,"="&amp;AL19)</f>
        <v/>
      </c>
      <c r="CG19" s="27">
        <f>COUNTIFS($K$2:$K$1000,"&lt;"&amp;$CF$16,$B$2:$B$1000,"="&amp;AL19)+COUNTIFS($L$2:$L$1000,"&lt;"&amp;$CF$16,$C$2:$C$1000,"="&amp;AL19)</f>
        <v/>
      </c>
      <c r="CH19" s="27">
        <f>COUNTIFS($K$2:$K$1000,"&gt;"&amp;$CF$16,$B$2:$B$1000,"="&amp;AM19)+COUNTIFS($L$2:$L$1000,"&gt;"&amp;$CF$16,$C$2:$C$1000,"="&amp;AM19)</f>
        <v/>
      </c>
      <c r="CI19" s="27">
        <f>COUNTIFS($K$2:$K$1000,"&lt;"&amp;$CF$16,$B$2:$B$1000,"="&amp;AM19)+COUNTIFS($L$2:$L$1000,"&lt;"&amp;$CF$16,$C$2:$C$1000,"="&amp;AM19)</f>
        <v/>
      </c>
      <c r="CJ19" s="27">
        <f>COUNTIFS($K$2:$K$1000,"&gt;"&amp;$CJ$16,$B$2:$B$1000,"="&amp;AL19)+COUNTIFS($L$2:$L$1000,"&gt;"&amp;$CJ$16,$C$2:$C$1000,"="&amp;AL19)</f>
        <v/>
      </c>
      <c r="CK19" s="27">
        <f>COUNTIFS($K$2:$K$1000,"&lt;"&amp;$CJ$16,$B$2:$B$1000,"="&amp;AL19)+COUNTIFS($L$2:$L$1000,"&lt;"&amp;$CJ$16,$C$2:$C$1000,"="&amp;AL19)</f>
        <v/>
      </c>
      <c r="CL19" s="27">
        <f>COUNTIFS($K$2:$K$1000,"&gt;"&amp;$CJ$16,$B$2:$B$1000,"="&amp;AM19)+COUNTIFS($L$2:$L$1000,"&gt;"&amp;$CJ$16,$C$2:$C$1000,"="&amp;AM19)</f>
        <v/>
      </c>
      <c r="CM19" s="27">
        <f>COUNTIFS($K$2:$K$1000,"&lt;"&amp;$CJ$16,$B$2:$B$1000,"="&amp;AM19)+COUNTIFS($L$2:$L$1000,"&lt;"&amp;$CJ$16,$C$2:$C$1000,"="&amp;AM19)</f>
        <v/>
      </c>
      <c r="CN19" s="6">
        <f>COUNTIFS($I$2:$I$1000,"&gt;"&amp;$CN$16,$B$2:$B$1000,"="&amp;AL19)+COUNTIFS($H$2:$H$1000,"&gt;"&amp;$CN$16,$C$2:$C$1000,"="&amp;AL19)</f>
        <v/>
      </c>
      <c r="CO19" s="27">
        <f>COUNTIFS($I$2:$I$1000,"&lt;"&amp;$CN$16,$B$2:$B$1000,"="&amp;AL19)+COUNTIFS($H$2:$H$1000,"&lt;"&amp;$CN$16,$C$2:$C$1000,"="&amp;AL19)</f>
        <v/>
      </c>
      <c r="CP19" s="27">
        <f>COUNTIFS($I$2:$I$1000,"&gt;"&amp;$CN$16,$B$2:$B$1000,"="&amp;AM19)+COUNTIFS($H$2:$H$1000,"&gt;"&amp;$CN$16,$C$2:$C$1000,"="&amp;AM19)</f>
        <v/>
      </c>
      <c r="CQ19" s="27">
        <f>COUNTIFS($I$2:$I$1000,"&lt;"&amp;$CN$16,$B$2:$B$1000,"="&amp;AM19)+COUNTIFS($H$2:$H$1000,"&lt;"&amp;$CN$16,$C$2:$C$1000,"="&amp;AM19)</f>
        <v/>
      </c>
      <c r="CR19" s="27">
        <f>COUNTIFS($I$2:$I$1000,"&gt;"&amp;$CR$16,$B$2:$B$1000,"="&amp;AL19)+COUNTIFS($H$2:$H$1000,"&gt;"&amp;$CR$16,$C$2:$C$1000,"="&amp;AL19)</f>
        <v/>
      </c>
      <c r="CS19" s="27">
        <f>COUNTIFS($I$2:$I$1000,"&lt;"&amp;$CR$16,$B$2:$B$1000,"="&amp;AL19)+COUNTIFS($H$2:$H$1000,"&lt;"&amp;$CR$16,$C$2:$C$1000,"="&amp;AL19)</f>
        <v/>
      </c>
      <c r="CT19" s="27">
        <f>COUNTIFS($I$2:$I$1000,"&gt;"&amp;$CR$16,$B$2:$B$1000,"="&amp;AM19)+COUNTIFS($H$2:$H$1000,"&gt;"&amp;$CR$16,$C$2:$C$1000,"="&amp;AM19)</f>
        <v/>
      </c>
      <c r="CU19" s="27">
        <f>COUNTIFS($I$2:$I$1000,"&lt;"&amp;$CR$16,$B$2:$B$1000,"="&amp;AM19)+COUNTIFS($H$2:$H$1000,"&lt;"&amp;$CR$16,$C$2:$C$1000,"="&amp;AM19)</f>
        <v/>
      </c>
      <c r="CV19" s="27">
        <f>COUNTIFS($I$2:$I$1000,"&gt;"&amp;$CV$16,$B$2:$B$1000,"="&amp;AL19)+COUNTIFS($H$2:$H$1000,"&gt;"&amp;$CV$16,$C$2:$C$1000,"="&amp;AL19)</f>
        <v/>
      </c>
      <c r="CW19" s="27">
        <f>COUNTIFS($I$2:$I$1000,"&lt;"&amp;$CV$16,$B$2:$B$1000,"="&amp;AL19)+COUNTIFS($H$2:$H$1000,"&lt;"&amp;$CV$16,$C$2:$C$1000,"="&amp;AL19)</f>
        <v/>
      </c>
      <c r="CX19" s="27">
        <f>COUNTIFS($I$2:$I$1000,"&gt;"&amp;$CV$16,$B$2:$B$1000,"="&amp;AM19)+COUNTIFS($H$2:$H$1000,"&gt;"&amp;$CV$16,$C$2:$C$1000,"="&amp;AM19)</f>
        <v/>
      </c>
      <c r="CY19" s="27">
        <f>COUNTIFS($I$2:$I$1000,"&lt;"&amp;$CV$16,$B$2:$B$1000,"="&amp;AM19)+COUNTIFS($H$2:$H$1000,"&lt;"&amp;$CV$16,$C$2:$C$1000,"="&amp;AM19)</f>
        <v/>
      </c>
      <c r="CZ19" s="15">
        <f>COUNTIFS($L$2:$L$1000,"&gt;"&amp;$CZ$16,$B$2:$B$1000,"="&amp;AL19)+COUNTIFS($K$2:$K$1000,"&gt;"&amp;$CZ$16,$C$2:$C$1000,"="&amp;AL19)</f>
        <v/>
      </c>
      <c r="DA19" s="27">
        <f>COUNTIFS($L$2:$L$1000,"&lt;"&amp;$CZ$16,$B$2:$B$1000,"="&amp;AL19)+COUNTIFS($K$2:$K$1000,"&lt;"&amp;$CZ$16,$C$2:$C$1000,"="&amp;AL19)</f>
        <v/>
      </c>
      <c r="DB19" s="27">
        <f>COUNTIFS($L$2:$L$1000,"&gt;"&amp;$CZ$16,$B$2:$B$1000,"="&amp;AM19)+COUNTIFS($K$2:$K$1000,"&gt;"&amp;$CZ$16,$C$2:$C$1000,"="&amp;AM19)</f>
        <v/>
      </c>
      <c r="DC19" s="27">
        <f>COUNTIFS($L$2:$L$1000,"&lt;"&amp;$CZ$16,$B$2:$B$1000,"="&amp;AM19)+COUNTIFS($K$2:$K$1000,"&lt;"&amp;$CZ$16,$C$2:$C$1000,"="&amp;AM19)</f>
        <v/>
      </c>
      <c r="DD19" s="27">
        <f>COUNTIFS($L$2:$L$1000,"&gt;"&amp;$DD$16,$B$2:$B$1000,"="&amp;AL19)+COUNTIFS($K$2:$K$1000,"&gt;"&amp;$DD$16,$C$2:$C$1000,"="&amp;AL19)</f>
        <v/>
      </c>
      <c r="DE19" s="27">
        <f>COUNTIFS($L$2:$L$1000,"&lt;"&amp;$DD$16,$B$2:$B$1000,"="&amp;AL19)+COUNTIFS($K$2:$K$1000,"&lt;"&amp;$DD$16,$C$2:$C$1000,"="&amp;AL19)</f>
        <v/>
      </c>
      <c r="DF19" s="27">
        <f>COUNTIFS($L$2:$L$1000,"&gt;"&amp;$DD$16,$B$2:$B$1000,"="&amp;AM19)+COUNTIFS($K$2:$K$1000,"&gt;"&amp;$DD$16,$C$2:$C$1000,"="&amp;AM19)</f>
        <v/>
      </c>
      <c r="DG19" s="27">
        <f>COUNTIFS($L$2:$L$1000,"&lt;"&amp;$DD$16,$B$2:$B$1000,"="&amp;AM19)+COUNTIFS($K$2:$K$1000,"&lt;"&amp;$DD$16,$C$2:$C$1000,"="&amp;AM19)</f>
        <v/>
      </c>
      <c r="DH19" s="27">
        <f>COUNTIFS($L$2:$L$1000,"&gt;"&amp;$DH$16,$B$2:$B$1000,"="&amp;AL19)+COUNTIFS($K$2:$K$1000,"&gt;"&amp;$DH$16,$C$2:$C$1000,"="&amp;AL19)</f>
        <v/>
      </c>
      <c r="DI19" s="27">
        <f>COUNTIFS($L$2:$L$1000,"&lt;"&amp;$DH$16,$B$2:$B$1000,"="&amp;AL19)+COUNTIFS($K$2:$K$1000,"&lt;"&amp;$DH$16,$C$2:$C$1000,"="&amp;AL19)</f>
        <v/>
      </c>
      <c r="DJ19" s="27">
        <f>COUNTIFS($L$2:$L$1000,"&gt;"&amp;$DH$16,$B$2:$B$1000,"="&amp;AM19)+COUNTIFS($K$2:$K$1000,"&gt;"&amp;$DH$16,$C$2:$C$1000,"="&amp;AM19)</f>
        <v/>
      </c>
      <c r="DK19" s="27">
        <f>COUNTIFS($L$2:$L$1000,"&lt;"&amp;$DH$16,$B$2:$B$1000,"="&amp;AM19)+COUNTIFS($K$2:$K$1000,"&lt;"&amp;$DH$16,$C$2:$C$1000,"="&amp;AM19)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43357</v>
      </c>
      <c r="B20" s="42" t="inlineStr">
        <is>
          <t>Dortmund</t>
        </is>
      </c>
      <c r="C20" s="42" t="inlineStr">
        <is>
          <t>Eintracht Frankfurt</t>
        </is>
      </c>
      <c r="D20" s="27" t="n">
        <v>633</v>
      </c>
      <c r="E20" s="27" t="n">
        <v>420</v>
      </c>
      <c r="F20" s="27" t="n">
        <v>522</v>
      </c>
      <c r="G20" s="27" t="n">
        <v>309</v>
      </c>
      <c r="H20" s="8" t="n">
        <v>6</v>
      </c>
      <c r="I20" s="8" t="n">
        <v>2</v>
      </c>
      <c r="J20" s="8" t="n">
        <v>8</v>
      </c>
      <c r="K20" s="15" t="n">
        <v>3</v>
      </c>
      <c r="L20" s="27" t="n">
        <v>1</v>
      </c>
      <c r="M20" s="8" t="n">
        <v>4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Wolfsburg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2323</v>
      </c>
      <c r="AC20" s="27" t="n">
        <v>1839</v>
      </c>
      <c r="AD20" s="27" t="n">
        <v>35</v>
      </c>
      <c r="AE20" s="27" t="n">
        <v>15</v>
      </c>
      <c r="AF20" s="15" t="n">
        <v>1784</v>
      </c>
      <c r="AG20" s="27" t="n">
        <v>1294</v>
      </c>
      <c r="AH20" s="27" t="n">
        <v>20</v>
      </c>
      <c r="AI20" s="27" t="n">
        <v>6</v>
      </c>
      <c r="AL20" s="42">
        <f>AL31</f>
        <v/>
      </c>
      <c r="AM20" s="42">
        <f>AM31</f>
        <v/>
      </c>
      <c r="AN20" s="27">
        <f>COUNTIFS($J$2:$J$1000,"&gt;"&amp;$AN$16,$B$2:$B$1000,"="&amp;AL20)+COUNTIFS($J$2:$J$1000,"&gt;"&amp;$AN$16,$C$2:$C$1000,"="&amp;AL20)</f>
        <v/>
      </c>
      <c r="AO20" s="27">
        <f>COUNTIFS($J$2:$J$1000,"&lt;"&amp;$AN$16,$B$2:$B$1000,"="&amp;AL20)+COUNTIFS($J$2:$J$1000,"&lt;"&amp;$AN$16,$C$2:$C$1000,"="&amp;AL20)</f>
        <v/>
      </c>
      <c r="AP20" s="27">
        <f>COUNTIFS($J$2:$J$1000,"&gt;"&amp;$AN$16,$B$2:$B$1000,"="&amp;AM20)+COUNTIFS($J$2:$J$1000,"&gt;"&amp;$AN$16,$C$2:$C$1000,"="&amp;AM20)</f>
        <v/>
      </c>
      <c r="AQ20" s="27">
        <f>COUNTIFS($J$2:$J$1000,"&lt;"&amp;$AN$16,$B$2:$B$1000,"="&amp;AM20)+COUNTIFS($J$2:$J$1000,"&lt;"&amp;$AN$16,$C$2:$C$1000,"="&amp;AM20)</f>
        <v/>
      </c>
      <c r="AR20" s="27">
        <f>COUNTIFS($J$2:$J$1000,"&gt;"&amp;$AR$16,$B$2:$B$1000,"="&amp;AL20)+COUNTIFS($J$2:$J$1000,"&gt;"&amp;$AR$16,$C$2:$C$1000,"="&amp;AL20)</f>
        <v/>
      </c>
      <c r="AS20" s="27">
        <f>COUNTIFS($J$2:$J$1000,"&lt;"&amp;$AR$16,$B$2:$B$1000,"="&amp;AL20)+COUNTIFS($J$2:$J$1000,"&lt;"&amp;$AR$16,$C$2:$C$1000,"="&amp;AL20)</f>
        <v/>
      </c>
      <c r="AT20" s="27">
        <f>COUNTIFS($J$2:$J$1000,"&gt;"&amp;$AR$16,$B$2:$B$1000,"="&amp;AM20)+COUNTIFS($J$2:$J$1000,"&gt;"&amp;$AR$16,$C$2:$C$1000,"="&amp;AM20)</f>
        <v/>
      </c>
      <c r="AU20" s="27">
        <f>COUNTIFS($J$2:$J$1000,"&lt;"&amp;$AR$16,$B$2:$B$1000,"="&amp;AM20)+COUNTIFS($J$2:$J$1000,"&lt;"&amp;$AR$16,$C$2:$C$1000,"="&amp;AM20)</f>
        <v/>
      </c>
      <c r="AV20" s="27">
        <f>COUNTIFS($J$2:$J$1000,"&gt;"&amp;$AV$16,$B$2:$B$1000,"="&amp;AL20)+COUNTIFS($J$2:$J$1000,"&gt;"&amp;$AV$16,$C$2:$C$1000,"="&amp;AL20)</f>
        <v/>
      </c>
      <c r="AW20" s="27">
        <f>COUNTIFS($J$2:$J$1000,"&lt;"&amp;$AV$16,$B$2:$B$1000,"="&amp;AL20)+COUNTIFS($J$2:$J$1000,"&lt;"&amp;$AV$16,$C$2:$C$1000,"="&amp;AL20)</f>
        <v/>
      </c>
      <c r="AX20" s="27">
        <f>COUNTIFS($J$2:$J$1000,"&gt;"&amp;$AV$16,$B$2:$B$1000,"="&amp;AM20)+COUNTIFS($J$2:$J$1000,"&gt;"&amp;$AV$16,$C$2:$C$1000,"="&amp;AM20)</f>
        <v/>
      </c>
      <c r="AY20" s="27">
        <f>COUNTIFS($J$2:$J$1000,"&lt;"&amp;$AV$16,$B$2:$B$1000,"="&amp;AM20)+COUNTIFS($J$2:$J$1000,"&lt;"&amp;$AV$16,$C$2:$C$1000,"="&amp;AM20)</f>
        <v/>
      </c>
      <c r="AZ20" s="15">
        <f>COUNTIFS($M$2:$M$1000,"&gt;"&amp;$AZ$16,$B$2:$B$1000,"="&amp;AL20)+COUNTIFS($M$2:$M$1000,"&gt;"&amp;$AZ$16,$C$2:$C$1000,"="&amp;AL20)</f>
        <v/>
      </c>
      <c r="BA20" s="27">
        <f>COUNTIFS($M$2:$M$1000,"&lt;"&amp;$AZ$16,$B$2:$B$1000,"="&amp;AL20)+COUNTIFS($M$2:$M$1000,"&lt;"&amp;$AZ$16,$C$2:$C$1000,"="&amp;AL20)</f>
        <v/>
      </c>
      <c r="BB20" s="27">
        <f>COUNTIFS($M$2:$M$1000,"&gt;"&amp;$AZ$16,$B$2:$B$1000,"="&amp;AM20)+COUNTIFS($M$2:$M$1000,"&gt;"&amp;$AZ$16,$C$2:$C$1000,"="&amp;AM20)</f>
        <v/>
      </c>
      <c r="BC20" s="27">
        <f>COUNTIFS($M$2:$M$1000,"&lt;"&amp;$AZ$16,$B$2:$B$1000,"="&amp;AM20)+COUNTIFS($M$2:$M$1000,"&lt;"&amp;$AZ$16,$C$2:$C$1000,"="&amp;AM20)</f>
        <v/>
      </c>
      <c r="BD20" s="27">
        <f>COUNTIFS($M$2:$M$1000,"&gt;"&amp;$BD$16,$B$2:$B$1000,"="&amp;AL20)+COUNTIFS($M$2:$M$1000,"&gt;"&amp;$BD$16,$C$2:$C$1000,"="&amp;AL20)</f>
        <v/>
      </c>
      <c r="BE20" s="27">
        <f>COUNTIFS($M$2:$M$1000,"&lt;"&amp;$BD$16,$B$2:$B$1000,"="&amp;AL20)+COUNTIFS($M$2:$M$1000,"&lt;"&amp;$BD$16,$C$2:$C$1000,"="&amp;AL20)</f>
        <v/>
      </c>
      <c r="BF20" s="27">
        <f>COUNTIFS($M$2:$M$1000,"&gt;"&amp;$BD$16,$B$2:$B$1000,"="&amp;AM20)+COUNTIFS($M$2:$M$1000,"&gt;"&amp;$BD$16,$C$2:$C$1000,"="&amp;AM20)</f>
        <v/>
      </c>
      <c r="BG20" s="27">
        <f>COUNTIFS($M$2:$M$1000,"&lt;"&amp;$BD$16,$B$2:$B$1000,"="&amp;AM20)+COUNTIFS($M$2:$M$1000,"&lt;"&amp;$BD$16,$C$2:$C$1000,"="&amp;AM20)</f>
        <v/>
      </c>
      <c r="BH20" s="27">
        <f>COUNTIFS($M$2:$M$1000,"&gt;"&amp;$BH$16,$B$2:$B$1000,"="&amp;AL20)+COUNTIFS($M$2:$M$1000,"&gt;"&amp;$BH$16,$C$2:$C$1000,"="&amp;AL20)</f>
        <v/>
      </c>
      <c r="BI20" s="27">
        <f>COUNTIFS($M$2:$M$1000,"&lt;"&amp;$BH$16,$B$2:$B$1000,"="&amp;AL20)+COUNTIFS($M$2:$M$1000,"&lt;"&amp;$BH$16,$C$2:$C$1000,"="&amp;AL20)</f>
        <v/>
      </c>
      <c r="BJ20" s="27">
        <f>COUNTIFS($M$2:$M$1000,"&gt;"&amp;$BH$16,$B$2:$B$1000,"="&amp;AM20)+COUNTIFS($M$2:$M$1000,"&gt;"&amp;$BH$16,$C$2:$C$1000,"="&amp;AM20)</f>
        <v/>
      </c>
      <c r="BK20" s="27">
        <f>COUNTIFS($M$2:$M$1000,"&lt;"&amp;$BH$16,$B$2:$B$1000,"="&amp;AM20)+COUNTIFS($M$2:$M$1000,"&lt;"&amp;$BH$16,$C$2:$C$1000,"="&amp;AM20)</f>
        <v/>
      </c>
      <c r="BL20" s="27">
        <f>COUNTIFS($M$2:$M$1000,"&gt;"&amp;$BL$16,$B$2:$B$1000,"="&amp;AL20)+COUNTIFS($M$2:$M$1000,"&gt;"&amp;$BL$16,$C$2:$C$1000,"="&amp;AL20)</f>
        <v/>
      </c>
      <c r="BM20" s="27">
        <f>COUNTIFS($M$2:$M$1000,"&lt;"&amp;$BL$16,$B$2:$B$1000,"="&amp;AL20)+COUNTIFS($M$2:$M$1000,"&lt;"&amp;$BL$16,$C$2:$C$1000,"="&amp;AL20)</f>
        <v/>
      </c>
      <c r="BN20" s="27">
        <f>COUNTIFS($M$2:$M$1000,"&gt;"&amp;$BL$16,$B$2:$B$1000,"="&amp;AM20)+COUNTIFS($M$2:$M$1000,"&gt;"&amp;$BL$16,$C$2:$C$1000,"="&amp;AM20)</f>
        <v/>
      </c>
      <c r="BO20" s="27">
        <f>COUNTIFS($M$2:$M$1000,"&lt;"&amp;$BL$16,$B$2:$B$1000,"="&amp;AM20)+COUNTIFS($M$2:$M$1000,"&lt;"&amp;$BL$16,$C$2:$C$1000,"="&amp;AM20)</f>
        <v/>
      </c>
      <c r="BP20" s="6">
        <f>COUNTIFS($H$2:$H$1000,"&gt;"&amp;$BP$16,$B$2:$B$1000,"="&amp;AL20)+COUNTIFS($I$2:$I$1000,"&gt;"&amp;$BP$16,$C$2:$C$1000,"="&amp;AL20)</f>
        <v/>
      </c>
      <c r="BQ20" s="27">
        <f>COUNTIFS($H$2:$H$1000,"&lt;"&amp;$BP$16,$B$2:$B$1000,"="&amp;AL20)+COUNTIFS($I$2:$I$1000,"&lt;"&amp;$BP$16,$C$2:$C$1000,"="&amp;AL20)</f>
        <v/>
      </c>
      <c r="BR20" s="27">
        <f>COUNTIFS($H$2:$H$1000,"&gt;"&amp;$BP$16,$B$2:$B$1000,"="&amp;AM20)+COUNTIFS($I$2:$I$1000,"&gt;"&amp;$BP$16,$C$2:$C$1000,"="&amp;AM20)</f>
        <v/>
      </c>
      <c r="BS20" s="27">
        <f>COUNTIFS($H$2:$H$1000,"&lt;"&amp;$BP$16,$B$2:$B$1000,"="&amp;AM20)+COUNTIFS($I$2:$I$1000,"&lt;"&amp;$BP$16,$C$2:$C$1000,"="&amp;AM20)</f>
        <v/>
      </c>
      <c r="BT20" s="27">
        <f>COUNTIFS($H$2:$H$1000,"&gt;"&amp;$BT$16,$B$2:$B$1000,"="&amp;AL20)+COUNTIFS($I$2:$I$1000,"&gt;"&amp;$BT$16,$C$2:$C$1000,"="&amp;AL20)</f>
        <v/>
      </c>
      <c r="BU20" s="27">
        <f>COUNTIFS($H$2:$H$1000,"&lt;"&amp;$BT$16,$B$2:$B$1000,"="&amp;AL20)+COUNTIFS($I$2:$I$1000,"&lt;"&amp;$BT$16,$C$2:$C$1000,"="&amp;AL20)</f>
        <v/>
      </c>
      <c r="BV20" s="27">
        <f>COUNTIFS($H$2:$H$1000,"&gt;"&amp;$BT$16,$B$2:$B$1000,"="&amp;AM20)+COUNTIFS($I$2:$I$1000,"&gt;"&amp;$BT$16,$C$2:$C$1000,"="&amp;AM20)</f>
        <v/>
      </c>
      <c r="BW20" s="27">
        <f>COUNTIFS($H$2:$H$1000,"&lt;"&amp;$BT$16,$B$2:$B$1000,"="&amp;AM20)+COUNTIFS($I$2:$I$1000,"&lt;"&amp;$BT$16,$C$2:$C$1000,"="&amp;AM20)</f>
        <v/>
      </c>
      <c r="BX20" s="27">
        <f>COUNTIFS($H$2:$H$1000,"&gt;"&amp;$BX$16,$B$2:$B$1000,"="&amp;AL20)+COUNTIFS($I$2:$I$1000,"&gt;"&amp;$BX$16,$C$2:$C$1000,"="&amp;AL20)</f>
        <v/>
      </c>
      <c r="BY20" s="27">
        <f>COUNTIFS($H$2:$H$1000,"&lt;"&amp;$BX$16,$B$2:$B$1000,"="&amp;AL20)+COUNTIFS($I$2:$I$1000,"&lt;"&amp;$BX$16,$C$2:$C$1000,"="&amp;AL20)</f>
        <v/>
      </c>
      <c r="BZ20" s="27">
        <f>COUNTIFS($H$2:$H$1000,"&gt;"&amp;$BX$16,$B$2:$B$1000,"="&amp;AM20)+COUNTIFS($I$2:$I$1000,"&gt;"&amp;$BX$16,$C$2:$C$1000,"="&amp;AM20)</f>
        <v/>
      </c>
      <c r="CA20" s="27">
        <f>COUNTIFS($H$2:$H$1000,"&lt;"&amp;$BX$16,$B$2:$B$1000,"="&amp;AM20)+COUNTIFS($I$2:$I$1000,"&lt;"&amp;$BX$16,$C$2:$C$1000,"="&amp;AM20)</f>
        <v/>
      </c>
      <c r="CB20" s="15">
        <f>COUNTIFS($K$2:$K$1000,"&gt;"&amp;$CB$16,$B$2:$B$1000,"="&amp;AL20)+COUNTIFS($L$2:$L$1000,"&gt;"&amp;$CB$16,$C$2:$C$1000,"="&amp;AL20)</f>
        <v/>
      </c>
      <c r="CC20" s="27">
        <f>COUNTIFS($K$2:$K$1000,"&lt;"&amp;$CB$16,$B$2:$B$1000,"="&amp;AL20)+COUNTIFS($L$2:$L$1000,"&lt;"&amp;$CB$16,$C$2:$C$1000,"="&amp;AL20)</f>
        <v/>
      </c>
      <c r="CD20" s="27">
        <f>COUNTIFS($K$2:$K$1000,"&gt;"&amp;$CB$16,$B$2:$B$1000,"="&amp;AM20)+COUNTIFS($L$2:$L$1000,"&gt;"&amp;$CB$16,$C$2:$C$1000,"="&amp;AM20)</f>
        <v/>
      </c>
      <c r="CE20" s="27">
        <f>COUNTIFS($K$2:$K$1000,"&lt;"&amp;$CB$16,$B$2:$B$1000,"="&amp;AM20)+COUNTIFS($L$2:$L$1000,"&lt;"&amp;$CB$16,$C$2:$C$1000,"="&amp;AM20)</f>
        <v/>
      </c>
      <c r="CF20" s="27">
        <f>COUNTIFS($K$2:$K$1000,"&gt;"&amp;$CF$16,$B$2:$B$1000,"="&amp;AL20)+COUNTIFS($L$2:$L$1000,"&gt;"&amp;$CF$16,$C$2:$C$1000,"="&amp;AL20)</f>
        <v/>
      </c>
      <c r="CG20" s="27">
        <f>COUNTIFS($K$2:$K$1000,"&lt;"&amp;$CF$16,$B$2:$B$1000,"="&amp;AL20)+COUNTIFS($L$2:$L$1000,"&lt;"&amp;$CF$16,$C$2:$C$1000,"="&amp;AL20)</f>
        <v/>
      </c>
      <c r="CH20" s="27">
        <f>COUNTIFS($K$2:$K$1000,"&gt;"&amp;$CF$16,$B$2:$B$1000,"="&amp;AM20)+COUNTIFS($L$2:$L$1000,"&gt;"&amp;$CF$16,$C$2:$C$1000,"="&amp;AM20)</f>
        <v/>
      </c>
      <c r="CI20" s="27">
        <f>COUNTIFS($K$2:$K$1000,"&lt;"&amp;$CF$16,$B$2:$B$1000,"="&amp;AM20)+COUNTIFS($L$2:$L$1000,"&lt;"&amp;$CF$16,$C$2:$C$1000,"="&amp;AM20)</f>
        <v/>
      </c>
      <c r="CJ20" s="27">
        <f>COUNTIFS($K$2:$K$1000,"&gt;"&amp;$CJ$16,$B$2:$B$1000,"="&amp;AL20)+COUNTIFS($L$2:$L$1000,"&gt;"&amp;$CJ$16,$C$2:$C$1000,"="&amp;AL20)</f>
        <v/>
      </c>
      <c r="CK20" s="27">
        <f>COUNTIFS($K$2:$K$1000,"&lt;"&amp;$CJ$16,$B$2:$B$1000,"="&amp;AL20)+COUNTIFS($L$2:$L$1000,"&lt;"&amp;$CJ$16,$C$2:$C$1000,"="&amp;AL20)</f>
        <v/>
      </c>
      <c r="CL20" s="27">
        <f>COUNTIFS($K$2:$K$1000,"&gt;"&amp;$CJ$16,$B$2:$B$1000,"="&amp;AM20)+COUNTIFS($L$2:$L$1000,"&gt;"&amp;$CJ$16,$C$2:$C$1000,"="&amp;AM20)</f>
        <v/>
      </c>
      <c r="CM20" s="27">
        <f>COUNTIFS($K$2:$K$1000,"&lt;"&amp;$CJ$16,$B$2:$B$1000,"="&amp;AM20)+COUNTIFS($L$2:$L$1000,"&lt;"&amp;$CJ$16,$C$2:$C$1000,"="&amp;AM20)</f>
        <v/>
      </c>
      <c r="CN20" s="6">
        <f>COUNTIFS($I$2:$I$1000,"&gt;"&amp;$CN$16,$B$2:$B$1000,"="&amp;AL20)+COUNTIFS($H$2:$H$1000,"&gt;"&amp;$CN$16,$C$2:$C$1000,"="&amp;AL20)</f>
        <v/>
      </c>
      <c r="CO20" s="27">
        <f>COUNTIFS($I$2:$I$1000,"&lt;"&amp;$CN$16,$B$2:$B$1000,"="&amp;AL20)+COUNTIFS($H$2:$H$1000,"&lt;"&amp;$CN$16,$C$2:$C$1000,"="&amp;AL20)</f>
        <v/>
      </c>
      <c r="CP20" s="27">
        <f>COUNTIFS($I$2:$I$1000,"&gt;"&amp;$CN$16,$B$2:$B$1000,"="&amp;AM20)+COUNTIFS($H$2:$H$1000,"&gt;"&amp;$CN$16,$C$2:$C$1000,"="&amp;AM20)</f>
        <v/>
      </c>
      <c r="CQ20" s="27">
        <f>COUNTIFS($I$2:$I$1000,"&lt;"&amp;$CN$16,$B$2:$B$1000,"="&amp;AM20)+COUNTIFS($H$2:$H$1000,"&lt;"&amp;$CN$16,$C$2:$C$1000,"="&amp;AM20)</f>
        <v/>
      </c>
      <c r="CR20" s="27">
        <f>COUNTIFS($I$2:$I$1000,"&gt;"&amp;$CR$16,$B$2:$B$1000,"="&amp;AL20)+COUNTIFS($H$2:$H$1000,"&gt;"&amp;$CR$16,$C$2:$C$1000,"="&amp;AL20)</f>
        <v/>
      </c>
      <c r="CS20" s="27">
        <f>COUNTIFS($I$2:$I$1000,"&lt;"&amp;$CR$16,$B$2:$B$1000,"="&amp;AL20)+COUNTIFS($H$2:$H$1000,"&lt;"&amp;$CR$16,$C$2:$C$1000,"="&amp;AL20)</f>
        <v/>
      </c>
      <c r="CT20" s="27">
        <f>COUNTIFS($I$2:$I$1000,"&gt;"&amp;$CR$16,$B$2:$B$1000,"="&amp;AM20)+COUNTIFS($H$2:$H$1000,"&gt;"&amp;$CR$16,$C$2:$C$1000,"="&amp;AM20)</f>
        <v/>
      </c>
      <c r="CU20" s="27">
        <f>COUNTIFS($I$2:$I$1000,"&lt;"&amp;$CR$16,$B$2:$B$1000,"="&amp;AM20)+COUNTIFS($H$2:$H$1000,"&lt;"&amp;$CR$16,$C$2:$C$1000,"="&amp;AM20)</f>
        <v/>
      </c>
      <c r="CV20" s="27">
        <f>COUNTIFS($I$2:$I$1000,"&gt;"&amp;$CV$16,$B$2:$B$1000,"="&amp;AL20)+COUNTIFS($H$2:$H$1000,"&gt;"&amp;$CV$16,$C$2:$C$1000,"="&amp;AL20)</f>
        <v/>
      </c>
      <c r="CW20" s="27">
        <f>COUNTIFS($I$2:$I$1000,"&lt;"&amp;$CV$16,$B$2:$B$1000,"="&amp;AL20)+COUNTIFS($H$2:$H$1000,"&lt;"&amp;$CV$16,$C$2:$C$1000,"="&amp;AL20)</f>
        <v/>
      </c>
      <c r="CX20" s="27">
        <f>COUNTIFS($I$2:$I$1000,"&gt;"&amp;$CV$16,$B$2:$B$1000,"="&amp;AM20)+COUNTIFS($H$2:$H$1000,"&gt;"&amp;$CV$16,$C$2:$C$1000,"="&amp;AM20)</f>
        <v/>
      </c>
      <c r="CY20" s="27">
        <f>COUNTIFS($I$2:$I$1000,"&lt;"&amp;$CV$16,$B$2:$B$1000,"="&amp;AM20)+COUNTIFS($H$2:$H$1000,"&lt;"&amp;$CV$16,$C$2:$C$1000,"="&amp;AM20)</f>
        <v/>
      </c>
      <c r="CZ20" s="15">
        <f>COUNTIFS($L$2:$L$1000,"&gt;"&amp;$CZ$16,$B$2:$B$1000,"="&amp;AL20)+COUNTIFS($K$2:$K$1000,"&gt;"&amp;$CZ$16,$C$2:$C$1000,"="&amp;AL20)</f>
        <v/>
      </c>
      <c r="DA20" s="27">
        <f>COUNTIFS($L$2:$L$1000,"&lt;"&amp;$CZ$16,$B$2:$B$1000,"="&amp;AL20)+COUNTIFS($K$2:$K$1000,"&lt;"&amp;$CZ$16,$C$2:$C$1000,"="&amp;AL20)</f>
        <v/>
      </c>
      <c r="DB20" s="27">
        <f>COUNTIFS($L$2:$L$1000,"&gt;"&amp;$CZ$16,$B$2:$B$1000,"="&amp;AM20)+COUNTIFS($K$2:$K$1000,"&gt;"&amp;$CZ$16,$C$2:$C$1000,"="&amp;AM20)</f>
        <v/>
      </c>
      <c r="DC20" s="27">
        <f>COUNTIFS($L$2:$L$1000,"&lt;"&amp;$CZ$16,$B$2:$B$1000,"="&amp;AM20)+COUNTIFS($K$2:$K$1000,"&lt;"&amp;$CZ$16,$C$2:$C$1000,"="&amp;AM20)</f>
        <v/>
      </c>
      <c r="DD20" s="27">
        <f>COUNTIFS($L$2:$L$1000,"&gt;"&amp;$DD$16,$B$2:$B$1000,"="&amp;AL20)+COUNTIFS($K$2:$K$1000,"&gt;"&amp;$DD$16,$C$2:$C$1000,"="&amp;AL20)</f>
        <v/>
      </c>
      <c r="DE20" s="27">
        <f>COUNTIFS($L$2:$L$1000,"&lt;"&amp;$DD$16,$B$2:$B$1000,"="&amp;AL20)+COUNTIFS($K$2:$K$1000,"&lt;"&amp;$DD$16,$C$2:$C$1000,"="&amp;AL20)</f>
        <v/>
      </c>
      <c r="DF20" s="27">
        <f>COUNTIFS($L$2:$L$1000,"&gt;"&amp;$DD$16,$B$2:$B$1000,"="&amp;AM20)+COUNTIFS($K$2:$K$1000,"&gt;"&amp;$DD$16,$C$2:$C$1000,"="&amp;AM20)</f>
        <v/>
      </c>
      <c r="DG20" s="27">
        <f>COUNTIFS($L$2:$L$1000,"&lt;"&amp;$DD$16,$B$2:$B$1000,"="&amp;AM20)+COUNTIFS($K$2:$K$1000,"&lt;"&amp;$DD$16,$C$2:$C$1000,"="&amp;AM20)</f>
        <v/>
      </c>
      <c r="DH20" s="27">
        <f>COUNTIFS($L$2:$L$1000,"&gt;"&amp;$DH$16,$B$2:$B$1000,"="&amp;AL20)+COUNTIFS($K$2:$K$1000,"&gt;"&amp;$DH$16,$C$2:$C$1000,"="&amp;AL20)</f>
        <v/>
      </c>
      <c r="DI20" s="27">
        <f>COUNTIFS($L$2:$L$1000,"&lt;"&amp;$DH$16,$B$2:$B$1000,"="&amp;AL20)+COUNTIFS($K$2:$K$1000,"&lt;"&amp;$DH$16,$C$2:$C$1000,"="&amp;AL20)</f>
        <v/>
      </c>
      <c r="DJ20" s="27">
        <f>COUNTIFS($L$2:$L$1000,"&gt;"&amp;$DH$16,$B$2:$B$1000,"="&amp;AM20)+COUNTIFS($K$2:$K$1000,"&gt;"&amp;$DH$16,$C$2:$C$1000,"="&amp;AM20)</f>
        <v/>
      </c>
      <c r="DK20" s="27">
        <f>COUNTIFS($L$2:$L$1000,"&lt;"&amp;$DH$16,$B$2:$B$1000,"="&amp;AM20)+COUNTIFS($K$2:$K$1000,"&lt;"&amp;$DH$16,$C$2:$C$1000,"="&amp;AM20)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43358</v>
      </c>
      <c r="B21" s="42" t="inlineStr">
        <is>
          <t>B. Monchengladbach</t>
        </is>
      </c>
      <c r="C21" s="42" t="inlineStr">
        <is>
          <t>Schalke</t>
        </is>
      </c>
      <c r="D21" s="27" t="n">
        <v>443</v>
      </c>
      <c r="E21" s="27" t="n">
        <v>428</v>
      </c>
      <c r="F21" s="27" t="n">
        <v>337</v>
      </c>
      <c r="G21" s="27" t="n">
        <v>321</v>
      </c>
      <c r="H21" s="8" t="n">
        <v>4</v>
      </c>
      <c r="I21" s="8" t="n">
        <v>6</v>
      </c>
      <c r="J21" s="8" t="n">
        <v>10</v>
      </c>
      <c r="K21" s="15" t="n">
        <v>2</v>
      </c>
      <c r="L21" s="27" t="n">
        <v>1</v>
      </c>
      <c r="M21" s="8" t="n">
        <v>3</v>
      </c>
      <c r="N21" s="12">
        <f>IF(K21="","",LOOKUP(K21-L21,{-9E+307,0,1},{2,"x",1}))</f>
        <v/>
      </c>
      <c r="O21" s="7">
        <f>IF(K21="","",K21&amp;"-"&amp;L21)</f>
        <v/>
      </c>
      <c r="P21" s="1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L21" s="42">
        <f>AL32</f>
        <v/>
      </c>
      <c r="AM21" s="42">
        <f>AM32</f>
        <v/>
      </c>
      <c r="AN21" s="27">
        <f>COUNTIFS($J$2:$J$1000,"&gt;"&amp;$AN$16,$B$2:$B$1000,"="&amp;AL21)+COUNTIFS($J$2:$J$1000,"&gt;"&amp;$AN$16,$C$2:$C$1000,"="&amp;AL21)</f>
        <v/>
      </c>
      <c r="AO21" s="27">
        <f>COUNTIFS($J$2:$J$1000,"&lt;"&amp;$AN$16,$B$2:$B$1000,"="&amp;AL21)+COUNTIFS($J$2:$J$1000,"&lt;"&amp;$AN$16,$C$2:$C$1000,"="&amp;AL21)</f>
        <v/>
      </c>
      <c r="AP21" s="27">
        <f>COUNTIFS($J$2:$J$1000,"&gt;"&amp;$AN$16,$B$2:$B$1000,"="&amp;AM21)+COUNTIFS($J$2:$J$1000,"&gt;"&amp;$AN$16,$C$2:$C$1000,"="&amp;AM21)</f>
        <v/>
      </c>
      <c r="AQ21" s="27">
        <f>COUNTIFS($J$2:$J$1000,"&lt;"&amp;$AN$16,$B$2:$B$1000,"="&amp;AM21)+COUNTIFS($J$2:$J$1000,"&lt;"&amp;$AN$16,$C$2:$C$1000,"="&amp;AM21)</f>
        <v/>
      </c>
      <c r="AR21" s="27">
        <f>COUNTIFS($J$2:$J$1000,"&gt;"&amp;$AR$16,$B$2:$B$1000,"="&amp;AL21)+COUNTIFS($J$2:$J$1000,"&gt;"&amp;$AR$16,$C$2:$C$1000,"="&amp;AL21)</f>
        <v/>
      </c>
      <c r="AS21" s="27">
        <f>COUNTIFS($J$2:$J$1000,"&lt;"&amp;$AR$16,$B$2:$B$1000,"="&amp;AL21)+COUNTIFS($J$2:$J$1000,"&lt;"&amp;$AR$16,$C$2:$C$1000,"="&amp;AL21)</f>
        <v/>
      </c>
      <c r="AT21" s="27">
        <f>COUNTIFS($J$2:$J$1000,"&gt;"&amp;$AR$16,$B$2:$B$1000,"="&amp;AM21)+COUNTIFS($J$2:$J$1000,"&gt;"&amp;$AR$16,$C$2:$C$1000,"="&amp;AM21)</f>
        <v/>
      </c>
      <c r="AU21" s="27">
        <f>COUNTIFS($J$2:$J$1000,"&lt;"&amp;$AR$16,$B$2:$B$1000,"="&amp;AM21)+COUNTIFS($J$2:$J$1000,"&lt;"&amp;$AR$16,$C$2:$C$1000,"="&amp;AM21)</f>
        <v/>
      </c>
      <c r="AV21" s="27">
        <f>COUNTIFS($J$2:$J$1000,"&gt;"&amp;$AV$16,$B$2:$B$1000,"="&amp;AL21)+COUNTIFS($J$2:$J$1000,"&gt;"&amp;$AV$16,$C$2:$C$1000,"="&amp;AL21)</f>
        <v/>
      </c>
      <c r="AW21" s="27">
        <f>COUNTIFS($J$2:$J$1000,"&lt;"&amp;$AV$16,$B$2:$B$1000,"="&amp;AL21)+COUNTIFS($J$2:$J$1000,"&lt;"&amp;$AV$16,$C$2:$C$1000,"="&amp;AL21)</f>
        <v/>
      </c>
      <c r="AX21" s="27">
        <f>COUNTIFS($J$2:$J$1000,"&gt;"&amp;$AV$16,$B$2:$B$1000,"="&amp;AM21)+COUNTIFS($J$2:$J$1000,"&gt;"&amp;$AV$16,$C$2:$C$1000,"="&amp;AM21)</f>
        <v/>
      </c>
      <c r="AY21" s="27">
        <f>COUNTIFS($J$2:$J$1000,"&lt;"&amp;$AV$16,$B$2:$B$1000,"="&amp;AM21)+COUNTIFS($J$2:$J$1000,"&lt;"&amp;$AV$16,$C$2:$C$1000,"="&amp;AM21)</f>
        <v/>
      </c>
      <c r="AZ21" s="15">
        <f>COUNTIFS($M$2:$M$1000,"&gt;"&amp;$AZ$16,$B$2:$B$1000,"="&amp;AL21)+COUNTIFS($M$2:$M$1000,"&gt;"&amp;$AZ$16,$C$2:$C$1000,"="&amp;AL21)</f>
        <v/>
      </c>
      <c r="BA21" s="27">
        <f>COUNTIFS($M$2:$M$1000,"&lt;"&amp;$AZ$16,$B$2:$B$1000,"="&amp;AL21)+COUNTIFS($M$2:$M$1000,"&lt;"&amp;$AZ$16,$C$2:$C$1000,"="&amp;AL21)</f>
        <v/>
      </c>
      <c r="BB21" s="27">
        <f>COUNTIFS($M$2:$M$1000,"&gt;"&amp;$AZ$16,$B$2:$B$1000,"="&amp;AM21)+COUNTIFS($M$2:$M$1000,"&gt;"&amp;$AZ$16,$C$2:$C$1000,"="&amp;AM21)</f>
        <v/>
      </c>
      <c r="BC21" s="27">
        <f>COUNTIFS($M$2:$M$1000,"&lt;"&amp;$AZ$16,$B$2:$B$1000,"="&amp;AM21)+COUNTIFS($M$2:$M$1000,"&lt;"&amp;$AZ$16,$C$2:$C$1000,"="&amp;AM21)</f>
        <v/>
      </c>
      <c r="BD21" s="27">
        <f>COUNTIFS($M$2:$M$1000,"&gt;"&amp;$BD$16,$B$2:$B$1000,"="&amp;AL21)+COUNTIFS($M$2:$M$1000,"&gt;"&amp;$BD$16,$C$2:$C$1000,"="&amp;AL21)</f>
        <v/>
      </c>
      <c r="BE21" s="27">
        <f>COUNTIFS($M$2:$M$1000,"&lt;"&amp;$BD$16,$B$2:$B$1000,"="&amp;AL21)+COUNTIFS($M$2:$M$1000,"&lt;"&amp;$BD$16,$C$2:$C$1000,"="&amp;AL21)</f>
        <v/>
      </c>
      <c r="BF21" s="27">
        <f>COUNTIFS($M$2:$M$1000,"&gt;"&amp;$BD$16,$B$2:$B$1000,"="&amp;AM21)+COUNTIFS($M$2:$M$1000,"&gt;"&amp;$BD$16,$C$2:$C$1000,"="&amp;AM21)</f>
        <v/>
      </c>
      <c r="BG21" s="27">
        <f>COUNTIFS($M$2:$M$1000,"&lt;"&amp;$BD$16,$B$2:$B$1000,"="&amp;AM21)+COUNTIFS($M$2:$M$1000,"&lt;"&amp;$BD$16,$C$2:$C$1000,"="&amp;AM21)</f>
        <v/>
      </c>
      <c r="BH21" s="27">
        <f>COUNTIFS($M$2:$M$1000,"&gt;"&amp;$BH$16,$B$2:$B$1000,"="&amp;AL21)+COUNTIFS($M$2:$M$1000,"&gt;"&amp;$BH$16,$C$2:$C$1000,"="&amp;AL21)</f>
        <v/>
      </c>
      <c r="BI21" s="27">
        <f>COUNTIFS($M$2:$M$1000,"&lt;"&amp;$BH$16,$B$2:$B$1000,"="&amp;AL21)+COUNTIFS($M$2:$M$1000,"&lt;"&amp;$BH$16,$C$2:$C$1000,"="&amp;AL21)</f>
        <v/>
      </c>
      <c r="BJ21" s="27">
        <f>COUNTIFS($M$2:$M$1000,"&gt;"&amp;$BH$16,$B$2:$B$1000,"="&amp;AM21)+COUNTIFS($M$2:$M$1000,"&gt;"&amp;$BH$16,$C$2:$C$1000,"="&amp;AM21)</f>
        <v/>
      </c>
      <c r="BK21" s="27">
        <f>COUNTIFS($M$2:$M$1000,"&lt;"&amp;$BH$16,$B$2:$B$1000,"="&amp;AM21)+COUNTIFS($M$2:$M$1000,"&lt;"&amp;$BH$16,$C$2:$C$1000,"="&amp;AM21)</f>
        <v/>
      </c>
      <c r="BL21" s="27">
        <f>COUNTIFS($M$2:$M$1000,"&gt;"&amp;$BL$16,$B$2:$B$1000,"="&amp;AL21)+COUNTIFS($M$2:$M$1000,"&gt;"&amp;$BL$16,$C$2:$C$1000,"="&amp;AL21)</f>
        <v/>
      </c>
      <c r="BM21" s="27">
        <f>COUNTIFS($M$2:$M$1000,"&lt;"&amp;$BL$16,$B$2:$B$1000,"="&amp;AL21)+COUNTIFS($M$2:$M$1000,"&lt;"&amp;$BL$16,$C$2:$C$1000,"="&amp;AL21)</f>
        <v/>
      </c>
      <c r="BN21" s="27">
        <f>COUNTIFS($M$2:$M$1000,"&gt;"&amp;$BL$16,$B$2:$B$1000,"="&amp;AM21)+COUNTIFS($M$2:$M$1000,"&gt;"&amp;$BL$16,$C$2:$C$1000,"="&amp;AM21)</f>
        <v/>
      </c>
      <c r="BO21" s="27">
        <f>COUNTIFS($M$2:$M$1000,"&lt;"&amp;$BL$16,$B$2:$B$1000,"="&amp;AM21)+COUNTIFS($M$2:$M$1000,"&lt;"&amp;$BL$16,$C$2:$C$1000,"="&amp;AM21)</f>
        <v/>
      </c>
      <c r="BP21" s="6">
        <f>COUNTIFS($H$2:$H$1000,"&gt;"&amp;$BP$16,$B$2:$B$1000,"="&amp;AL21)+COUNTIFS($I$2:$I$1000,"&gt;"&amp;$BP$16,$C$2:$C$1000,"="&amp;AL21)</f>
        <v/>
      </c>
      <c r="BQ21" s="27">
        <f>COUNTIFS($H$2:$H$1000,"&lt;"&amp;$BP$16,$B$2:$B$1000,"="&amp;AL21)+COUNTIFS($I$2:$I$1000,"&lt;"&amp;$BP$16,$C$2:$C$1000,"="&amp;AL21)</f>
        <v/>
      </c>
      <c r="BR21" s="27">
        <f>COUNTIFS($H$2:$H$1000,"&gt;"&amp;$BP$16,$B$2:$B$1000,"="&amp;AM21)+COUNTIFS($I$2:$I$1000,"&gt;"&amp;$BP$16,$C$2:$C$1000,"="&amp;AM21)</f>
        <v/>
      </c>
      <c r="BS21" s="27">
        <f>COUNTIFS($H$2:$H$1000,"&lt;"&amp;$BP$16,$B$2:$B$1000,"="&amp;AM21)+COUNTIFS($I$2:$I$1000,"&lt;"&amp;$BP$16,$C$2:$C$1000,"="&amp;AM21)</f>
        <v/>
      </c>
      <c r="BT21" s="27">
        <f>COUNTIFS($H$2:$H$1000,"&gt;"&amp;$BT$16,$B$2:$B$1000,"="&amp;AL21)+COUNTIFS($I$2:$I$1000,"&gt;"&amp;$BT$16,$C$2:$C$1000,"="&amp;AL21)</f>
        <v/>
      </c>
      <c r="BU21" s="27">
        <f>COUNTIFS($H$2:$H$1000,"&lt;"&amp;$BT$16,$B$2:$B$1000,"="&amp;AL21)+COUNTIFS($I$2:$I$1000,"&lt;"&amp;$BT$16,$C$2:$C$1000,"="&amp;AL21)</f>
        <v/>
      </c>
      <c r="BV21" s="27">
        <f>COUNTIFS($H$2:$H$1000,"&gt;"&amp;$BT$16,$B$2:$B$1000,"="&amp;AM21)+COUNTIFS($I$2:$I$1000,"&gt;"&amp;$BT$16,$C$2:$C$1000,"="&amp;AM21)</f>
        <v/>
      </c>
      <c r="BW21" s="27">
        <f>COUNTIFS($H$2:$H$1000,"&lt;"&amp;$BT$16,$B$2:$B$1000,"="&amp;AM21)+COUNTIFS($I$2:$I$1000,"&lt;"&amp;$BT$16,$C$2:$C$1000,"="&amp;AM21)</f>
        <v/>
      </c>
      <c r="BX21" s="27">
        <f>COUNTIFS($H$2:$H$1000,"&gt;"&amp;$BX$16,$B$2:$B$1000,"="&amp;AL21)+COUNTIFS($I$2:$I$1000,"&gt;"&amp;$BX$16,$C$2:$C$1000,"="&amp;AL21)</f>
        <v/>
      </c>
      <c r="BY21" s="27">
        <f>COUNTIFS($H$2:$H$1000,"&lt;"&amp;$BX$16,$B$2:$B$1000,"="&amp;AL21)+COUNTIFS($I$2:$I$1000,"&lt;"&amp;$BX$16,$C$2:$C$1000,"="&amp;AL21)</f>
        <v/>
      </c>
      <c r="BZ21" s="27">
        <f>COUNTIFS($H$2:$H$1000,"&gt;"&amp;$BX$16,$B$2:$B$1000,"="&amp;AM21)+COUNTIFS($I$2:$I$1000,"&gt;"&amp;$BX$16,$C$2:$C$1000,"="&amp;AM21)</f>
        <v/>
      </c>
      <c r="CA21" s="27">
        <f>COUNTIFS($H$2:$H$1000,"&lt;"&amp;$BX$16,$B$2:$B$1000,"="&amp;AM21)+COUNTIFS($I$2:$I$1000,"&lt;"&amp;$BX$16,$C$2:$C$1000,"="&amp;AM21)</f>
        <v/>
      </c>
      <c r="CB21" s="15">
        <f>COUNTIFS($K$2:$K$1000,"&gt;"&amp;$CB$16,$B$2:$B$1000,"="&amp;AL21)+COUNTIFS($L$2:$L$1000,"&gt;"&amp;$CB$16,$C$2:$C$1000,"="&amp;AL21)</f>
        <v/>
      </c>
      <c r="CC21" s="27">
        <f>COUNTIFS($K$2:$K$1000,"&lt;"&amp;$CB$16,$B$2:$B$1000,"="&amp;AL21)+COUNTIFS($L$2:$L$1000,"&lt;"&amp;$CB$16,$C$2:$C$1000,"="&amp;AL21)</f>
        <v/>
      </c>
      <c r="CD21" s="27">
        <f>COUNTIFS($K$2:$K$1000,"&gt;"&amp;$CB$16,$B$2:$B$1000,"="&amp;AM21)+COUNTIFS($L$2:$L$1000,"&gt;"&amp;$CB$16,$C$2:$C$1000,"="&amp;AM21)</f>
        <v/>
      </c>
      <c r="CE21" s="27">
        <f>COUNTIFS($K$2:$K$1000,"&lt;"&amp;$CB$16,$B$2:$B$1000,"="&amp;AM21)+COUNTIFS($L$2:$L$1000,"&lt;"&amp;$CB$16,$C$2:$C$1000,"="&amp;AM21)</f>
        <v/>
      </c>
      <c r="CF21" s="27">
        <f>COUNTIFS($K$2:$K$1000,"&gt;"&amp;$CF$16,$B$2:$B$1000,"="&amp;AL21)+COUNTIFS($L$2:$L$1000,"&gt;"&amp;$CF$16,$C$2:$C$1000,"="&amp;AL21)</f>
        <v/>
      </c>
      <c r="CG21" s="27">
        <f>COUNTIFS($K$2:$K$1000,"&lt;"&amp;$CF$16,$B$2:$B$1000,"="&amp;AL21)+COUNTIFS($L$2:$L$1000,"&lt;"&amp;$CF$16,$C$2:$C$1000,"="&amp;AL21)</f>
        <v/>
      </c>
      <c r="CH21" s="27">
        <f>COUNTIFS($K$2:$K$1000,"&gt;"&amp;$CF$16,$B$2:$B$1000,"="&amp;AM21)+COUNTIFS($L$2:$L$1000,"&gt;"&amp;$CF$16,$C$2:$C$1000,"="&amp;AM21)</f>
        <v/>
      </c>
      <c r="CI21" s="27">
        <f>COUNTIFS($K$2:$K$1000,"&lt;"&amp;$CF$16,$B$2:$B$1000,"="&amp;AM21)+COUNTIFS($L$2:$L$1000,"&lt;"&amp;$CF$16,$C$2:$C$1000,"="&amp;AM21)</f>
        <v/>
      </c>
      <c r="CJ21" s="27">
        <f>COUNTIFS($K$2:$K$1000,"&gt;"&amp;$CJ$16,$B$2:$B$1000,"="&amp;AL21)+COUNTIFS($L$2:$L$1000,"&gt;"&amp;$CJ$16,$C$2:$C$1000,"="&amp;AL21)</f>
        <v/>
      </c>
      <c r="CK21" s="27">
        <f>COUNTIFS($K$2:$K$1000,"&lt;"&amp;$CJ$16,$B$2:$B$1000,"="&amp;AL21)+COUNTIFS($L$2:$L$1000,"&lt;"&amp;$CJ$16,$C$2:$C$1000,"="&amp;AL21)</f>
        <v/>
      </c>
      <c r="CL21" s="27">
        <f>COUNTIFS($K$2:$K$1000,"&gt;"&amp;$CJ$16,$B$2:$B$1000,"="&amp;AM21)+COUNTIFS($L$2:$L$1000,"&gt;"&amp;$CJ$16,$C$2:$C$1000,"="&amp;AM21)</f>
        <v/>
      </c>
      <c r="CM21" s="27">
        <f>COUNTIFS($K$2:$K$1000,"&lt;"&amp;$CJ$16,$B$2:$B$1000,"="&amp;AM21)+COUNTIFS($L$2:$L$1000,"&lt;"&amp;$CJ$16,$C$2:$C$1000,"="&amp;AM21)</f>
        <v/>
      </c>
      <c r="CN21" s="6">
        <f>COUNTIFS($I$2:$I$1000,"&gt;"&amp;$CN$16,$B$2:$B$1000,"="&amp;AL21)+COUNTIFS($H$2:$H$1000,"&gt;"&amp;$CN$16,$C$2:$C$1000,"="&amp;AL21)</f>
        <v/>
      </c>
      <c r="CO21" s="27">
        <f>COUNTIFS($I$2:$I$1000,"&lt;"&amp;$CN$16,$B$2:$B$1000,"="&amp;AL21)+COUNTIFS($H$2:$H$1000,"&lt;"&amp;$CN$16,$C$2:$C$1000,"="&amp;AL21)</f>
        <v/>
      </c>
      <c r="CP21" s="27">
        <f>COUNTIFS($I$2:$I$1000,"&gt;"&amp;$CN$16,$B$2:$B$1000,"="&amp;AM21)+COUNTIFS($H$2:$H$1000,"&gt;"&amp;$CN$16,$C$2:$C$1000,"="&amp;AM21)</f>
        <v/>
      </c>
      <c r="CQ21" s="27">
        <f>COUNTIFS($I$2:$I$1000,"&lt;"&amp;$CN$16,$B$2:$B$1000,"="&amp;AM21)+COUNTIFS($H$2:$H$1000,"&lt;"&amp;$CN$16,$C$2:$C$1000,"="&amp;AM21)</f>
        <v/>
      </c>
      <c r="CR21" s="27">
        <f>COUNTIFS($I$2:$I$1000,"&gt;"&amp;$CR$16,$B$2:$B$1000,"="&amp;AL21)+COUNTIFS($H$2:$H$1000,"&gt;"&amp;$CR$16,$C$2:$C$1000,"="&amp;AL21)</f>
        <v/>
      </c>
      <c r="CS21" s="27">
        <f>COUNTIFS($I$2:$I$1000,"&lt;"&amp;$CR$16,$B$2:$B$1000,"="&amp;AL21)+COUNTIFS($H$2:$H$1000,"&lt;"&amp;$CR$16,$C$2:$C$1000,"="&amp;AL21)</f>
        <v/>
      </c>
      <c r="CT21" s="27">
        <f>COUNTIFS($I$2:$I$1000,"&gt;"&amp;$CR$16,$B$2:$B$1000,"="&amp;AM21)+COUNTIFS($H$2:$H$1000,"&gt;"&amp;$CR$16,$C$2:$C$1000,"="&amp;AM21)</f>
        <v/>
      </c>
      <c r="CU21" s="27">
        <f>COUNTIFS($I$2:$I$1000,"&lt;"&amp;$CR$16,$B$2:$B$1000,"="&amp;AM21)+COUNTIFS($H$2:$H$1000,"&lt;"&amp;$CR$16,$C$2:$C$1000,"="&amp;AM21)</f>
        <v/>
      </c>
      <c r="CV21" s="27">
        <f>COUNTIFS($I$2:$I$1000,"&gt;"&amp;$CV$16,$B$2:$B$1000,"="&amp;AL21)+COUNTIFS($H$2:$H$1000,"&gt;"&amp;$CV$16,$C$2:$C$1000,"="&amp;AL21)</f>
        <v/>
      </c>
      <c r="CW21" s="27">
        <f>COUNTIFS($I$2:$I$1000,"&lt;"&amp;$CV$16,$B$2:$B$1000,"="&amp;AL21)+COUNTIFS($H$2:$H$1000,"&lt;"&amp;$CV$16,$C$2:$C$1000,"="&amp;AL21)</f>
        <v/>
      </c>
      <c r="CX21" s="27">
        <f>COUNTIFS($I$2:$I$1000,"&gt;"&amp;$CV$16,$B$2:$B$1000,"="&amp;AM21)+COUNTIFS($H$2:$H$1000,"&gt;"&amp;$CV$16,$C$2:$C$1000,"="&amp;AM21)</f>
        <v/>
      </c>
      <c r="CY21" s="27">
        <f>COUNTIFS($I$2:$I$1000,"&lt;"&amp;$CV$16,$B$2:$B$1000,"="&amp;AM21)+COUNTIFS($H$2:$H$1000,"&lt;"&amp;$CV$16,$C$2:$C$1000,"="&amp;AM21)</f>
        <v/>
      </c>
      <c r="CZ21" s="15">
        <f>COUNTIFS($L$2:$L$1000,"&gt;"&amp;$CZ$16,$B$2:$B$1000,"="&amp;AL21)+COUNTIFS($K$2:$K$1000,"&gt;"&amp;$CZ$16,$C$2:$C$1000,"="&amp;AL21)</f>
        <v/>
      </c>
      <c r="DA21" s="27">
        <f>COUNTIFS($L$2:$L$1000,"&lt;"&amp;$CZ$16,$B$2:$B$1000,"="&amp;AL21)+COUNTIFS($K$2:$K$1000,"&lt;"&amp;$CZ$16,$C$2:$C$1000,"="&amp;AL21)</f>
        <v/>
      </c>
      <c r="DB21" s="27">
        <f>COUNTIFS($L$2:$L$1000,"&gt;"&amp;$CZ$16,$B$2:$B$1000,"="&amp;AM21)+COUNTIFS($K$2:$K$1000,"&gt;"&amp;$CZ$16,$C$2:$C$1000,"="&amp;AM21)</f>
        <v/>
      </c>
      <c r="DC21" s="27">
        <f>COUNTIFS($L$2:$L$1000,"&lt;"&amp;$CZ$16,$B$2:$B$1000,"="&amp;AM21)+COUNTIFS($K$2:$K$1000,"&lt;"&amp;$CZ$16,$C$2:$C$1000,"="&amp;AM21)</f>
        <v/>
      </c>
      <c r="DD21" s="27">
        <f>COUNTIFS($L$2:$L$1000,"&gt;"&amp;$DD$16,$B$2:$B$1000,"="&amp;AL21)+COUNTIFS($K$2:$K$1000,"&gt;"&amp;$DD$16,$C$2:$C$1000,"="&amp;AL21)</f>
        <v/>
      </c>
      <c r="DE21" s="27">
        <f>COUNTIFS($L$2:$L$1000,"&lt;"&amp;$DD$16,$B$2:$B$1000,"="&amp;AL21)+COUNTIFS($K$2:$K$1000,"&lt;"&amp;$DD$16,$C$2:$C$1000,"="&amp;AL21)</f>
        <v/>
      </c>
      <c r="DF21" s="27">
        <f>COUNTIFS($L$2:$L$1000,"&gt;"&amp;$DD$16,$B$2:$B$1000,"="&amp;AM21)+COUNTIFS($K$2:$K$1000,"&gt;"&amp;$DD$16,$C$2:$C$1000,"="&amp;AM21)</f>
        <v/>
      </c>
      <c r="DG21" s="27">
        <f>COUNTIFS($L$2:$L$1000,"&lt;"&amp;$DD$16,$B$2:$B$1000,"="&amp;AM21)+COUNTIFS($K$2:$K$1000,"&lt;"&amp;$DD$16,$C$2:$C$1000,"="&amp;AM21)</f>
        <v/>
      </c>
      <c r="DH21" s="27">
        <f>COUNTIFS($L$2:$L$1000,"&gt;"&amp;$DH$16,$B$2:$B$1000,"="&amp;AL21)+COUNTIFS($K$2:$K$1000,"&gt;"&amp;$DH$16,$C$2:$C$1000,"="&amp;AL21)</f>
        <v/>
      </c>
      <c r="DI21" s="27">
        <f>COUNTIFS($L$2:$L$1000,"&lt;"&amp;$DH$16,$B$2:$B$1000,"="&amp;AL21)+COUNTIFS($K$2:$K$1000,"&lt;"&amp;$DH$16,$C$2:$C$1000,"="&amp;AL21)</f>
        <v/>
      </c>
      <c r="DJ21" s="27">
        <f>COUNTIFS($L$2:$L$1000,"&gt;"&amp;$DH$16,$B$2:$B$1000,"="&amp;AM21)+COUNTIFS($K$2:$K$1000,"&gt;"&amp;$DH$16,$C$2:$C$1000,"="&amp;AM21)</f>
        <v/>
      </c>
      <c r="DK21" s="27">
        <f>COUNTIFS($L$2:$L$1000,"&lt;"&amp;$DH$16,$B$2:$B$1000,"="&amp;AM21)+COUNTIFS($K$2:$K$1000,"&lt;"&amp;$DH$16,$C$2:$C$1000,"="&amp;AM21)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43358</v>
      </c>
      <c r="B22" s="42" t="inlineStr">
        <is>
          <t>Bayern Munich</t>
        </is>
      </c>
      <c r="C22" s="42" t="inlineStr">
        <is>
          <t>Bayer Leverkusen</t>
        </is>
      </c>
      <c r="D22" s="27" t="n">
        <v>836</v>
      </c>
      <c r="E22" s="27" t="n">
        <v>262</v>
      </c>
      <c r="F22" s="27" t="n">
        <v>746</v>
      </c>
      <c r="G22" s="27" t="n">
        <v>188</v>
      </c>
      <c r="H22" s="8" t="n">
        <v>6</v>
      </c>
      <c r="I22" s="8" t="n">
        <v>1</v>
      </c>
      <c r="J22" s="8" t="n">
        <v>7</v>
      </c>
      <c r="K22" s="15" t="n">
        <v>3</v>
      </c>
      <c r="L22" s="27" t="n">
        <v>1</v>
      </c>
      <c r="M22" s="8" t="n">
        <v>4</v>
      </c>
      <c r="N22" s="12">
        <f>IF(K22="","",LOOKUP(K22-L22,{-9E+307,0,1},{2,"x",1}))</f>
        <v/>
      </c>
      <c r="O22" s="7">
        <f>IF(K22="","",K22&amp;"-"&amp;L22)</f>
        <v/>
      </c>
      <c r="P22" s="1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L22" s="42">
        <f>AL33</f>
        <v/>
      </c>
      <c r="AM22" s="42">
        <f>AM33</f>
        <v/>
      </c>
      <c r="AN22" s="27">
        <f>COUNTIFS($J$2:$J$1000,"&gt;"&amp;$AN$16,$B$2:$B$1000,"="&amp;AL22)+COUNTIFS($J$2:$J$1000,"&gt;"&amp;$AN$16,$C$2:$C$1000,"="&amp;AL22)</f>
        <v/>
      </c>
      <c r="AO22" s="27">
        <f>COUNTIFS($J$2:$J$1000,"&lt;"&amp;$AN$16,$B$2:$B$1000,"="&amp;AL22)+COUNTIFS($J$2:$J$1000,"&lt;"&amp;$AN$16,$C$2:$C$1000,"="&amp;AL22)</f>
        <v/>
      </c>
      <c r="AP22" s="27">
        <f>COUNTIFS($J$2:$J$1000,"&gt;"&amp;$AN$16,$B$2:$B$1000,"="&amp;AM22)+COUNTIFS($J$2:$J$1000,"&gt;"&amp;$AN$16,$C$2:$C$1000,"="&amp;AM22)</f>
        <v/>
      </c>
      <c r="AQ22" s="27">
        <f>COUNTIFS($J$2:$J$1000,"&lt;"&amp;$AN$16,$B$2:$B$1000,"="&amp;AM22)+COUNTIFS($J$2:$J$1000,"&lt;"&amp;$AN$16,$C$2:$C$1000,"="&amp;AM22)</f>
        <v/>
      </c>
      <c r="AR22" s="27">
        <f>COUNTIFS($J$2:$J$1000,"&gt;"&amp;$AR$16,$B$2:$B$1000,"="&amp;AL22)+COUNTIFS($J$2:$J$1000,"&gt;"&amp;$AR$16,$C$2:$C$1000,"="&amp;AL22)</f>
        <v/>
      </c>
      <c r="AS22" s="27">
        <f>COUNTIFS($J$2:$J$1000,"&lt;"&amp;$AR$16,$B$2:$B$1000,"="&amp;AL22)+COUNTIFS($J$2:$J$1000,"&lt;"&amp;$AR$16,$C$2:$C$1000,"="&amp;AL22)</f>
        <v/>
      </c>
      <c r="AT22" s="27">
        <f>COUNTIFS($J$2:$J$1000,"&gt;"&amp;$AR$16,$B$2:$B$1000,"="&amp;AM22)+COUNTIFS($J$2:$J$1000,"&gt;"&amp;$AR$16,$C$2:$C$1000,"="&amp;AM22)</f>
        <v/>
      </c>
      <c r="AU22" s="27">
        <f>COUNTIFS($J$2:$J$1000,"&lt;"&amp;$AR$16,$B$2:$B$1000,"="&amp;AM22)+COUNTIFS($J$2:$J$1000,"&lt;"&amp;$AR$16,$C$2:$C$1000,"="&amp;AM22)</f>
        <v/>
      </c>
      <c r="AV22" s="27">
        <f>COUNTIFS($J$2:$J$1000,"&gt;"&amp;$AV$16,$B$2:$B$1000,"="&amp;AL22)+COUNTIFS($J$2:$J$1000,"&gt;"&amp;$AV$16,$C$2:$C$1000,"="&amp;AL22)</f>
        <v/>
      </c>
      <c r="AW22" s="27">
        <f>COUNTIFS($J$2:$J$1000,"&lt;"&amp;$AV$16,$B$2:$B$1000,"="&amp;AL22)+COUNTIFS($J$2:$J$1000,"&lt;"&amp;$AV$16,$C$2:$C$1000,"="&amp;AL22)</f>
        <v/>
      </c>
      <c r="AX22" s="27">
        <f>COUNTIFS($J$2:$J$1000,"&gt;"&amp;$AV$16,$B$2:$B$1000,"="&amp;AM22)+COUNTIFS($J$2:$J$1000,"&gt;"&amp;$AV$16,$C$2:$C$1000,"="&amp;AM22)</f>
        <v/>
      </c>
      <c r="AY22" s="27">
        <f>COUNTIFS($J$2:$J$1000,"&lt;"&amp;$AV$16,$B$2:$B$1000,"="&amp;AM22)+COUNTIFS($J$2:$J$1000,"&lt;"&amp;$AV$16,$C$2:$C$1000,"="&amp;AM22)</f>
        <v/>
      </c>
      <c r="AZ22" s="15">
        <f>COUNTIFS($M$2:$M$1000,"&gt;"&amp;$AZ$16,$B$2:$B$1000,"="&amp;AL22)+COUNTIFS($M$2:$M$1000,"&gt;"&amp;$AZ$16,$C$2:$C$1000,"="&amp;AL22)</f>
        <v/>
      </c>
      <c r="BA22" s="27">
        <f>COUNTIFS($M$2:$M$1000,"&lt;"&amp;$AZ$16,$B$2:$B$1000,"="&amp;AL22)+COUNTIFS($M$2:$M$1000,"&lt;"&amp;$AZ$16,$C$2:$C$1000,"="&amp;AL22)</f>
        <v/>
      </c>
      <c r="BB22" s="27">
        <f>COUNTIFS($M$2:$M$1000,"&gt;"&amp;$AZ$16,$B$2:$B$1000,"="&amp;AM22)+COUNTIFS($M$2:$M$1000,"&gt;"&amp;$AZ$16,$C$2:$C$1000,"="&amp;AM22)</f>
        <v/>
      </c>
      <c r="BC22" s="27">
        <f>COUNTIFS($M$2:$M$1000,"&lt;"&amp;$AZ$16,$B$2:$B$1000,"="&amp;AM22)+COUNTIFS($M$2:$M$1000,"&lt;"&amp;$AZ$16,$C$2:$C$1000,"="&amp;AM22)</f>
        <v/>
      </c>
      <c r="BD22" s="27">
        <f>COUNTIFS($M$2:$M$1000,"&gt;"&amp;$BD$16,$B$2:$B$1000,"="&amp;AL22)+COUNTIFS($M$2:$M$1000,"&gt;"&amp;$BD$16,$C$2:$C$1000,"="&amp;AL22)</f>
        <v/>
      </c>
      <c r="BE22" s="27">
        <f>COUNTIFS($M$2:$M$1000,"&lt;"&amp;$BD$16,$B$2:$B$1000,"="&amp;AL22)+COUNTIFS($M$2:$M$1000,"&lt;"&amp;$BD$16,$C$2:$C$1000,"="&amp;AL22)</f>
        <v/>
      </c>
      <c r="BF22" s="27">
        <f>COUNTIFS($M$2:$M$1000,"&gt;"&amp;$BD$16,$B$2:$B$1000,"="&amp;AM22)+COUNTIFS($M$2:$M$1000,"&gt;"&amp;$BD$16,$C$2:$C$1000,"="&amp;AM22)</f>
        <v/>
      </c>
      <c r="BG22" s="27">
        <f>COUNTIFS($M$2:$M$1000,"&lt;"&amp;$BD$16,$B$2:$B$1000,"="&amp;AM22)+COUNTIFS($M$2:$M$1000,"&lt;"&amp;$BD$16,$C$2:$C$1000,"="&amp;AM22)</f>
        <v/>
      </c>
      <c r="BH22" s="27">
        <f>COUNTIFS($M$2:$M$1000,"&gt;"&amp;$BH$16,$B$2:$B$1000,"="&amp;AL22)+COUNTIFS($M$2:$M$1000,"&gt;"&amp;$BH$16,$C$2:$C$1000,"="&amp;AL22)</f>
        <v/>
      </c>
      <c r="BI22" s="27">
        <f>COUNTIFS($M$2:$M$1000,"&lt;"&amp;$BH$16,$B$2:$B$1000,"="&amp;AL22)+COUNTIFS($M$2:$M$1000,"&lt;"&amp;$BH$16,$C$2:$C$1000,"="&amp;AL22)</f>
        <v/>
      </c>
      <c r="BJ22" s="27">
        <f>COUNTIFS($M$2:$M$1000,"&gt;"&amp;$BH$16,$B$2:$B$1000,"="&amp;AM22)+COUNTIFS($M$2:$M$1000,"&gt;"&amp;$BH$16,$C$2:$C$1000,"="&amp;AM22)</f>
        <v/>
      </c>
      <c r="BK22" s="27">
        <f>COUNTIFS($M$2:$M$1000,"&lt;"&amp;$BH$16,$B$2:$B$1000,"="&amp;AM22)+COUNTIFS($M$2:$M$1000,"&lt;"&amp;$BH$16,$C$2:$C$1000,"="&amp;AM22)</f>
        <v/>
      </c>
      <c r="BL22" s="27">
        <f>COUNTIFS($M$2:$M$1000,"&gt;"&amp;$BL$16,$B$2:$B$1000,"="&amp;AL22)+COUNTIFS($M$2:$M$1000,"&gt;"&amp;$BL$16,$C$2:$C$1000,"="&amp;AL22)</f>
        <v/>
      </c>
      <c r="BM22" s="27">
        <f>COUNTIFS($M$2:$M$1000,"&lt;"&amp;$BL$16,$B$2:$B$1000,"="&amp;AL22)+COUNTIFS($M$2:$M$1000,"&lt;"&amp;$BL$16,$C$2:$C$1000,"="&amp;AL22)</f>
        <v/>
      </c>
      <c r="BN22" s="27">
        <f>COUNTIFS($M$2:$M$1000,"&gt;"&amp;$BL$16,$B$2:$B$1000,"="&amp;AM22)+COUNTIFS($M$2:$M$1000,"&gt;"&amp;$BL$16,$C$2:$C$1000,"="&amp;AM22)</f>
        <v/>
      </c>
      <c r="BO22" s="27">
        <f>COUNTIFS($M$2:$M$1000,"&lt;"&amp;$BL$16,$B$2:$B$1000,"="&amp;AM22)+COUNTIFS($M$2:$M$1000,"&lt;"&amp;$BL$16,$C$2:$C$1000,"="&amp;AM22)</f>
        <v/>
      </c>
      <c r="BP22" s="6">
        <f>COUNTIFS($H$2:$H$1000,"&gt;"&amp;$BP$16,$B$2:$B$1000,"="&amp;AL22)+COUNTIFS($I$2:$I$1000,"&gt;"&amp;$BP$16,$C$2:$C$1000,"="&amp;AL22)</f>
        <v/>
      </c>
      <c r="BQ22" s="27">
        <f>COUNTIFS($H$2:$H$1000,"&lt;"&amp;$BP$16,$B$2:$B$1000,"="&amp;AL22)+COUNTIFS($I$2:$I$1000,"&lt;"&amp;$BP$16,$C$2:$C$1000,"="&amp;AL22)</f>
        <v/>
      </c>
      <c r="BR22" s="27">
        <f>COUNTIFS($H$2:$H$1000,"&gt;"&amp;$BP$16,$B$2:$B$1000,"="&amp;AM22)+COUNTIFS($I$2:$I$1000,"&gt;"&amp;$BP$16,$C$2:$C$1000,"="&amp;AM22)</f>
        <v/>
      </c>
      <c r="BS22" s="27">
        <f>COUNTIFS($H$2:$H$1000,"&lt;"&amp;$BP$16,$B$2:$B$1000,"="&amp;AM22)+COUNTIFS($I$2:$I$1000,"&lt;"&amp;$BP$16,$C$2:$C$1000,"="&amp;AM22)</f>
        <v/>
      </c>
      <c r="BT22" s="27">
        <f>COUNTIFS($H$2:$H$1000,"&gt;"&amp;$BT$16,$B$2:$B$1000,"="&amp;AL22)+COUNTIFS($I$2:$I$1000,"&gt;"&amp;$BT$16,$C$2:$C$1000,"="&amp;AL22)</f>
        <v/>
      </c>
      <c r="BU22" s="27">
        <f>COUNTIFS($H$2:$H$1000,"&lt;"&amp;$BT$16,$B$2:$B$1000,"="&amp;AL22)+COUNTIFS($I$2:$I$1000,"&lt;"&amp;$BT$16,$C$2:$C$1000,"="&amp;AL22)</f>
        <v/>
      </c>
      <c r="BV22" s="27">
        <f>COUNTIFS($H$2:$H$1000,"&gt;"&amp;$BT$16,$B$2:$B$1000,"="&amp;AM22)+COUNTIFS($I$2:$I$1000,"&gt;"&amp;$BT$16,$C$2:$C$1000,"="&amp;AM22)</f>
        <v/>
      </c>
      <c r="BW22" s="27">
        <f>COUNTIFS($H$2:$H$1000,"&lt;"&amp;$BT$16,$B$2:$B$1000,"="&amp;AM22)+COUNTIFS($I$2:$I$1000,"&lt;"&amp;$BT$16,$C$2:$C$1000,"="&amp;AM22)</f>
        <v/>
      </c>
      <c r="BX22" s="27">
        <f>COUNTIFS($H$2:$H$1000,"&gt;"&amp;$BX$16,$B$2:$B$1000,"="&amp;AL22)+COUNTIFS($I$2:$I$1000,"&gt;"&amp;$BX$16,$C$2:$C$1000,"="&amp;AL22)</f>
        <v/>
      </c>
      <c r="BY22" s="27">
        <f>COUNTIFS($H$2:$H$1000,"&lt;"&amp;$BX$16,$B$2:$B$1000,"="&amp;AL22)+COUNTIFS($I$2:$I$1000,"&lt;"&amp;$BX$16,$C$2:$C$1000,"="&amp;AL22)</f>
        <v/>
      </c>
      <c r="BZ22" s="27">
        <f>COUNTIFS($H$2:$H$1000,"&gt;"&amp;$BX$16,$B$2:$B$1000,"="&amp;AM22)+COUNTIFS($I$2:$I$1000,"&gt;"&amp;$BX$16,$C$2:$C$1000,"="&amp;AM22)</f>
        <v/>
      </c>
      <c r="CA22" s="27">
        <f>COUNTIFS($H$2:$H$1000,"&lt;"&amp;$BX$16,$B$2:$B$1000,"="&amp;AM22)+COUNTIFS($I$2:$I$1000,"&lt;"&amp;$BX$16,$C$2:$C$1000,"="&amp;AM22)</f>
        <v/>
      </c>
      <c r="CB22" s="15">
        <f>COUNTIFS($K$2:$K$1000,"&gt;"&amp;$CB$16,$B$2:$B$1000,"="&amp;AL22)+COUNTIFS($L$2:$L$1000,"&gt;"&amp;$CB$16,$C$2:$C$1000,"="&amp;AL22)</f>
        <v/>
      </c>
      <c r="CC22" s="27">
        <f>COUNTIFS($K$2:$K$1000,"&lt;"&amp;$CB$16,$B$2:$B$1000,"="&amp;AL22)+COUNTIFS($L$2:$L$1000,"&lt;"&amp;$CB$16,$C$2:$C$1000,"="&amp;AL22)</f>
        <v/>
      </c>
      <c r="CD22" s="27">
        <f>COUNTIFS($K$2:$K$1000,"&gt;"&amp;$CB$16,$B$2:$B$1000,"="&amp;AM22)+COUNTIFS($L$2:$L$1000,"&gt;"&amp;$CB$16,$C$2:$C$1000,"="&amp;AM22)</f>
        <v/>
      </c>
      <c r="CE22" s="27">
        <f>COUNTIFS($K$2:$K$1000,"&lt;"&amp;$CB$16,$B$2:$B$1000,"="&amp;AM22)+COUNTIFS($L$2:$L$1000,"&lt;"&amp;$CB$16,$C$2:$C$1000,"="&amp;AM22)</f>
        <v/>
      </c>
      <c r="CF22" s="27">
        <f>COUNTIFS($K$2:$K$1000,"&gt;"&amp;$CF$16,$B$2:$B$1000,"="&amp;AL22)+COUNTIFS($L$2:$L$1000,"&gt;"&amp;$CF$16,$C$2:$C$1000,"="&amp;AL22)</f>
        <v/>
      </c>
      <c r="CG22" s="27">
        <f>COUNTIFS($K$2:$K$1000,"&lt;"&amp;$CF$16,$B$2:$B$1000,"="&amp;AL22)+COUNTIFS($L$2:$L$1000,"&lt;"&amp;$CF$16,$C$2:$C$1000,"="&amp;AL22)</f>
        <v/>
      </c>
      <c r="CH22" s="27">
        <f>COUNTIFS($K$2:$K$1000,"&gt;"&amp;$CF$16,$B$2:$B$1000,"="&amp;AM22)+COUNTIFS($L$2:$L$1000,"&gt;"&amp;$CF$16,$C$2:$C$1000,"="&amp;AM22)</f>
        <v/>
      </c>
      <c r="CI22" s="27">
        <f>COUNTIFS($K$2:$K$1000,"&lt;"&amp;$CF$16,$B$2:$B$1000,"="&amp;AM22)+COUNTIFS($L$2:$L$1000,"&lt;"&amp;$CF$16,$C$2:$C$1000,"="&amp;AM22)</f>
        <v/>
      </c>
      <c r="CJ22" s="27">
        <f>COUNTIFS($K$2:$K$1000,"&gt;"&amp;$CJ$16,$B$2:$B$1000,"="&amp;AL22)+COUNTIFS($L$2:$L$1000,"&gt;"&amp;$CJ$16,$C$2:$C$1000,"="&amp;AL22)</f>
        <v/>
      </c>
      <c r="CK22" s="27">
        <f>COUNTIFS($K$2:$K$1000,"&lt;"&amp;$CJ$16,$B$2:$B$1000,"="&amp;AL22)+COUNTIFS($L$2:$L$1000,"&lt;"&amp;$CJ$16,$C$2:$C$1000,"="&amp;AL22)</f>
        <v/>
      </c>
      <c r="CL22" s="27">
        <f>COUNTIFS($K$2:$K$1000,"&gt;"&amp;$CJ$16,$B$2:$B$1000,"="&amp;AM22)+COUNTIFS($L$2:$L$1000,"&gt;"&amp;$CJ$16,$C$2:$C$1000,"="&amp;AM22)</f>
        <v/>
      </c>
      <c r="CM22" s="27">
        <f>COUNTIFS($K$2:$K$1000,"&lt;"&amp;$CJ$16,$B$2:$B$1000,"="&amp;AM22)+COUNTIFS($L$2:$L$1000,"&lt;"&amp;$CJ$16,$C$2:$C$1000,"="&amp;AM22)</f>
        <v/>
      </c>
      <c r="CN22" s="6">
        <f>COUNTIFS($I$2:$I$1000,"&gt;"&amp;$CN$16,$B$2:$B$1000,"="&amp;AL22)+COUNTIFS($H$2:$H$1000,"&gt;"&amp;$CN$16,$C$2:$C$1000,"="&amp;AL22)</f>
        <v/>
      </c>
      <c r="CO22" s="27">
        <f>COUNTIFS($I$2:$I$1000,"&lt;"&amp;$CN$16,$B$2:$B$1000,"="&amp;AL22)+COUNTIFS($H$2:$H$1000,"&lt;"&amp;$CN$16,$C$2:$C$1000,"="&amp;AL22)</f>
        <v/>
      </c>
      <c r="CP22" s="27">
        <f>COUNTIFS($I$2:$I$1000,"&gt;"&amp;$CN$16,$B$2:$B$1000,"="&amp;AM22)+COUNTIFS($H$2:$H$1000,"&gt;"&amp;$CN$16,$C$2:$C$1000,"="&amp;AM22)</f>
        <v/>
      </c>
      <c r="CQ22" s="27">
        <f>COUNTIFS($I$2:$I$1000,"&lt;"&amp;$CN$16,$B$2:$B$1000,"="&amp;AM22)+COUNTIFS($H$2:$H$1000,"&lt;"&amp;$CN$16,$C$2:$C$1000,"="&amp;AM22)</f>
        <v/>
      </c>
      <c r="CR22" s="27">
        <f>COUNTIFS($I$2:$I$1000,"&gt;"&amp;$CR$16,$B$2:$B$1000,"="&amp;AL22)+COUNTIFS($H$2:$H$1000,"&gt;"&amp;$CR$16,$C$2:$C$1000,"="&amp;AL22)</f>
        <v/>
      </c>
      <c r="CS22" s="27">
        <f>COUNTIFS($I$2:$I$1000,"&lt;"&amp;$CR$16,$B$2:$B$1000,"="&amp;AL22)+COUNTIFS($H$2:$H$1000,"&lt;"&amp;$CR$16,$C$2:$C$1000,"="&amp;AL22)</f>
        <v/>
      </c>
      <c r="CT22" s="27">
        <f>COUNTIFS($I$2:$I$1000,"&gt;"&amp;$CR$16,$B$2:$B$1000,"="&amp;AM22)+COUNTIFS($H$2:$H$1000,"&gt;"&amp;$CR$16,$C$2:$C$1000,"="&amp;AM22)</f>
        <v/>
      </c>
      <c r="CU22" s="27">
        <f>COUNTIFS($I$2:$I$1000,"&lt;"&amp;$CR$16,$B$2:$B$1000,"="&amp;AM22)+COUNTIFS($H$2:$H$1000,"&lt;"&amp;$CR$16,$C$2:$C$1000,"="&amp;AM22)</f>
        <v/>
      </c>
      <c r="CV22" s="27">
        <f>COUNTIFS($I$2:$I$1000,"&gt;"&amp;$CV$16,$B$2:$B$1000,"="&amp;AL22)+COUNTIFS($H$2:$H$1000,"&gt;"&amp;$CV$16,$C$2:$C$1000,"="&amp;AL22)</f>
        <v/>
      </c>
      <c r="CW22" s="27">
        <f>COUNTIFS($I$2:$I$1000,"&lt;"&amp;$CV$16,$B$2:$B$1000,"="&amp;AL22)+COUNTIFS($H$2:$H$1000,"&lt;"&amp;$CV$16,$C$2:$C$1000,"="&amp;AL22)</f>
        <v/>
      </c>
      <c r="CX22" s="27">
        <f>COUNTIFS($I$2:$I$1000,"&gt;"&amp;$CV$16,$B$2:$B$1000,"="&amp;AM22)+COUNTIFS($H$2:$H$1000,"&gt;"&amp;$CV$16,$C$2:$C$1000,"="&amp;AM22)</f>
        <v/>
      </c>
      <c r="CY22" s="27">
        <f>COUNTIFS($I$2:$I$1000,"&lt;"&amp;$CV$16,$B$2:$B$1000,"="&amp;AM22)+COUNTIFS($H$2:$H$1000,"&lt;"&amp;$CV$16,$C$2:$C$1000,"="&amp;AM22)</f>
        <v/>
      </c>
      <c r="CZ22" s="15">
        <f>COUNTIFS($L$2:$L$1000,"&gt;"&amp;$CZ$16,$B$2:$B$1000,"="&amp;AL22)+COUNTIFS($K$2:$K$1000,"&gt;"&amp;$CZ$16,$C$2:$C$1000,"="&amp;AL22)</f>
        <v/>
      </c>
      <c r="DA22" s="27">
        <f>COUNTIFS($L$2:$L$1000,"&lt;"&amp;$CZ$16,$B$2:$B$1000,"="&amp;AL22)+COUNTIFS($K$2:$K$1000,"&lt;"&amp;$CZ$16,$C$2:$C$1000,"="&amp;AL22)</f>
        <v/>
      </c>
      <c r="DB22" s="27">
        <f>COUNTIFS($L$2:$L$1000,"&gt;"&amp;$CZ$16,$B$2:$B$1000,"="&amp;AM22)+COUNTIFS($K$2:$K$1000,"&gt;"&amp;$CZ$16,$C$2:$C$1000,"="&amp;AM22)</f>
        <v/>
      </c>
      <c r="DC22" s="27">
        <f>COUNTIFS($L$2:$L$1000,"&lt;"&amp;$CZ$16,$B$2:$B$1000,"="&amp;AM22)+COUNTIFS($K$2:$K$1000,"&lt;"&amp;$CZ$16,$C$2:$C$1000,"="&amp;AM22)</f>
        <v/>
      </c>
      <c r="DD22" s="27">
        <f>COUNTIFS($L$2:$L$1000,"&gt;"&amp;$DD$16,$B$2:$B$1000,"="&amp;AL22)+COUNTIFS($K$2:$K$1000,"&gt;"&amp;$DD$16,$C$2:$C$1000,"="&amp;AL22)</f>
        <v/>
      </c>
      <c r="DE22" s="27">
        <f>COUNTIFS($L$2:$L$1000,"&lt;"&amp;$DD$16,$B$2:$B$1000,"="&amp;AL22)+COUNTIFS($K$2:$K$1000,"&lt;"&amp;$DD$16,$C$2:$C$1000,"="&amp;AL22)</f>
        <v/>
      </c>
      <c r="DF22" s="27">
        <f>COUNTIFS($L$2:$L$1000,"&gt;"&amp;$DD$16,$B$2:$B$1000,"="&amp;AM22)+COUNTIFS($K$2:$K$1000,"&gt;"&amp;$DD$16,$C$2:$C$1000,"="&amp;AM22)</f>
        <v/>
      </c>
      <c r="DG22" s="27">
        <f>COUNTIFS($L$2:$L$1000,"&lt;"&amp;$DD$16,$B$2:$B$1000,"="&amp;AM22)+COUNTIFS($K$2:$K$1000,"&lt;"&amp;$DD$16,$C$2:$C$1000,"="&amp;AM22)</f>
        <v/>
      </c>
      <c r="DH22" s="27">
        <f>COUNTIFS($L$2:$L$1000,"&gt;"&amp;$DH$16,$B$2:$B$1000,"="&amp;AL22)+COUNTIFS($K$2:$K$1000,"&gt;"&amp;$DH$16,$C$2:$C$1000,"="&amp;AL22)</f>
        <v/>
      </c>
      <c r="DI22" s="27">
        <f>COUNTIFS($L$2:$L$1000,"&lt;"&amp;$DH$16,$B$2:$B$1000,"="&amp;AL22)+COUNTIFS($K$2:$K$1000,"&lt;"&amp;$DH$16,$C$2:$C$1000,"="&amp;AL22)</f>
        <v/>
      </c>
      <c r="DJ22" s="27">
        <f>COUNTIFS($L$2:$L$1000,"&gt;"&amp;$DH$16,$B$2:$B$1000,"="&amp;AM22)+COUNTIFS($K$2:$K$1000,"&gt;"&amp;$DH$16,$C$2:$C$1000,"="&amp;AM22)</f>
        <v/>
      </c>
      <c r="DK22" s="27">
        <f>COUNTIFS($L$2:$L$1000,"&lt;"&amp;$DH$16,$B$2:$B$1000,"="&amp;AM22)+COUNTIFS($K$2:$K$1000,"&lt;"&amp;$DH$16,$C$2:$C$1000,"="&amp;AM22)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43358</v>
      </c>
      <c r="B23" s="42" t="inlineStr">
        <is>
          <t>Dusseldorf</t>
        </is>
      </c>
      <c r="C23" s="42" t="inlineStr">
        <is>
          <t>Hoffenheim</t>
        </is>
      </c>
      <c r="D23" s="27" t="n">
        <v>257</v>
      </c>
      <c r="E23" s="27" t="n">
        <v>528</v>
      </c>
      <c r="F23" s="27" t="n">
        <v>169</v>
      </c>
      <c r="G23" s="27" t="n">
        <v>448</v>
      </c>
      <c r="H23" s="8" t="n">
        <v>4</v>
      </c>
      <c r="I23" s="8" t="n">
        <v>5</v>
      </c>
      <c r="J23" s="8" t="n">
        <v>9</v>
      </c>
      <c r="K23" s="15" t="n">
        <v>2</v>
      </c>
      <c r="L23" s="27" t="n">
        <v>1</v>
      </c>
      <c r="M23" s="8" t="n">
        <v>3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AL34</f>
        <v/>
      </c>
      <c r="AM23" s="42">
        <f>AM34</f>
        <v/>
      </c>
      <c r="AN23" s="27">
        <f>COUNTIFS($J$2:$J$1000,"&gt;"&amp;$AN$16,$B$2:$B$1000,"="&amp;AL23)+COUNTIFS($J$2:$J$1000,"&gt;"&amp;$AN$16,$C$2:$C$1000,"="&amp;AL23)</f>
        <v/>
      </c>
      <c r="AO23" s="27">
        <f>COUNTIFS($J$2:$J$1000,"&lt;"&amp;$AN$16,$B$2:$B$1000,"="&amp;AL23)+COUNTIFS($J$2:$J$1000,"&lt;"&amp;$AN$16,$C$2:$C$1000,"="&amp;AL23)</f>
        <v/>
      </c>
      <c r="AP23" s="27">
        <f>COUNTIFS($J$2:$J$1000,"&gt;"&amp;$AN$16,$B$2:$B$1000,"="&amp;AM23)+COUNTIFS($J$2:$J$1000,"&gt;"&amp;$AN$16,$C$2:$C$1000,"="&amp;AM23)</f>
        <v/>
      </c>
      <c r="AQ23" s="27">
        <f>COUNTIFS($J$2:$J$1000,"&lt;"&amp;$AN$16,$B$2:$B$1000,"="&amp;AM23)+COUNTIFS($J$2:$J$1000,"&lt;"&amp;$AN$16,$C$2:$C$1000,"="&amp;AM23)</f>
        <v/>
      </c>
      <c r="AR23" s="27">
        <f>COUNTIFS($J$2:$J$1000,"&gt;"&amp;$AR$16,$B$2:$B$1000,"="&amp;AL23)+COUNTIFS($J$2:$J$1000,"&gt;"&amp;$AR$16,$C$2:$C$1000,"="&amp;AL23)</f>
        <v/>
      </c>
      <c r="AS23" s="27">
        <f>COUNTIFS($J$2:$J$1000,"&lt;"&amp;$AR$16,$B$2:$B$1000,"="&amp;AL23)+COUNTIFS($J$2:$J$1000,"&lt;"&amp;$AR$16,$C$2:$C$1000,"="&amp;AL23)</f>
        <v/>
      </c>
      <c r="AT23" s="27">
        <f>COUNTIFS($J$2:$J$1000,"&gt;"&amp;$AR$16,$B$2:$B$1000,"="&amp;AM23)+COUNTIFS($J$2:$J$1000,"&gt;"&amp;$AR$16,$C$2:$C$1000,"="&amp;AM23)</f>
        <v/>
      </c>
      <c r="AU23" s="27">
        <f>COUNTIFS($J$2:$J$1000,"&lt;"&amp;$AR$16,$B$2:$B$1000,"="&amp;AM23)+COUNTIFS($J$2:$J$1000,"&lt;"&amp;$AR$16,$C$2:$C$1000,"="&amp;AM23)</f>
        <v/>
      </c>
      <c r="AV23" s="27">
        <f>COUNTIFS($J$2:$J$1000,"&gt;"&amp;$AV$16,$B$2:$B$1000,"="&amp;AL23)+COUNTIFS($J$2:$J$1000,"&gt;"&amp;$AV$16,$C$2:$C$1000,"="&amp;AL23)</f>
        <v/>
      </c>
      <c r="AW23" s="27">
        <f>COUNTIFS($J$2:$J$1000,"&lt;"&amp;$AV$16,$B$2:$B$1000,"="&amp;AL23)+COUNTIFS($J$2:$J$1000,"&lt;"&amp;$AV$16,$C$2:$C$1000,"="&amp;AL23)</f>
        <v/>
      </c>
      <c r="AX23" s="27">
        <f>COUNTIFS($J$2:$J$1000,"&gt;"&amp;$AV$16,$B$2:$B$1000,"="&amp;AM23)+COUNTIFS($J$2:$J$1000,"&gt;"&amp;$AV$16,$C$2:$C$1000,"="&amp;AM23)</f>
        <v/>
      </c>
      <c r="AY23" s="27">
        <f>COUNTIFS($J$2:$J$1000,"&lt;"&amp;$AV$16,$B$2:$B$1000,"="&amp;AM23)+COUNTIFS($J$2:$J$1000,"&lt;"&amp;$AV$16,$C$2:$C$1000,"="&amp;AM23)</f>
        <v/>
      </c>
      <c r="AZ23" s="15">
        <f>COUNTIFS($M$2:$M$1000,"&gt;"&amp;$AZ$16,$B$2:$B$1000,"="&amp;AL23)+COUNTIFS($M$2:$M$1000,"&gt;"&amp;$AZ$16,$C$2:$C$1000,"="&amp;AL23)</f>
        <v/>
      </c>
      <c r="BA23" s="27">
        <f>COUNTIFS($M$2:$M$1000,"&lt;"&amp;$AZ$16,$B$2:$B$1000,"="&amp;AL23)+COUNTIFS($M$2:$M$1000,"&lt;"&amp;$AZ$16,$C$2:$C$1000,"="&amp;AL23)</f>
        <v/>
      </c>
      <c r="BB23" s="27">
        <f>COUNTIFS($M$2:$M$1000,"&gt;"&amp;$AZ$16,$B$2:$B$1000,"="&amp;AM23)+COUNTIFS($M$2:$M$1000,"&gt;"&amp;$AZ$16,$C$2:$C$1000,"="&amp;AM23)</f>
        <v/>
      </c>
      <c r="BC23" s="27">
        <f>COUNTIFS($M$2:$M$1000,"&lt;"&amp;$AZ$16,$B$2:$B$1000,"="&amp;AM23)+COUNTIFS($M$2:$M$1000,"&lt;"&amp;$AZ$16,$C$2:$C$1000,"="&amp;AM23)</f>
        <v/>
      </c>
      <c r="BD23" s="27">
        <f>COUNTIFS($M$2:$M$1000,"&gt;"&amp;$BD$16,$B$2:$B$1000,"="&amp;AL23)+COUNTIFS($M$2:$M$1000,"&gt;"&amp;$BD$16,$C$2:$C$1000,"="&amp;AL23)</f>
        <v/>
      </c>
      <c r="BE23" s="27">
        <f>COUNTIFS($M$2:$M$1000,"&lt;"&amp;$BD$16,$B$2:$B$1000,"="&amp;AL23)+COUNTIFS($M$2:$M$1000,"&lt;"&amp;$BD$16,$C$2:$C$1000,"="&amp;AL23)</f>
        <v/>
      </c>
      <c r="BF23" s="27">
        <f>COUNTIFS($M$2:$M$1000,"&gt;"&amp;$BD$16,$B$2:$B$1000,"="&amp;AM23)+COUNTIFS($M$2:$M$1000,"&gt;"&amp;$BD$16,$C$2:$C$1000,"="&amp;AM23)</f>
        <v/>
      </c>
      <c r="BG23" s="27">
        <f>COUNTIFS($M$2:$M$1000,"&lt;"&amp;$BD$16,$B$2:$B$1000,"="&amp;AM23)+COUNTIFS($M$2:$M$1000,"&lt;"&amp;$BD$16,$C$2:$C$1000,"="&amp;AM23)</f>
        <v/>
      </c>
      <c r="BH23" s="27">
        <f>COUNTIFS($M$2:$M$1000,"&gt;"&amp;$BH$16,$B$2:$B$1000,"="&amp;AL23)+COUNTIFS($M$2:$M$1000,"&gt;"&amp;$BH$16,$C$2:$C$1000,"="&amp;AL23)</f>
        <v/>
      </c>
      <c r="BI23" s="27">
        <f>COUNTIFS($M$2:$M$1000,"&lt;"&amp;$BH$16,$B$2:$B$1000,"="&amp;AL23)+COUNTIFS($M$2:$M$1000,"&lt;"&amp;$BH$16,$C$2:$C$1000,"="&amp;AL23)</f>
        <v/>
      </c>
      <c r="BJ23" s="27">
        <f>COUNTIFS($M$2:$M$1000,"&gt;"&amp;$BH$16,$B$2:$B$1000,"="&amp;AM23)+COUNTIFS($M$2:$M$1000,"&gt;"&amp;$BH$16,$C$2:$C$1000,"="&amp;AM23)</f>
        <v/>
      </c>
      <c r="BK23" s="27">
        <f>COUNTIFS($M$2:$M$1000,"&lt;"&amp;$BH$16,$B$2:$B$1000,"="&amp;AM23)+COUNTIFS($M$2:$M$1000,"&lt;"&amp;$BH$16,$C$2:$C$1000,"="&amp;AM23)</f>
        <v/>
      </c>
      <c r="BL23" s="27">
        <f>COUNTIFS($M$2:$M$1000,"&gt;"&amp;$BL$16,$B$2:$B$1000,"="&amp;AL23)+COUNTIFS($M$2:$M$1000,"&gt;"&amp;$BL$16,$C$2:$C$1000,"="&amp;AL23)</f>
        <v/>
      </c>
      <c r="BM23" s="27">
        <f>COUNTIFS($M$2:$M$1000,"&lt;"&amp;$BL$16,$B$2:$B$1000,"="&amp;AL23)+COUNTIFS($M$2:$M$1000,"&lt;"&amp;$BL$16,$C$2:$C$1000,"="&amp;AL23)</f>
        <v/>
      </c>
      <c r="BN23" s="27">
        <f>COUNTIFS($M$2:$M$1000,"&gt;"&amp;$BL$16,$B$2:$B$1000,"="&amp;AM23)+COUNTIFS($M$2:$M$1000,"&gt;"&amp;$BL$16,$C$2:$C$1000,"="&amp;AM23)</f>
        <v/>
      </c>
      <c r="BO23" s="27">
        <f>COUNTIFS($M$2:$M$1000,"&lt;"&amp;$BL$16,$B$2:$B$1000,"="&amp;AM23)+COUNTIFS($M$2:$M$1000,"&lt;"&amp;$BL$16,$C$2:$C$1000,"="&amp;AM23)</f>
        <v/>
      </c>
      <c r="BP23" s="6">
        <f>COUNTIFS($H$2:$H$1000,"&gt;"&amp;$BP$16,$B$2:$B$1000,"="&amp;AL23)+COUNTIFS($I$2:$I$1000,"&gt;"&amp;$BP$16,$C$2:$C$1000,"="&amp;AL23)</f>
        <v/>
      </c>
      <c r="BQ23" s="27">
        <f>COUNTIFS($H$2:$H$1000,"&lt;"&amp;$BP$16,$B$2:$B$1000,"="&amp;AL23)+COUNTIFS($I$2:$I$1000,"&lt;"&amp;$BP$16,$C$2:$C$1000,"="&amp;AL23)</f>
        <v/>
      </c>
      <c r="BR23" s="27">
        <f>COUNTIFS($H$2:$H$1000,"&gt;"&amp;$BP$16,$B$2:$B$1000,"="&amp;AM23)+COUNTIFS($I$2:$I$1000,"&gt;"&amp;$BP$16,$C$2:$C$1000,"="&amp;AM23)</f>
        <v/>
      </c>
      <c r="BS23" s="27">
        <f>COUNTIFS($H$2:$H$1000,"&lt;"&amp;$BP$16,$B$2:$B$1000,"="&amp;AM23)+COUNTIFS($I$2:$I$1000,"&lt;"&amp;$BP$16,$C$2:$C$1000,"="&amp;AM23)</f>
        <v/>
      </c>
      <c r="BT23" s="27">
        <f>COUNTIFS($H$2:$H$1000,"&gt;"&amp;$BT$16,$B$2:$B$1000,"="&amp;AL23)+COUNTIFS($I$2:$I$1000,"&gt;"&amp;$BT$16,$C$2:$C$1000,"="&amp;AL23)</f>
        <v/>
      </c>
      <c r="BU23" s="27">
        <f>COUNTIFS($H$2:$H$1000,"&lt;"&amp;$BT$16,$B$2:$B$1000,"="&amp;AL23)+COUNTIFS($I$2:$I$1000,"&lt;"&amp;$BT$16,$C$2:$C$1000,"="&amp;AL23)</f>
        <v/>
      </c>
      <c r="BV23" s="27">
        <f>COUNTIFS($H$2:$H$1000,"&gt;"&amp;$BT$16,$B$2:$B$1000,"="&amp;AM23)+COUNTIFS($I$2:$I$1000,"&gt;"&amp;$BT$16,$C$2:$C$1000,"="&amp;AM23)</f>
        <v/>
      </c>
      <c r="BW23" s="27">
        <f>COUNTIFS($H$2:$H$1000,"&lt;"&amp;$BT$16,$B$2:$B$1000,"="&amp;AM23)+COUNTIFS($I$2:$I$1000,"&lt;"&amp;$BT$16,$C$2:$C$1000,"="&amp;AM23)</f>
        <v/>
      </c>
      <c r="BX23" s="27">
        <f>COUNTIFS($H$2:$H$1000,"&gt;"&amp;$BX$16,$B$2:$B$1000,"="&amp;AL23)+COUNTIFS($I$2:$I$1000,"&gt;"&amp;$BX$16,$C$2:$C$1000,"="&amp;AL23)</f>
        <v/>
      </c>
      <c r="BY23" s="27">
        <f>COUNTIFS($H$2:$H$1000,"&lt;"&amp;$BX$16,$B$2:$B$1000,"="&amp;AL23)+COUNTIFS($I$2:$I$1000,"&lt;"&amp;$BX$16,$C$2:$C$1000,"="&amp;AL23)</f>
        <v/>
      </c>
      <c r="BZ23" s="27">
        <f>COUNTIFS($H$2:$H$1000,"&gt;"&amp;$BX$16,$B$2:$B$1000,"="&amp;AM23)+COUNTIFS($I$2:$I$1000,"&gt;"&amp;$BX$16,$C$2:$C$1000,"="&amp;AM23)</f>
        <v/>
      </c>
      <c r="CA23" s="27">
        <f>COUNTIFS($H$2:$H$1000,"&lt;"&amp;$BX$16,$B$2:$B$1000,"="&amp;AM23)+COUNTIFS($I$2:$I$1000,"&lt;"&amp;$BX$16,$C$2:$C$1000,"="&amp;AM23)</f>
        <v/>
      </c>
      <c r="CB23" s="15">
        <f>COUNTIFS($K$2:$K$1000,"&gt;"&amp;$CB$16,$B$2:$B$1000,"="&amp;AL23)+COUNTIFS($L$2:$L$1000,"&gt;"&amp;$CB$16,$C$2:$C$1000,"="&amp;AL23)</f>
        <v/>
      </c>
      <c r="CC23" s="27">
        <f>COUNTIFS($K$2:$K$1000,"&lt;"&amp;$CB$16,$B$2:$B$1000,"="&amp;AL23)+COUNTIFS($L$2:$L$1000,"&lt;"&amp;$CB$16,$C$2:$C$1000,"="&amp;AL23)</f>
        <v/>
      </c>
      <c r="CD23" s="27">
        <f>COUNTIFS($K$2:$K$1000,"&gt;"&amp;$CB$16,$B$2:$B$1000,"="&amp;AM23)+COUNTIFS($L$2:$L$1000,"&gt;"&amp;$CB$16,$C$2:$C$1000,"="&amp;AM23)</f>
        <v/>
      </c>
      <c r="CE23" s="27">
        <f>COUNTIFS($K$2:$K$1000,"&lt;"&amp;$CB$16,$B$2:$B$1000,"="&amp;AM23)+COUNTIFS($L$2:$L$1000,"&lt;"&amp;$CB$16,$C$2:$C$1000,"="&amp;AM23)</f>
        <v/>
      </c>
      <c r="CF23" s="27">
        <f>COUNTIFS($K$2:$K$1000,"&gt;"&amp;$CF$16,$B$2:$B$1000,"="&amp;AL23)+COUNTIFS($L$2:$L$1000,"&gt;"&amp;$CF$16,$C$2:$C$1000,"="&amp;AL23)</f>
        <v/>
      </c>
      <c r="CG23" s="27">
        <f>COUNTIFS($K$2:$K$1000,"&lt;"&amp;$CF$16,$B$2:$B$1000,"="&amp;AL23)+COUNTIFS($L$2:$L$1000,"&lt;"&amp;$CF$16,$C$2:$C$1000,"="&amp;AL23)</f>
        <v/>
      </c>
      <c r="CH23" s="27">
        <f>COUNTIFS($K$2:$K$1000,"&gt;"&amp;$CF$16,$B$2:$B$1000,"="&amp;AM23)+COUNTIFS($L$2:$L$1000,"&gt;"&amp;$CF$16,$C$2:$C$1000,"="&amp;AM23)</f>
        <v/>
      </c>
      <c r="CI23" s="27">
        <f>COUNTIFS($K$2:$K$1000,"&lt;"&amp;$CF$16,$B$2:$B$1000,"="&amp;AM23)+COUNTIFS($L$2:$L$1000,"&lt;"&amp;$CF$16,$C$2:$C$1000,"="&amp;AM23)</f>
        <v/>
      </c>
      <c r="CJ23" s="27">
        <f>COUNTIFS($K$2:$K$1000,"&gt;"&amp;$CJ$16,$B$2:$B$1000,"="&amp;AL23)+COUNTIFS($L$2:$L$1000,"&gt;"&amp;$CJ$16,$C$2:$C$1000,"="&amp;AL23)</f>
        <v/>
      </c>
      <c r="CK23" s="27">
        <f>COUNTIFS($K$2:$K$1000,"&lt;"&amp;$CJ$16,$B$2:$B$1000,"="&amp;AL23)+COUNTIFS($L$2:$L$1000,"&lt;"&amp;$CJ$16,$C$2:$C$1000,"="&amp;AL23)</f>
        <v/>
      </c>
      <c r="CL23" s="27">
        <f>COUNTIFS($K$2:$K$1000,"&gt;"&amp;$CJ$16,$B$2:$B$1000,"="&amp;AM23)+COUNTIFS($L$2:$L$1000,"&gt;"&amp;$CJ$16,$C$2:$C$1000,"="&amp;AM23)</f>
        <v/>
      </c>
      <c r="CM23" s="27">
        <f>COUNTIFS($K$2:$K$1000,"&lt;"&amp;$CJ$16,$B$2:$B$1000,"="&amp;AM23)+COUNTIFS($L$2:$L$1000,"&lt;"&amp;$CJ$16,$C$2:$C$1000,"="&amp;AM23)</f>
        <v/>
      </c>
      <c r="CN23" s="6">
        <f>COUNTIFS($I$2:$I$1000,"&gt;"&amp;$CN$16,$B$2:$B$1000,"="&amp;AL23)+COUNTIFS($H$2:$H$1000,"&gt;"&amp;$CN$16,$C$2:$C$1000,"="&amp;AL23)</f>
        <v/>
      </c>
      <c r="CO23" s="27">
        <f>COUNTIFS($I$2:$I$1000,"&lt;"&amp;$CN$16,$B$2:$B$1000,"="&amp;AL23)+COUNTIFS($H$2:$H$1000,"&lt;"&amp;$CN$16,$C$2:$C$1000,"="&amp;AL23)</f>
        <v/>
      </c>
      <c r="CP23" s="27">
        <f>COUNTIFS($I$2:$I$1000,"&gt;"&amp;$CN$16,$B$2:$B$1000,"="&amp;AM23)+COUNTIFS($H$2:$H$1000,"&gt;"&amp;$CN$16,$C$2:$C$1000,"="&amp;AM23)</f>
        <v/>
      </c>
      <c r="CQ23" s="27">
        <f>COUNTIFS($I$2:$I$1000,"&lt;"&amp;$CN$16,$B$2:$B$1000,"="&amp;AM23)+COUNTIFS($H$2:$H$1000,"&lt;"&amp;$CN$16,$C$2:$C$1000,"="&amp;AM23)</f>
        <v/>
      </c>
      <c r="CR23" s="27">
        <f>COUNTIFS($I$2:$I$1000,"&gt;"&amp;$CR$16,$B$2:$B$1000,"="&amp;AL23)+COUNTIFS($H$2:$H$1000,"&gt;"&amp;$CR$16,$C$2:$C$1000,"="&amp;AL23)</f>
        <v/>
      </c>
      <c r="CS23" s="27">
        <f>COUNTIFS($I$2:$I$1000,"&lt;"&amp;$CR$16,$B$2:$B$1000,"="&amp;AL23)+COUNTIFS($H$2:$H$1000,"&lt;"&amp;$CR$16,$C$2:$C$1000,"="&amp;AL23)</f>
        <v/>
      </c>
      <c r="CT23" s="27">
        <f>COUNTIFS($I$2:$I$1000,"&gt;"&amp;$CR$16,$B$2:$B$1000,"="&amp;AM23)+COUNTIFS($H$2:$H$1000,"&gt;"&amp;$CR$16,$C$2:$C$1000,"="&amp;AM23)</f>
        <v/>
      </c>
      <c r="CU23" s="27">
        <f>COUNTIFS($I$2:$I$1000,"&lt;"&amp;$CR$16,$B$2:$B$1000,"="&amp;AM23)+COUNTIFS($H$2:$H$1000,"&lt;"&amp;$CR$16,$C$2:$C$1000,"="&amp;AM23)</f>
        <v/>
      </c>
      <c r="CV23" s="27">
        <f>COUNTIFS($I$2:$I$1000,"&gt;"&amp;$CV$16,$B$2:$B$1000,"="&amp;AL23)+COUNTIFS($H$2:$H$1000,"&gt;"&amp;$CV$16,$C$2:$C$1000,"="&amp;AL23)</f>
        <v/>
      </c>
      <c r="CW23" s="27">
        <f>COUNTIFS($I$2:$I$1000,"&lt;"&amp;$CV$16,$B$2:$B$1000,"="&amp;AL23)+COUNTIFS($H$2:$H$1000,"&lt;"&amp;$CV$16,$C$2:$C$1000,"="&amp;AL23)</f>
        <v/>
      </c>
      <c r="CX23" s="27">
        <f>COUNTIFS($I$2:$I$1000,"&gt;"&amp;$CV$16,$B$2:$B$1000,"="&amp;AM23)+COUNTIFS($H$2:$H$1000,"&gt;"&amp;$CV$16,$C$2:$C$1000,"="&amp;AM23)</f>
        <v/>
      </c>
      <c r="CY23" s="27">
        <f>COUNTIFS($I$2:$I$1000,"&lt;"&amp;$CV$16,$B$2:$B$1000,"="&amp;AM23)+COUNTIFS($H$2:$H$1000,"&lt;"&amp;$CV$16,$C$2:$C$1000,"="&amp;AM23)</f>
        <v/>
      </c>
      <c r="CZ23" s="15">
        <f>COUNTIFS($L$2:$L$1000,"&gt;"&amp;$CZ$16,$B$2:$B$1000,"="&amp;AL23)+COUNTIFS($K$2:$K$1000,"&gt;"&amp;$CZ$16,$C$2:$C$1000,"="&amp;AL23)</f>
        <v/>
      </c>
      <c r="DA23" s="27">
        <f>COUNTIFS($L$2:$L$1000,"&lt;"&amp;$CZ$16,$B$2:$B$1000,"="&amp;AL23)+COUNTIFS($K$2:$K$1000,"&lt;"&amp;$CZ$16,$C$2:$C$1000,"="&amp;AL23)</f>
        <v/>
      </c>
      <c r="DB23" s="27">
        <f>COUNTIFS($L$2:$L$1000,"&gt;"&amp;$CZ$16,$B$2:$B$1000,"="&amp;AM23)+COUNTIFS($K$2:$K$1000,"&gt;"&amp;$CZ$16,$C$2:$C$1000,"="&amp;AM23)</f>
        <v/>
      </c>
      <c r="DC23" s="27">
        <f>COUNTIFS($L$2:$L$1000,"&lt;"&amp;$CZ$16,$B$2:$B$1000,"="&amp;AM23)+COUNTIFS($K$2:$K$1000,"&lt;"&amp;$CZ$16,$C$2:$C$1000,"="&amp;AM23)</f>
        <v/>
      </c>
      <c r="DD23" s="27">
        <f>COUNTIFS($L$2:$L$1000,"&gt;"&amp;$DD$16,$B$2:$B$1000,"="&amp;AL23)+COUNTIFS($K$2:$K$1000,"&gt;"&amp;$DD$16,$C$2:$C$1000,"="&amp;AL23)</f>
        <v/>
      </c>
      <c r="DE23" s="27">
        <f>COUNTIFS($L$2:$L$1000,"&lt;"&amp;$DD$16,$B$2:$B$1000,"="&amp;AL23)+COUNTIFS($K$2:$K$1000,"&lt;"&amp;$DD$16,$C$2:$C$1000,"="&amp;AL23)</f>
        <v/>
      </c>
      <c r="DF23" s="27">
        <f>COUNTIFS($L$2:$L$1000,"&gt;"&amp;$DD$16,$B$2:$B$1000,"="&amp;AM23)+COUNTIFS($K$2:$K$1000,"&gt;"&amp;$DD$16,$C$2:$C$1000,"="&amp;AM23)</f>
        <v/>
      </c>
      <c r="DG23" s="27">
        <f>COUNTIFS($L$2:$L$1000,"&lt;"&amp;$DD$16,$B$2:$B$1000,"="&amp;AM23)+COUNTIFS($K$2:$K$1000,"&lt;"&amp;$DD$16,$C$2:$C$1000,"="&amp;AM23)</f>
        <v/>
      </c>
      <c r="DH23" s="27">
        <f>COUNTIFS($L$2:$L$1000,"&gt;"&amp;$DH$16,$B$2:$B$1000,"="&amp;AL23)+COUNTIFS($K$2:$K$1000,"&gt;"&amp;$DH$16,$C$2:$C$1000,"="&amp;AL23)</f>
        <v/>
      </c>
      <c r="DI23" s="27">
        <f>COUNTIFS($L$2:$L$1000,"&lt;"&amp;$DH$16,$B$2:$B$1000,"="&amp;AL23)+COUNTIFS($K$2:$K$1000,"&lt;"&amp;$DH$16,$C$2:$C$1000,"="&amp;AL23)</f>
        <v/>
      </c>
      <c r="DJ23" s="27">
        <f>COUNTIFS($L$2:$L$1000,"&gt;"&amp;$DH$16,$B$2:$B$1000,"="&amp;AM23)+COUNTIFS($K$2:$K$1000,"&gt;"&amp;$DH$16,$C$2:$C$1000,"="&amp;AM23)</f>
        <v/>
      </c>
      <c r="DK23" s="27">
        <f>COUNTIFS($L$2:$L$1000,"&lt;"&amp;$DH$16,$B$2:$B$1000,"="&amp;AM23)+COUNTIFS($K$2:$K$1000,"&lt;"&amp;$DH$16,$C$2:$C$1000,"="&amp;AM23)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43358</v>
      </c>
      <c r="B24" s="42" t="inlineStr">
        <is>
          <t>Mainz</t>
        </is>
      </c>
      <c r="C24" s="42" t="inlineStr">
        <is>
          <t>Augsburg</t>
        </is>
      </c>
      <c r="D24" s="27" t="n">
        <v>405</v>
      </c>
      <c r="E24" s="27" t="n">
        <v>362</v>
      </c>
      <c r="F24" s="27" t="n">
        <v>315</v>
      </c>
      <c r="G24" s="27" t="n">
        <v>264</v>
      </c>
      <c r="H24" s="8" t="n">
        <v>7</v>
      </c>
      <c r="I24" s="8" t="n">
        <v>4</v>
      </c>
      <c r="J24" s="8" t="n">
        <v>11</v>
      </c>
      <c r="K24" s="15" t="n">
        <v>2</v>
      </c>
      <c r="L24" s="27" t="n">
        <v>1</v>
      </c>
      <c r="M24" s="8" t="n">
        <v>3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AL35</f>
        <v/>
      </c>
      <c r="AM24" s="42">
        <f>AM35</f>
        <v/>
      </c>
      <c r="AN24" s="27">
        <f>COUNTIFS($J$2:$J$1000,"&gt;"&amp;$AN$16,$B$2:$B$1000,"="&amp;AL24)+COUNTIFS($J$2:$J$1000,"&gt;"&amp;$AN$16,$C$2:$C$1000,"="&amp;AL24)</f>
        <v/>
      </c>
      <c r="AO24" s="27">
        <f>COUNTIFS($J$2:$J$1000,"&lt;"&amp;$AN$16,$B$2:$B$1000,"="&amp;AL24)+COUNTIFS($J$2:$J$1000,"&lt;"&amp;$AN$16,$C$2:$C$1000,"="&amp;AL24)</f>
        <v/>
      </c>
      <c r="AP24" s="27">
        <f>COUNTIFS($J$2:$J$1000,"&gt;"&amp;$AN$16,$B$2:$B$1000,"="&amp;AM24)+COUNTIFS($J$2:$J$1000,"&gt;"&amp;$AN$16,$C$2:$C$1000,"="&amp;AM24)</f>
        <v/>
      </c>
      <c r="AQ24" s="27">
        <f>COUNTIFS($J$2:$J$1000,"&lt;"&amp;$AN$16,$B$2:$B$1000,"="&amp;AM24)+COUNTIFS($J$2:$J$1000,"&lt;"&amp;$AN$16,$C$2:$C$1000,"="&amp;AM24)</f>
        <v/>
      </c>
      <c r="AR24" s="27">
        <f>COUNTIFS($J$2:$J$1000,"&gt;"&amp;$AR$16,$B$2:$B$1000,"="&amp;AL24)+COUNTIFS($J$2:$J$1000,"&gt;"&amp;$AR$16,$C$2:$C$1000,"="&amp;AL24)</f>
        <v/>
      </c>
      <c r="AS24" s="27">
        <f>COUNTIFS($J$2:$J$1000,"&lt;"&amp;$AR$16,$B$2:$B$1000,"="&amp;AL24)+COUNTIFS($J$2:$J$1000,"&lt;"&amp;$AR$16,$C$2:$C$1000,"="&amp;AL24)</f>
        <v/>
      </c>
      <c r="AT24" s="27">
        <f>COUNTIFS($J$2:$J$1000,"&gt;"&amp;$AR$16,$B$2:$B$1000,"="&amp;AM24)+COUNTIFS($J$2:$J$1000,"&gt;"&amp;$AR$16,$C$2:$C$1000,"="&amp;AM24)</f>
        <v/>
      </c>
      <c r="AU24" s="27">
        <f>COUNTIFS($J$2:$J$1000,"&lt;"&amp;$AR$16,$B$2:$B$1000,"="&amp;AM24)+COUNTIFS($J$2:$J$1000,"&lt;"&amp;$AR$16,$C$2:$C$1000,"="&amp;AM24)</f>
        <v/>
      </c>
      <c r="AV24" s="27">
        <f>COUNTIFS($J$2:$J$1000,"&gt;"&amp;$AV$16,$B$2:$B$1000,"="&amp;AL24)+COUNTIFS($J$2:$J$1000,"&gt;"&amp;$AV$16,$C$2:$C$1000,"="&amp;AL24)</f>
        <v/>
      </c>
      <c r="AW24" s="27">
        <f>COUNTIFS($J$2:$J$1000,"&lt;"&amp;$AV$16,$B$2:$B$1000,"="&amp;AL24)+COUNTIFS($J$2:$J$1000,"&lt;"&amp;$AV$16,$C$2:$C$1000,"="&amp;AL24)</f>
        <v/>
      </c>
      <c r="AX24" s="27">
        <f>COUNTIFS($J$2:$J$1000,"&gt;"&amp;$AV$16,$B$2:$B$1000,"="&amp;AM24)+COUNTIFS($J$2:$J$1000,"&gt;"&amp;$AV$16,$C$2:$C$1000,"="&amp;AM24)</f>
        <v/>
      </c>
      <c r="AY24" s="27">
        <f>COUNTIFS($J$2:$J$1000,"&lt;"&amp;$AV$16,$B$2:$B$1000,"="&amp;AM24)+COUNTIFS($J$2:$J$1000,"&lt;"&amp;$AV$16,$C$2:$C$1000,"="&amp;AM24)</f>
        <v/>
      </c>
      <c r="AZ24" s="15">
        <f>COUNTIFS($M$2:$M$1000,"&gt;"&amp;$AZ$16,$B$2:$B$1000,"="&amp;AL24)+COUNTIFS($M$2:$M$1000,"&gt;"&amp;$AZ$16,$C$2:$C$1000,"="&amp;AL24)</f>
        <v/>
      </c>
      <c r="BA24" s="27">
        <f>COUNTIFS($M$2:$M$1000,"&lt;"&amp;$AZ$16,$B$2:$B$1000,"="&amp;AL24)+COUNTIFS($M$2:$M$1000,"&lt;"&amp;$AZ$16,$C$2:$C$1000,"="&amp;AL24)</f>
        <v/>
      </c>
      <c r="BB24" s="27">
        <f>COUNTIFS($M$2:$M$1000,"&gt;"&amp;$AZ$16,$B$2:$B$1000,"="&amp;AM24)+COUNTIFS($M$2:$M$1000,"&gt;"&amp;$AZ$16,$C$2:$C$1000,"="&amp;AM24)</f>
        <v/>
      </c>
      <c r="BC24" s="27">
        <f>COUNTIFS($M$2:$M$1000,"&lt;"&amp;$AZ$16,$B$2:$B$1000,"="&amp;AM24)+COUNTIFS($M$2:$M$1000,"&lt;"&amp;$AZ$16,$C$2:$C$1000,"="&amp;AM24)</f>
        <v/>
      </c>
      <c r="BD24" s="27">
        <f>COUNTIFS($M$2:$M$1000,"&gt;"&amp;$BD$16,$B$2:$B$1000,"="&amp;AL24)+COUNTIFS($M$2:$M$1000,"&gt;"&amp;$BD$16,$C$2:$C$1000,"="&amp;AL24)</f>
        <v/>
      </c>
      <c r="BE24" s="27">
        <f>COUNTIFS($M$2:$M$1000,"&lt;"&amp;$BD$16,$B$2:$B$1000,"="&amp;AL24)+COUNTIFS($M$2:$M$1000,"&lt;"&amp;$BD$16,$C$2:$C$1000,"="&amp;AL24)</f>
        <v/>
      </c>
      <c r="BF24" s="27">
        <f>COUNTIFS($M$2:$M$1000,"&gt;"&amp;$BD$16,$B$2:$B$1000,"="&amp;AM24)+COUNTIFS($M$2:$M$1000,"&gt;"&amp;$BD$16,$C$2:$C$1000,"="&amp;AM24)</f>
        <v/>
      </c>
      <c r="BG24" s="27">
        <f>COUNTIFS($M$2:$M$1000,"&lt;"&amp;$BD$16,$B$2:$B$1000,"="&amp;AM24)+COUNTIFS($M$2:$M$1000,"&lt;"&amp;$BD$16,$C$2:$C$1000,"="&amp;AM24)</f>
        <v/>
      </c>
      <c r="BH24" s="27">
        <f>COUNTIFS($M$2:$M$1000,"&gt;"&amp;$BH$16,$B$2:$B$1000,"="&amp;AL24)+COUNTIFS($M$2:$M$1000,"&gt;"&amp;$BH$16,$C$2:$C$1000,"="&amp;AL24)</f>
        <v/>
      </c>
      <c r="BI24" s="27">
        <f>COUNTIFS($M$2:$M$1000,"&lt;"&amp;$BH$16,$B$2:$B$1000,"="&amp;AL24)+COUNTIFS($M$2:$M$1000,"&lt;"&amp;$BH$16,$C$2:$C$1000,"="&amp;AL24)</f>
        <v/>
      </c>
      <c r="BJ24" s="27">
        <f>COUNTIFS($M$2:$M$1000,"&gt;"&amp;$BH$16,$B$2:$B$1000,"="&amp;AM24)+COUNTIFS($M$2:$M$1000,"&gt;"&amp;$BH$16,$C$2:$C$1000,"="&amp;AM24)</f>
        <v/>
      </c>
      <c r="BK24" s="27">
        <f>COUNTIFS($M$2:$M$1000,"&lt;"&amp;$BH$16,$B$2:$B$1000,"="&amp;AM24)+COUNTIFS($M$2:$M$1000,"&lt;"&amp;$BH$16,$C$2:$C$1000,"="&amp;AM24)</f>
        <v/>
      </c>
      <c r="BL24" s="27">
        <f>COUNTIFS($M$2:$M$1000,"&gt;"&amp;$BL$16,$B$2:$B$1000,"="&amp;AL24)+COUNTIFS($M$2:$M$1000,"&gt;"&amp;$BL$16,$C$2:$C$1000,"="&amp;AL24)</f>
        <v/>
      </c>
      <c r="BM24" s="27">
        <f>COUNTIFS($M$2:$M$1000,"&lt;"&amp;$BL$16,$B$2:$B$1000,"="&amp;AL24)+COUNTIFS($M$2:$M$1000,"&lt;"&amp;$BL$16,$C$2:$C$1000,"="&amp;AL24)</f>
        <v/>
      </c>
      <c r="BN24" s="27">
        <f>COUNTIFS($M$2:$M$1000,"&gt;"&amp;$BL$16,$B$2:$B$1000,"="&amp;AM24)+COUNTIFS($M$2:$M$1000,"&gt;"&amp;$BL$16,$C$2:$C$1000,"="&amp;AM24)</f>
        <v/>
      </c>
      <c r="BO24" s="27">
        <f>COUNTIFS($M$2:$M$1000,"&lt;"&amp;$BL$16,$B$2:$B$1000,"="&amp;AM24)+COUNTIFS($M$2:$M$1000,"&lt;"&amp;$BL$16,$C$2:$C$1000,"="&amp;AM24)</f>
        <v/>
      </c>
      <c r="BP24" s="6">
        <f>COUNTIFS($H$2:$H$1000,"&gt;"&amp;$BP$16,$B$2:$B$1000,"="&amp;AL24)+COUNTIFS($I$2:$I$1000,"&gt;"&amp;$BP$16,$C$2:$C$1000,"="&amp;AL24)</f>
        <v/>
      </c>
      <c r="BQ24" s="27">
        <f>COUNTIFS($H$2:$H$1000,"&lt;"&amp;$BP$16,$B$2:$B$1000,"="&amp;AL24)+COUNTIFS($I$2:$I$1000,"&lt;"&amp;$BP$16,$C$2:$C$1000,"="&amp;AL24)</f>
        <v/>
      </c>
      <c r="BR24" s="27">
        <f>COUNTIFS($H$2:$H$1000,"&gt;"&amp;$BP$16,$B$2:$B$1000,"="&amp;AM24)+COUNTIFS($I$2:$I$1000,"&gt;"&amp;$BP$16,$C$2:$C$1000,"="&amp;AM24)</f>
        <v/>
      </c>
      <c r="BS24" s="27">
        <f>COUNTIFS($H$2:$H$1000,"&lt;"&amp;$BP$16,$B$2:$B$1000,"="&amp;AM24)+COUNTIFS($I$2:$I$1000,"&lt;"&amp;$BP$16,$C$2:$C$1000,"="&amp;AM24)</f>
        <v/>
      </c>
      <c r="BT24" s="27">
        <f>COUNTIFS($H$2:$H$1000,"&gt;"&amp;$BT$16,$B$2:$B$1000,"="&amp;AL24)+COUNTIFS($I$2:$I$1000,"&gt;"&amp;$BT$16,$C$2:$C$1000,"="&amp;AL24)</f>
        <v/>
      </c>
      <c r="BU24" s="27">
        <f>COUNTIFS($H$2:$H$1000,"&lt;"&amp;$BT$16,$B$2:$B$1000,"="&amp;AL24)+COUNTIFS($I$2:$I$1000,"&lt;"&amp;$BT$16,$C$2:$C$1000,"="&amp;AL24)</f>
        <v/>
      </c>
      <c r="BV24" s="27">
        <f>COUNTIFS($H$2:$H$1000,"&gt;"&amp;$BT$16,$B$2:$B$1000,"="&amp;AM24)+COUNTIFS($I$2:$I$1000,"&gt;"&amp;$BT$16,$C$2:$C$1000,"="&amp;AM24)</f>
        <v/>
      </c>
      <c r="BW24" s="27">
        <f>COUNTIFS($H$2:$H$1000,"&lt;"&amp;$BT$16,$B$2:$B$1000,"="&amp;AM24)+COUNTIFS($I$2:$I$1000,"&lt;"&amp;$BT$16,$C$2:$C$1000,"="&amp;AM24)</f>
        <v/>
      </c>
      <c r="BX24" s="27">
        <f>COUNTIFS($H$2:$H$1000,"&gt;"&amp;$BX$16,$B$2:$B$1000,"="&amp;AL24)+COUNTIFS($I$2:$I$1000,"&gt;"&amp;$BX$16,$C$2:$C$1000,"="&amp;AL24)</f>
        <v/>
      </c>
      <c r="BY24" s="27">
        <f>COUNTIFS($H$2:$H$1000,"&lt;"&amp;$BX$16,$B$2:$B$1000,"="&amp;AL24)+COUNTIFS($I$2:$I$1000,"&lt;"&amp;$BX$16,$C$2:$C$1000,"="&amp;AL24)</f>
        <v/>
      </c>
      <c r="BZ24" s="27">
        <f>COUNTIFS($H$2:$H$1000,"&gt;"&amp;$BX$16,$B$2:$B$1000,"="&amp;AM24)+COUNTIFS($I$2:$I$1000,"&gt;"&amp;$BX$16,$C$2:$C$1000,"="&amp;AM24)</f>
        <v/>
      </c>
      <c r="CA24" s="27">
        <f>COUNTIFS($H$2:$H$1000,"&lt;"&amp;$BX$16,$B$2:$B$1000,"="&amp;AM24)+COUNTIFS($I$2:$I$1000,"&lt;"&amp;$BX$16,$C$2:$C$1000,"="&amp;AM24)</f>
        <v/>
      </c>
      <c r="CB24" s="15">
        <f>COUNTIFS($K$2:$K$1000,"&gt;"&amp;$CB$16,$B$2:$B$1000,"="&amp;AL24)+COUNTIFS($L$2:$L$1000,"&gt;"&amp;$CB$16,$C$2:$C$1000,"="&amp;AL24)</f>
        <v/>
      </c>
      <c r="CC24" s="27">
        <f>COUNTIFS($K$2:$K$1000,"&lt;"&amp;$CB$16,$B$2:$B$1000,"="&amp;AL24)+COUNTIFS($L$2:$L$1000,"&lt;"&amp;$CB$16,$C$2:$C$1000,"="&amp;AL24)</f>
        <v/>
      </c>
      <c r="CD24" s="27">
        <f>COUNTIFS($K$2:$K$1000,"&gt;"&amp;$CB$16,$B$2:$B$1000,"="&amp;AM24)+COUNTIFS($L$2:$L$1000,"&gt;"&amp;$CB$16,$C$2:$C$1000,"="&amp;AM24)</f>
        <v/>
      </c>
      <c r="CE24" s="27">
        <f>COUNTIFS($K$2:$K$1000,"&lt;"&amp;$CB$16,$B$2:$B$1000,"="&amp;AM24)+COUNTIFS($L$2:$L$1000,"&lt;"&amp;$CB$16,$C$2:$C$1000,"="&amp;AM24)</f>
        <v/>
      </c>
      <c r="CF24" s="27">
        <f>COUNTIFS($K$2:$K$1000,"&gt;"&amp;$CF$16,$B$2:$B$1000,"="&amp;AL24)+COUNTIFS($L$2:$L$1000,"&gt;"&amp;$CF$16,$C$2:$C$1000,"="&amp;AL24)</f>
        <v/>
      </c>
      <c r="CG24" s="27">
        <f>COUNTIFS($K$2:$K$1000,"&lt;"&amp;$CF$16,$B$2:$B$1000,"="&amp;AL24)+COUNTIFS($L$2:$L$1000,"&lt;"&amp;$CF$16,$C$2:$C$1000,"="&amp;AL24)</f>
        <v/>
      </c>
      <c r="CH24" s="27">
        <f>COUNTIFS($K$2:$K$1000,"&gt;"&amp;$CF$16,$B$2:$B$1000,"="&amp;AM24)+COUNTIFS($L$2:$L$1000,"&gt;"&amp;$CF$16,$C$2:$C$1000,"="&amp;AM24)</f>
        <v/>
      </c>
      <c r="CI24" s="27">
        <f>COUNTIFS($K$2:$K$1000,"&lt;"&amp;$CF$16,$B$2:$B$1000,"="&amp;AM24)+COUNTIFS($L$2:$L$1000,"&lt;"&amp;$CF$16,$C$2:$C$1000,"="&amp;AM24)</f>
        <v/>
      </c>
      <c r="CJ24" s="27">
        <f>COUNTIFS($K$2:$K$1000,"&gt;"&amp;$CJ$16,$B$2:$B$1000,"="&amp;AL24)+COUNTIFS($L$2:$L$1000,"&gt;"&amp;$CJ$16,$C$2:$C$1000,"="&amp;AL24)</f>
        <v/>
      </c>
      <c r="CK24" s="27">
        <f>COUNTIFS($K$2:$K$1000,"&lt;"&amp;$CJ$16,$B$2:$B$1000,"="&amp;AL24)+COUNTIFS($L$2:$L$1000,"&lt;"&amp;$CJ$16,$C$2:$C$1000,"="&amp;AL24)</f>
        <v/>
      </c>
      <c r="CL24" s="27">
        <f>COUNTIFS($K$2:$K$1000,"&gt;"&amp;$CJ$16,$B$2:$B$1000,"="&amp;AM24)+COUNTIFS($L$2:$L$1000,"&gt;"&amp;$CJ$16,$C$2:$C$1000,"="&amp;AM24)</f>
        <v/>
      </c>
      <c r="CM24" s="27">
        <f>COUNTIFS($K$2:$K$1000,"&lt;"&amp;$CJ$16,$B$2:$B$1000,"="&amp;AM24)+COUNTIFS($L$2:$L$1000,"&lt;"&amp;$CJ$16,$C$2:$C$1000,"="&amp;AM24)</f>
        <v/>
      </c>
      <c r="CN24" s="6">
        <f>COUNTIFS($I$2:$I$1000,"&gt;"&amp;$CN$16,$B$2:$B$1000,"="&amp;AL24)+COUNTIFS($H$2:$H$1000,"&gt;"&amp;$CN$16,$C$2:$C$1000,"="&amp;AL24)</f>
        <v/>
      </c>
      <c r="CO24" s="27">
        <f>COUNTIFS($I$2:$I$1000,"&lt;"&amp;$CN$16,$B$2:$B$1000,"="&amp;AL24)+COUNTIFS($H$2:$H$1000,"&lt;"&amp;$CN$16,$C$2:$C$1000,"="&amp;AL24)</f>
        <v/>
      </c>
      <c r="CP24" s="27">
        <f>COUNTIFS($I$2:$I$1000,"&gt;"&amp;$CN$16,$B$2:$B$1000,"="&amp;AM24)+COUNTIFS($H$2:$H$1000,"&gt;"&amp;$CN$16,$C$2:$C$1000,"="&amp;AM24)</f>
        <v/>
      </c>
      <c r="CQ24" s="27">
        <f>COUNTIFS($I$2:$I$1000,"&lt;"&amp;$CN$16,$B$2:$B$1000,"="&amp;AM24)+COUNTIFS($H$2:$H$1000,"&lt;"&amp;$CN$16,$C$2:$C$1000,"="&amp;AM24)</f>
        <v/>
      </c>
      <c r="CR24" s="27">
        <f>COUNTIFS($I$2:$I$1000,"&gt;"&amp;$CR$16,$B$2:$B$1000,"="&amp;AL24)+COUNTIFS($H$2:$H$1000,"&gt;"&amp;$CR$16,$C$2:$C$1000,"="&amp;AL24)</f>
        <v/>
      </c>
      <c r="CS24" s="27">
        <f>COUNTIFS($I$2:$I$1000,"&lt;"&amp;$CR$16,$B$2:$B$1000,"="&amp;AL24)+COUNTIFS($H$2:$H$1000,"&lt;"&amp;$CR$16,$C$2:$C$1000,"="&amp;AL24)</f>
        <v/>
      </c>
      <c r="CT24" s="27">
        <f>COUNTIFS($I$2:$I$1000,"&gt;"&amp;$CR$16,$B$2:$B$1000,"="&amp;AM24)+COUNTIFS($H$2:$H$1000,"&gt;"&amp;$CR$16,$C$2:$C$1000,"="&amp;AM24)</f>
        <v/>
      </c>
      <c r="CU24" s="27">
        <f>COUNTIFS($I$2:$I$1000,"&lt;"&amp;$CR$16,$B$2:$B$1000,"="&amp;AM24)+COUNTIFS($H$2:$H$1000,"&lt;"&amp;$CR$16,$C$2:$C$1000,"="&amp;AM24)</f>
        <v/>
      </c>
      <c r="CV24" s="27">
        <f>COUNTIFS($I$2:$I$1000,"&gt;"&amp;$CV$16,$B$2:$B$1000,"="&amp;AL24)+COUNTIFS($H$2:$H$1000,"&gt;"&amp;$CV$16,$C$2:$C$1000,"="&amp;AL24)</f>
        <v/>
      </c>
      <c r="CW24" s="27">
        <f>COUNTIFS($I$2:$I$1000,"&lt;"&amp;$CV$16,$B$2:$B$1000,"="&amp;AL24)+COUNTIFS($H$2:$H$1000,"&lt;"&amp;$CV$16,$C$2:$C$1000,"="&amp;AL24)</f>
        <v/>
      </c>
      <c r="CX24" s="27">
        <f>COUNTIFS($I$2:$I$1000,"&gt;"&amp;$CV$16,$B$2:$B$1000,"="&amp;AM24)+COUNTIFS($H$2:$H$1000,"&gt;"&amp;$CV$16,$C$2:$C$1000,"="&amp;AM24)</f>
        <v/>
      </c>
      <c r="CY24" s="27">
        <f>COUNTIFS($I$2:$I$1000,"&lt;"&amp;$CV$16,$B$2:$B$1000,"="&amp;AM24)+COUNTIFS($H$2:$H$1000,"&lt;"&amp;$CV$16,$C$2:$C$1000,"="&amp;AM24)</f>
        <v/>
      </c>
      <c r="CZ24" s="15">
        <f>COUNTIFS($L$2:$L$1000,"&gt;"&amp;$CZ$16,$B$2:$B$1000,"="&amp;AL24)+COUNTIFS($K$2:$K$1000,"&gt;"&amp;$CZ$16,$C$2:$C$1000,"="&amp;AL24)</f>
        <v/>
      </c>
      <c r="DA24" s="27">
        <f>COUNTIFS($L$2:$L$1000,"&lt;"&amp;$CZ$16,$B$2:$B$1000,"="&amp;AL24)+COUNTIFS($K$2:$K$1000,"&lt;"&amp;$CZ$16,$C$2:$C$1000,"="&amp;AL24)</f>
        <v/>
      </c>
      <c r="DB24" s="27">
        <f>COUNTIFS($L$2:$L$1000,"&gt;"&amp;$CZ$16,$B$2:$B$1000,"="&amp;AM24)+COUNTIFS($K$2:$K$1000,"&gt;"&amp;$CZ$16,$C$2:$C$1000,"="&amp;AM24)</f>
        <v/>
      </c>
      <c r="DC24" s="27">
        <f>COUNTIFS($L$2:$L$1000,"&lt;"&amp;$CZ$16,$B$2:$B$1000,"="&amp;AM24)+COUNTIFS($K$2:$K$1000,"&lt;"&amp;$CZ$16,$C$2:$C$1000,"="&amp;AM24)</f>
        <v/>
      </c>
      <c r="DD24" s="27">
        <f>COUNTIFS($L$2:$L$1000,"&gt;"&amp;$DD$16,$B$2:$B$1000,"="&amp;AL24)+COUNTIFS($K$2:$K$1000,"&gt;"&amp;$DD$16,$C$2:$C$1000,"="&amp;AL24)</f>
        <v/>
      </c>
      <c r="DE24" s="27">
        <f>COUNTIFS($L$2:$L$1000,"&lt;"&amp;$DD$16,$B$2:$B$1000,"="&amp;AL24)+COUNTIFS($K$2:$K$1000,"&lt;"&amp;$DD$16,$C$2:$C$1000,"="&amp;AL24)</f>
        <v/>
      </c>
      <c r="DF24" s="27">
        <f>COUNTIFS($L$2:$L$1000,"&gt;"&amp;$DD$16,$B$2:$B$1000,"="&amp;AM24)+COUNTIFS($K$2:$K$1000,"&gt;"&amp;$DD$16,$C$2:$C$1000,"="&amp;AM24)</f>
        <v/>
      </c>
      <c r="DG24" s="27">
        <f>COUNTIFS($L$2:$L$1000,"&lt;"&amp;$DD$16,$B$2:$B$1000,"="&amp;AM24)+COUNTIFS($K$2:$K$1000,"&lt;"&amp;$DD$16,$C$2:$C$1000,"="&amp;AM24)</f>
        <v/>
      </c>
      <c r="DH24" s="27">
        <f>COUNTIFS($L$2:$L$1000,"&gt;"&amp;$DH$16,$B$2:$B$1000,"="&amp;AL24)+COUNTIFS($K$2:$K$1000,"&gt;"&amp;$DH$16,$C$2:$C$1000,"="&amp;AL24)</f>
        <v/>
      </c>
      <c r="DI24" s="27">
        <f>COUNTIFS($L$2:$L$1000,"&lt;"&amp;$DH$16,$B$2:$B$1000,"="&amp;AL24)+COUNTIFS($K$2:$K$1000,"&lt;"&amp;$DH$16,$C$2:$C$1000,"="&amp;AL24)</f>
        <v/>
      </c>
      <c r="DJ24" s="27">
        <f>COUNTIFS($L$2:$L$1000,"&gt;"&amp;$DH$16,$B$2:$B$1000,"="&amp;AM24)+COUNTIFS($K$2:$K$1000,"&gt;"&amp;$DH$16,$C$2:$C$1000,"="&amp;AM24)</f>
        <v/>
      </c>
      <c r="DK24" s="27">
        <f>COUNTIFS($L$2:$L$1000,"&lt;"&amp;$DH$16,$B$2:$B$1000,"="&amp;AM24)+COUNTIFS($K$2:$K$1000,"&lt;"&amp;$DH$16,$C$2:$C$1000,"="&amp;AM24)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43358</v>
      </c>
      <c r="B25" s="42" t="inlineStr">
        <is>
          <t>RB Leipzig</t>
        </is>
      </c>
      <c r="C25" s="42" t="inlineStr">
        <is>
          <t>Hannover</t>
        </is>
      </c>
      <c r="D25" s="27" t="n">
        <v>273</v>
      </c>
      <c r="E25" s="27" t="n">
        <v>578</v>
      </c>
      <c r="F25" s="27" t="n">
        <v>189</v>
      </c>
      <c r="G25" s="27" t="n">
        <v>481</v>
      </c>
      <c r="H25" s="8" t="n">
        <v>6</v>
      </c>
      <c r="I25" s="8" t="n">
        <v>8</v>
      </c>
      <c r="J25" s="8" t="n">
        <v>14</v>
      </c>
      <c r="K25" s="15" t="n">
        <v>3</v>
      </c>
      <c r="L25" s="27" t="n">
        <v>2</v>
      </c>
      <c r="M25" s="8" t="n">
        <v>1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AL36</f>
        <v/>
      </c>
      <c r="AM25" s="42">
        <f>AM36</f>
        <v/>
      </c>
      <c r="AN25" s="27">
        <f>COUNTIFS($J$2:$J$1000,"&gt;"&amp;$AN$16,$B$2:$B$1000,"="&amp;AL25)+COUNTIFS($J$2:$J$1000,"&gt;"&amp;$AN$16,$C$2:$C$1000,"="&amp;AL25)</f>
        <v/>
      </c>
      <c r="AO25" s="27">
        <f>COUNTIFS($J$2:$J$1000,"&lt;"&amp;$AN$16,$B$2:$B$1000,"="&amp;AL25)+COUNTIFS($J$2:$J$1000,"&lt;"&amp;$AN$16,$C$2:$C$1000,"="&amp;AL25)</f>
        <v/>
      </c>
      <c r="AP25" s="27">
        <f>COUNTIFS($J$2:$J$1000,"&gt;"&amp;$AN$16,$B$2:$B$1000,"="&amp;AM25)+COUNTIFS($J$2:$J$1000,"&gt;"&amp;$AN$16,$C$2:$C$1000,"="&amp;AM25)</f>
        <v/>
      </c>
      <c r="AQ25" s="27">
        <f>COUNTIFS($J$2:$J$1000,"&lt;"&amp;$AN$16,$B$2:$B$1000,"="&amp;AM25)+COUNTIFS($J$2:$J$1000,"&lt;"&amp;$AN$16,$C$2:$C$1000,"="&amp;AM25)</f>
        <v/>
      </c>
      <c r="AR25" s="27">
        <f>COUNTIFS($J$2:$J$1000,"&gt;"&amp;$AR$16,$B$2:$B$1000,"="&amp;AL25)+COUNTIFS($J$2:$J$1000,"&gt;"&amp;$AR$16,$C$2:$C$1000,"="&amp;AL25)</f>
        <v/>
      </c>
      <c r="AS25" s="27">
        <f>COUNTIFS($J$2:$J$1000,"&lt;"&amp;$AR$16,$B$2:$B$1000,"="&amp;AL25)+COUNTIFS($J$2:$J$1000,"&lt;"&amp;$AR$16,$C$2:$C$1000,"="&amp;AL25)</f>
        <v/>
      </c>
      <c r="AT25" s="27">
        <f>COUNTIFS($J$2:$J$1000,"&gt;"&amp;$AR$16,$B$2:$B$1000,"="&amp;AM25)+COUNTIFS($J$2:$J$1000,"&gt;"&amp;$AR$16,$C$2:$C$1000,"="&amp;AM25)</f>
        <v/>
      </c>
      <c r="AU25" s="27">
        <f>COUNTIFS($J$2:$J$1000,"&lt;"&amp;$AR$16,$B$2:$B$1000,"="&amp;AM25)+COUNTIFS($J$2:$J$1000,"&lt;"&amp;$AR$16,$C$2:$C$1000,"="&amp;AM25)</f>
        <v/>
      </c>
      <c r="AV25" s="27">
        <f>COUNTIFS($J$2:$J$1000,"&gt;"&amp;$AV$16,$B$2:$B$1000,"="&amp;AL25)+COUNTIFS($J$2:$J$1000,"&gt;"&amp;$AV$16,$C$2:$C$1000,"="&amp;AL25)</f>
        <v/>
      </c>
      <c r="AW25" s="27">
        <f>COUNTIFS($J$2:$J$1000,"&lt;"&amp;$AV$16,$B$2:$B$1000,"="&amp;AL25)+COUNTIFS($J$2:$J$1000,"&lt;"&amp;$AV$16,$C$2:$C$1000,"="&amp;AL25)</f>
        <v/>
      </c>
      <c r="AX25" s="27">
        <f>COUNTIFS($J$2:$J$1000,"&gt;"&amp;$AV$16,$B$2:$B$1000,"="&amp;AM25)+COUNTIFS($J$2:$J$1000,"&gt;"&amp;$AV$16,$C$2:$C$1000,"="&amp;AM25)</f>
        <v/>
      </c>
      <c r="AY25" s="27">
        <f>COUNTIFS($J$2:$J$1000,"&lt;"&amp;$AV$16,$B$2:$B$1000,"="&amp;AM25)+COUNTIFS($J$2:$J$1000,"&lt;"&amp;$AV$16,$C$2:$C$1000,"="&amp;AM25)</f>
        <v/>
      </c>
      <c r="AZ25" s="15">
        <f>COUNTIFS($M$2:$M$1000,"&gt;"&amp;$AZ$16,$B$2:$B$1000,"="&amp;AL25)+COUNTIFS($M$2:$M$1000,"&gt;"&amp;$AZ$16,$C$2:$C$1000,"="&amp;AL25)</f>
        <v/>
      </c>
      <c r="BA25" s="27">
        <f>COUNTIFS($M$2:$M$1000,"&lt;"&amp;$AZ$16,$B$2:$B$1000,"="&amp;AL25)+COUNTIFS($M$2:$M$1000,"&lt;"&amp;$AZ$16,$C$2:$C$1000,"="&amp;AL25)</f>
        <v/>
      </c>
      <c r="BB25" s="27">
        <f>COUNTIFS($M$2:$M$1000,"&gt;"&amp;$AZ$16,$B$2:$B$1000,"="&amp;AM25)+COUNTIFS($M$2:$M$1000,"&gt;"&amp;$AZ$16,$C$2:$C$1000,"="&amp;AM25)</f>
        <v/>
      </c>
      <c r="BC25" s="27">
        <f>COUNTIFS($M$2:$M$1000,"&lt;"&amp;$AZ$16,$B$2:$B$1000,"="&amp;AM25)+COUNTIFS($M$2:$M$1000,"&lt;"&amp;$AZ$16,$C$2:$C$1000,"="&amp;AM25)</f>
        <v/>
      </c>
      <c r="BD25" s="27">
        <f>COUNTIFS($M$2:$M$1000,"&gt;"&amp;$BD$16,$B$2:$B$1000,"="&amp;AL25)+COUNTIFS($M$2:$M$1000,"&gt;"&amp;$BD$16,$C$2:$C$1000,"="&amp;AL25)</f>
        <v/>
      </c>
      <c r="BE25" s="27">
        <f>COUNTIFS($M$2:$M$1000,"&lt;"&amp;$BD$16,$B$2:$B$1000,"="&amp;AL25)+COUNTIFS($M$2:$M$1000,"&lt;"&amp;$BD$16,$C$2:$C$1000,"="&amp;AL25)</f>
        <v/>
      </c>
      <c r="BF25" s="27">
        <f>COUNTIFS($M$2:$M$1000,"&gt;"&amp;$BD$16,$B$2:$B$1000,"="&amp;AM25)+COUNTIFS($M$2:$M$1000,"&gt;"&amp;$BD$16,$C$2:$C$1000,"="&amp;AM25)</f>
        <v/>
      </c>
      <c r="BG25" s="27">
        <f>COUNTIFS($M$2:$M$1000,"&lt;"&amp;$BD$16,$B$2:$B$1000,"="&amp;AM25)+COUNTIFS($M$2:$M$1000,"&lt;"&amp;$BD$16,$C$2:$C$1000,"="&amp;AM25)</f>
        <v/>
      </c>
      <c r="BH25" s="27">
        <f>COUNTIFS($M$2:$M$1000,"&gt;"&amp;$BH$16,$B$2:$B$1000,"="&amp;AL25)+COUNTIFS($M$2:$M$1000,"&gt;"&amp;$BH$16,$C$2:$C$1000,"="&amp;AL25)</f>
        <v/>
      </c>
      <c r="BI25" s="27">
        <f>COUNTIFS($M$2:$M$1000,"&lt;"&amp;$BH$16,$B$2:$B$1000,"="&amp;AL25)+COUNTIFS($M$2:$M$1000,"&lt;"&amp;$BH$16,$C$2:$C$1000,"="&amp;AL25)</f>
        <v/>
      </c>
      <c r="BJ25" s="27">
        <f>COUNTIFS($M$2:$M$1000,"&gt;"&amp;$BH$16,$B$2:$B$1000,"="&amp;AM25)+COUNTIFS($M$2:$M$1000,"&gt;"&amp;$BH$16,$C$2:$C$1000,"="&amp;AM25)</f>
        <v/>
      </c>
      <c r="BK25" s="27">
        <f>COUNTIFS($M$2:$M$1000,"&lt;"&amp;$BH$16,$B$2:$B$1000,"="&amp;AM25)+COUNTIFS($M$2:$M$1000,"&lt;"&amp;$BH$16,$C$2:$C$1000,"="&amp;AM25)</f>
        <v/>
      </c>
      <c r="BL25" s="27">
        <f>COUNTIFS($M$2:$M$1000,"&gt;"&amp;$BL$16,$B$2:$B$1000,"="&amp;AL25)+COUNTIFS($M$2:$M$1000,"&gt;"&amp;$BL$16,$C$2:$C$1000,"="&amp;AL25)</f>
        <v/>
      </c>
      <c r="BM25" s="27">
        <f>COUNTIFS($M$2:$M$1000,"&lt;"&amp;$BL$16,$B$2:$B$1000,"="&amp;AL25)+COUNTIFS($M$2:$M$1000,"&lt;"&amp;$BL$16,$C$2:$C$1000,"="&amp;AL25)</f>
        <v/>
      </c>
      <c r="BN25" s="27">
        <f>COUNTIFS($M$2:$M$1000,"&gt;"&amp;$BL$16,$B$2:$B$1000,"="&amp;AM25)+COUNTIFS($M$2:$M$1000,"&gt;"&amp;$BL$16,$C$2:$C$1000,"="&amp;AM25)</f>
        <v/>
      </c>
      <c r="BO25" s="27">
        <f>COUNTIFS($M$2:$M$1000,"&lt;"&amp;$BL$16,$B$2:$B$1000,"="&amp;AM25)+COUNTIFS($M$2:$M$1000,"&lt;"&amp;$BL$16,$C$2:$C$1000,"="&amp;AM25)</f>
        <v/>
      </c>
      <c r="BP25" s="6">
        <f>COUNTIFS($H$2:$H$1000,"&gt;"&amp;$BP$16,$B$2:$B$1000,"="&amp;AL25)+COUNTIFS($I$2:$I$1000,"&gt;"&amp;$BP$16,$C$2:$C$1000,"="&amp;AL25)</f>
        <v/>
      </c>
      <c r="BQ25" s="27">
        <f>COUNTIFS($H$2:$H$1000,"&lt;"&amp;$BP$16,$B$2:$B$1000,"="&amp;AL25)+COUNTIFS($I$2:$I$1000,"&lt;"&amp;$BP$16,$C$2:$C$1000,"="&amp;AL25)</f>
        <v/>
      </c>
      <c r="BR25" s="27">
        <f>COUNTIFS($H$2:$H$1000,"&gt;"&amp;$BP$16,$B$2:$B$1000,"="&amp;AM25)+COUNTIFS($I$2:$I$1000,"&gt;"&amp;$BP$16,$C$2:$C$1000,"="&amp;AM25)</f>
        <v/>
      </c>
      <c r="BS25" s="27">
        <f>COUNTIFS($H$2:$H$1000,"&lt;"&amp;$BP$16,$B$2:$B$1000,"="&amp;AM25)+COUNTIFS($I$2:$I$1000,"&lt;"&amp;$BP$16,$C$2:$C$1000,"="&amp;AM25)</f>
        <v/>
      </c>
      <c r="BT25" s="27">
        <f>COUNTIFS($H$2:$H$1000,"&gt;"&amp;$BT$16,$B$2:$B$1000,"="&amp;AL25)+COUNTIFS($I$2:$I$1000,"&gt;"&amp;$BT$16,$C$2:$C$1000,"="&amp;AL25)</f>
        <v/>
      </c>
      <c r="BU25" s="27">
        <f>COUNTIFS($H$2:$H$1000,"&lt;"&amp;$BT$16,$B$2:$B$1000,"="&amp;AL25)+COUNTIFS($I$2:$I$1000,"&lt;"&amp;$BT$16,$C$2:$C$1000,"="&amp;AL25)</f>
        <v/>
      </c>
      <c r="BV25" s="27">
        <f>COUNTIFS($H$2:$H$1000,"&gt;"&amp;$BT$16,$B$2:$B$1000,"="&amp;AM25)+COUNTIFS($I$2:$I$1000,"&gt;"&amp;$BT$16,$C$2:$C$1000,"="&amp;AM25)</f>
        <v/>
      </c>
      <c r="BW25" s="27">
        <f>COUNTIFS($H$2:$H$1000,"&lt;"&amp;$BT$16,$B$2:$B$1000,"="&amp;AM25)+COUNTIFS($I$2:$I$1000,"&lt;"&amp;$BT$16,$C$2:$C$1000,"="&amp;AM25)</f>
        <v/>
      </c>
      <c r="BX25" s="27">
        <f>COUNTIFS($H$2:$H$1000,"&gt;"&amp;$BX$16,$B$2:$B$1000,"="&amp;AL25)+COUNTIFS($I$2:$I$1000,"&gt;"&amp;$BX$16,$C$2:$C$1000,"="&amp;AL25)</f>
        <v/>
      </c>
      <c r="BY25" s="27">
        <f>COUNTIFS($H$2:$H$1000,"&lt;"&amp;$BX$16,$B$2:$B$1000,"="&amp;AL25)+COUNTIFS($I$2:$I$1000,"&lt;"&amp;$BX$16,$C$2:$C$1000,"="&amp;AL25)</f>
        <v/>
      </c>
      <c r="BZ25" s="27">
        <f>COUNTIFS($H$2:$H$1000,"&gt;"&amp;$BX$16,$B$2:$B$1000,"="&amp;AM25)+COUNTIFS($I$2:$I$1000,"&gt;"&amp;$BX$16,$C$2:$C$1000,"="&amp;AM25)</f>
        <v/>
      </c>
      <c r="CA25" s="27">
        <f>COUNTIFS($H$2:$H$1000,"&lt;"&amp;$BX$16,$B$2:$B$1000,"="&amp;AM25)+COUNTIFS($I$2:$I$1000,"&lt;"&amp;$BX$16,$C$2:$C$1000,"="&amp;AM25)</f>
        <v/>
      </c>
      <c r="CB25" s="15">
        <f>COUNTIFS($K$2:$K$1000,"&gt;"&amp;$CB$16,$B$2:$B$1000,"="&amp;AL25)+COUNTIFS($L$2:$L$1000,"&gt;"&amp;$CB$16,$C$2:$C$1000,"="&amp;AL25)</f>
        <v/>
      </c>
      <c r="CC25" s="27">
        <f>COUNTIFS($K$2:$K$1000,"&lt;"&amp;$CB$16,$B$2:$B$1000,"="&amp;AL25)+COUNTIFS($L$2:$L$1000,"&lt;"&amp;$CB$16,$C$2:$C$1000,"="&amp;AL25)</f>
        <v/>
      </c>
      <c r="CD25" s="27">
        <f>COUNTIFS($K$2:$K$1000,"&gt;"&amp;$CB$16,$B$2:$B$1000,"="&amp;AM25)+COUNTIFS($L$2:$L$1000,"&gt;"&amp;$CB$16,$C$2:$C$1000,"="&amp;AM25)</f>
        <v/>
      </c>
      <c r="CE25" s="27">
        <f>COUNTIFS($K$2:$K$1000,"&lt;"&amp;$CB$16,$B$2:$B$1000,"="&amp;AM25)+COUNTIFS($L$2:$L$1000,"&lt;"&amp;$CB$16,$C$2:$C$1000,"="&amp;AM25)</f>
        <v/>
      </c>
      <c r="CF25" s="27">
        <f>COUNTIFS($K$2:$K$1000,"&gt;"&amp;$CF$16,$B$2:$B$1000,"="&amp;AL25)+COUNTIFS($L$2:$L$1000,"&gt;"&amp;$CF$16,$C$2:$C$1000,"="&amp;AL25)</f>
        <v/>
      </c>
      <c r="CG25" s="27">
        <f>COUNTIFS($K$2:$K$1000,"&lt;"&amp;$CF$16,$B$2:$B$1000,"="&amp;AL25)+COUNTIFS($L$2:$L$1000,"&lt;"&amp;$CF$16,$C$2:$C$1000,"="&amp;AL25)</f>
        <v/>
      </c>
      <c r="CH25" s="27">
        <f>COUNTIFS($K$2:$K$1000,"&gt;"&amp;$CF$16,$B$2:$B$1000,"="&amp;AM25)+COUNTIFS($L$2:$L$1000,"&gt;"&amp;$CF$16,$C$2:$C$1000,"="&amp;AM25)</f>
        <v/>
      </c>
      <c r="CI25" s="27">
        <f>COUNTIFS($K$2:$K$1000,"&lt;"&amp;$CF$16,$B$2:$B$1000,"="&amp;AM25)+COUNTIFS($L$2:$L$1000,"&lt;"&amp;$CF$16,$C$2:$C$1000,"="&amp;AM25)</f>
        <v/>
      </c>
      <c r="CJ25" s="27">
        <f>COUNTIFS($K$2:$K$1000,"&gt;"&amp;$CJ$16,$B$2:$B$1000,"="&amp;AL25)+COUNTIFS($L$2:$L$1000,"&gt;"&amp;$CJ$16,$C$2:$C$1000,"="&amp;AL25)</f>
        <v/>
      </c>
      <c r="CK25" s="27">
        <f>COUNTIFS($K$2:$K$1000,"&lt;"&amp;$CJ$16,$B$2:$B$1000,"="&amp;AL25)+COUNTIFS($L$2:$L$1000,"&lt;"&amp;$CJ$16,$C$2:$C$1000,"="&amp;AL25)</f>
        <v/>
      </c>
      <c r="CL25" s="27">
        <f>COUNTIFS($K$2:$K$1000,"&gt;"&amp;$CJ$16,$B$2:$B$1000,"="&amp;AM25)+COUNTIFS($L$2:$L$1000,"&gt;"&amp;$CJ$16,$C$2:$C$1000,"="&amp;AM25)</f>
        <v/>
      </c>
      <c r="CM25" s="27">
        <f>COUNTIFS($K$2:$K$1000,"&lt;"&amp;$CJ$16,$B$2:$B$1000,"="&amp;AM25)+COUNTIFS($L$2:$L$1000,"&lt;"&amp;$CJ$16,$C$2:$C$1000,"="&amp;AM25)</f>
        <v/>
      </c>
      <c r="CN25" s="6">
        <f>COUNTIFS($I$2:$I$1000,"&gt;"&amp;$CN$16,$B$2:$B$1000,"="&amp;AL25)+COUNTIFS($H$2:$H$1000,"&gt;"&amp;$CN$16,$C$2:$C$1000,"="&amp;AL25)</f>
        <v/>
      </c>
      <c r="CO25" s="27">
        <f>COUNTIFS($I$2:$I$1000,"&lt;"&amp;$CN$16,$B$2:$B$1000,"="&amp;AL25)+COUNTIFS($H$2:$H$1000,"&lt;"&amp;$CN$16,$C$2:$C$1000,"="&amp;AL25)</f>
        <v/>
      </c>
      <c r="CP25" s="27">
        <f>COUNTIFS($I$2:$I$1000,"&gt;"&amp;$CN$16,$B$2:$B$1000,"="&amp;AM25)+COUNTIFS($H$2:$H$1000,"&gt;"&amp;$CN$16,$C$2:$C$1000,"="&amp;AM25)</f>
        <v/>
      </c>
      <c r="CQ25" s="27">
        <f>COUNTIFS($I$2:$I$1000,"&lt;"&amp;$CN$16,$B$2:$B$1000,"="&amp;AM25)+COUNTIFS($H$2:$H$1000,"&lt;"&amp;$CN$16,$C$2:$C$1000,"="&amp;AM25)</f>
        <v/>
      </c>
      <c r="CR25" s="27">
        <f>COUNTIFS($I$2:$I$1000,"&gt;"&amp;$CR$16,$B$2:$B$1000,"="&amp;AL25)+COUNTIFS($H$2:$H$1000,"&gt;"&amp;$CR$16,$C$2:$C$1000,"="&amp;AL25)</f>
        <v/>
      </c>
      <c r="CS25" s="27">
        <f>COUNTIFS($I$2:$I$1000,"&lt;"&amp;$CR$16,$B$2:$B$1000,"="&amp;AL25)+COUNTIFS($H$2:$H$1000,"&lt;"&amp;$CR$16,$C$2:$C$1000,"="&amp;AL25)</f>
        <v/>
      </c>
      <c r="CT25" s="27">
        <f>COUNTIFS($I$2:$I$1000,"&gt;"&amp;$CR$16,$B$2:$B$1000,"="&amp;AM25)+COUNTIFS($H$2:$H$1000,"&gt;"&amp;$CR$16,$C$2:$C$1000,"="&amp;AM25)</f>
        <v/>
      </c>
      <c r="CU25" s="27">
        <f>COUNTIFS($I$2:$I$1000,"&lt;"&amp;$CR$16,$B$2:$B$1000,"="&amp;AM25)+COUNTIFS($H$2:$H$1000,"&lt;"&amp;$CR$16,$C$2:$C$1000,"="&amp;AM25)</f>
        <v/>
      </c>
      <c r="CV25" s="27">
        <f>COUNTIFS($I$2:$I$1000,"&gt;"&amp;$CV$16,$B$2:$B$1000,"="&amp;AL25)+COUNTIFS($H$2:$H$1000,"&gt;"&amp;$CV$16,$C$2:$C$1000,"="&amp;AL25)</f>
        <v/>
      </c>
      <c r="CW25" s="27">
        <f>COUNTIFS($I$2:$I$1000,"&lt;"&amp;$CV$16,$B$2:$B$1000,"="&amp;AL25)+COUNTIFS($H$2:$H$1000,"&lt;"&amp;$CV$16,$C$2:$C$1000,"="&amp;AL25)</f>
        <v/>
      </c>
      <c r="CX25" s="27">
        <f>COUNTIFS($I$2:$I$1000,"&gt;"&amp;$CV$16,$B$2:$B$1000,"="&amp;AM25)+COUNTIFS($H$2:$H$1000,"&gt;"&amp;$CV$16,$C$2:$C$1000,"="&amp;AM25)</f>
        <v/>
      </c>
      <c r="CY25" s="27">
        <f>COUNTIFS($I$2:$I$1000,"&lt;"&amp;$CV$16,$B$2:$B$1000,"="&amp;AM25)+COUNTIFS($H$2:$H$1000,"&lt;"&amp;$CV$16,$C$2:$C$1000,"="&amp;AM25)</f>
        <v/>
      </c>
      <c r="CZ25" s="15">
        <f>COUNTIFS($L$2:$L$1000,"&gt;"&amp;$CZ$16,$B$2:$B$1000,"="&amp;AL25)+COUNTIFS($K$2:$K$1000,"&gt;"&amp;$CZ$16,$C$2:$C$1000,"="&amp;AL25)</f>
        <v/>
      </c>
      <c r="DA25" s="27">
        <f>COUNTIFS($L$2:$L$1000,"&lt;"&amp;$CZ$16,$B$2:$B$1000,"="&amp;AL25)+COUNTIFS($K$2:$K$1000,"&lt;"&amp;$CZ$16,$C$2:$C$1000,"="&amp;AL25)</f>
        <v/>
      </c>
      <c r="DB25" s="27">
        <f>COUNTIFS($L$2:$L$1000,"&gt;"&amp;$CZ$16,$B$2:$B$1000,"="&amp;AM25)+COUNTIFS($K$2:$K$1000,"&gt;"&amp;$CZ$16,$C$2:$C$1000,"="&amp;AM25)</f>
        <v/>
      </c>
      <c r="DC25" s="27">
        <f>COUNTIFS($L$2:$L$1000,"&lt;"&amp;$CZ$16,$B$2:$B$1000,"="&amp;AM25)+COUNTIFS($K$2:$K$1000,"&lt;"&amp;$CZ$16,$C$2:$C$1000,"="&amp;AM25)</f>
        <v/>
      </c>
      <c r="DD25" s="27">
        <f>COUNTIFS($L$2:$L$1000,"&gt;"&amp;$DD$16,$B$2:$B$1000,"="&amp;AL25)+COUNTIFS($K$2:$K$1000,"&gt;"&amp;$DD$16,$C$2:$C$1000,"="&amp;AL25)</f>
        <v/>
      </c>
      <c r="DE25" s="27">
        <f>COUNTIFS($L$2:$L$1000,"&lt;"&amp;$DD$16,$B$2:$B$1000,"="&amp;AL25)+COUNTIFS($K$2:$K$1000,"&lt;"&amp;$DD$16,$C$2:$C$1000,"="&amp;AL25)</f>
        <v/>
      </c>
      <c r="DF25" s="27">
        <f>COUNTIFS($L$2:$L$1000,"&gt;"&amp;$DD$16,$B$2:$B$1000,"="&amp;AM25)+COUNTIFS($K$2:$K$1000,"&gt;"&amp;$DD$16,$C$2:$C$1000,"="&amp;AM25)</f>
        <v/>
      </c>
      <c r="DG25" s="27">
        <f>COUNTIFS($L$2:$L$1000,"&lt;"&amp;$DD$16,$B$2:$B$1000,"="&amp;AM25)+COUNTIFS($K$2:$K$1000,"&lt;"&amp;$DD$16,$C$2:$C$1000,"="&amp;AM25)</f>
        <v/>
      </c>
      <c r="DH25" s="27">
        <f>COUNTIFS($L$2:$L$1000,"&gt;"&amp;$DH$16,$B$2:$B$1000,"="&amp;AL25)+COUNTIFS($K$2:$K$1000,"&gt;"&amp;$DH$16,$C$2:$C$1000,"="&amp;AL25)</f>
        <v/>
      </c>
      <c r="DI25" s="27">
        <f>COUNTIFS($L$2:$L$1000,"&lt;"&amp;$DH$16,$B$2:$B$1000,"="&amp;AL25)+COUNTIFS($K$2:$K$1000,"&lt;"&amp;$DH$16,$C$2:$C$1000,"="&amp;AL25)</f>
        <v/>
      </c>
      <c r="DJ25" s="27">
        <f>COUNTIFS($L$2:$L$1000,"&gt;"&amp;$DH$16,$B$2:$B$1000,"="&amp;AM25)+COUNTIFS($K$2:$K$1000,"&gt;"&amp;$DH$16,$C$2:$C$1000,"="&amp;AM25)</f>
        <v/>
      </c>
      <c r="DK25" s="27">
        <f>COUNTIFS($L$2:$L$1000,"&lt;"&amp;$DH$16,$B$2:$B$1000,"="&amp;AM25)+COUNTIFS($K$2:$K$1000,"&lt;"&amp;$DH$16,$C$2:$C$1000,"="&amp;AM25)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43358</v>
      </c>
      <c r="B26" s="42" t="inlineStr">
        <is>
          <t>Wolfsburg</t>
        </is>
      </c>
      <c r="C26" s="42" t="inlineStr">
        <is>
          <t>Hertha Berlin</t>
        </is>
      </c>
      <c r="D26" s="27" t="n">
        <v>498</v>
      </c>
      <c r="E26" s="27" t="n">
        <v>315</v>
      </c>
      <c r="F26" s="27" t="n">
        <v>391</v>
      </c>
      <c r="G26" s="27" t="n">
        <v>226</v>
      </c>
      <c r="H26" s="8" t="n">
        <v>6</v>
      </c>
      <c r="I26" s="8" t="n">
        <v>5</v>
      </c>
      <c r="J26" s="8" t="n">
        <v>11</v>
      </c>
      <c r="K26" s="15" t="n">
        <v>2</v>
      </c>
      <c r="L26" s="27" t="n">
        <v>2</v>
      </c>
      <c r="M26" s="8" t="n">
        <v>4</v>
      </c>
      <c r="N26" s="12">
        <f>IF(K26="","",LOOKUP(K26-L26,{-9E+307,0,1},{2,"x",1}))</f>
        <v/>
      </c>
      <c r="O26" s="7">
        <f>IF(K26="","",K26&amp;"-"&amp;L26)</f>
        <v/>
      </c>
      <c r="P26" s="1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DJ26" s="42" t="n"/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43359</v>
      </c>
      <c r="B27" s="42" t="inlineStr">
        <is>
          <t>Freiburg</t>
        </is>
      </c>
      <c r="C27" s="42" t="inlineStr">
        <is>
          <t>Stuttgart</t>
        </is>
      </c>
      <c r="D27" s="27" t="n">
        <v>339</v>
      </c>
      <c r="E27" s="27" t="n">
        <v>453</v>
      </c>
      <c r="F27" s="27" t="n">
        <v>263</v>
      </c>
      <c r="G27" s="27" t="n">
        <v>362</v>
      </c>
      <c r="H27" s="8" t="n">
        <v>5</v>
      </c>
      <c r="I27" s="8" t="n">
        <v>6</v>
      </c>
      <c r="J27" s="8" t="n">
        <v>11</v>
      </c>
      <c r="K27" s="15" t="n">
        <v>3</v>
      </c>
      <c r="L27" s="27" t="n">
        <v>3</v>
      </c>
      <c r="M27" s="8" t="n">
        <v>6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14" t="inlineStr">
        <is>
          <t>home_team</t>
        </is>
      </c>
      <c r="AM27" s="14" t="inlineStr">
        <is>
          <t>away_team</t>
        </is>
      </c>
      <c r="AN27" s="42" t="inlineStr">
        <is>
          <t>tp</t>
        </is>
      </c>
      <c r="AP27" s="42" t="inlineStr">
        <is>
          <t>ap</t>
        </is>
      </c>
      <c r="AR27" s="42" t="inlineStr">
        <is>
          <t>sht</t>
        </is>
      </c>
      <c r="AT27" s="42" t="inlineStr">
        <is>
          <t>h</t>
        </is>
      </c>
      <c r="AU27" s="42" t="inlineStr">
        <is>
          <t>a</t>
        </is>
      </c>
      <c r="DA27" s="29" t="n"/>
      <c r="DD27" s="29" t="n"/>
      <c r="DG27" s="29" t="n"/>
      <c r="DM27" s="42" t="n"/>
      <c r="DP27" s="42" t="n"/>
      <c r="DS27" s="42" t="n"/>
      <c r="DV27" s="42" t="n"/>
      <c r="DY27" s="42" t="n"/>
      <c r="EB27" s="42" t="n"/>
      <c r="EE27" s="42" t="n"/>
      <c r="ER27" s="29" t="n"/>
      <c r="EU27" s="29" t="n"/>
      <c r="EX27" s="29" t="n"/>
      <c r="FA27" s="29" t="n"/>
      <c r="FD27" s="29" t="n"/>
      <c r="FG27" s="29" t="n"/>
      <c r="FJ27" s="29" t="n"/>
      <c r="FM27" s="29" t="n"/>
    </row>
    <row customHeight="1" ht="12" r="28">
      <c r="A28" s="52" t="n">
        <v>43359</v>
      </c>
      <c r="B28" s="42" t="inlineStr">
        <is>
          <t>Werder Bremen</t>
        </is>
      </c>
      <c r="C28" s="42" t="inlineStr">
        <is>
          <t>Nurnberg</t>
        </is>
      </c>
      <c r="D28" s="27" t="n">
        <v>531</v>
      </c>
      <c r="E28" s="27" t="n">
        <v>400</v>
      </c>
      <c r="F28" s="27" t="n">
        <v>451</v>
      </c>
      <c r="G28" s="27" t="n">
        <v>322</v>
      </c>
      <c r="H28" s="8" t="n">
        <v>2</v>
      </c>
      <c r="I28" s="8" t="n">
        <v>2</v>
      </c>
      <c r="J28" s="8" t="n">
        <v>4</v>
      </c>
      <c r="K28" s="15" t="n">
        <v>1</v>
      </c>
      <c r="L28" s="27" t="n">
        <v>1</v>
      </c>
      <c r="M28" s="8" t="n">
        <v>2</v>
      </c>
      <c r="N28" s="12">
        <f>IF(K28="","",LOOKUP(K28-L28,{-9E+307,0,1},{2,"x",1}))</f>
        <v/>
      </c>
      <c r="O28" s="7">
        <f>IF(K28="","",K28&amp;"-"&amp;L28)</f>
        <v/>
      </c>
      <c r="P28" s="1" t="n"/>
      <c r="AK28" s="57" t="n">
        <v>43603</v>
      </c>
      <c r="AL28" s="43" t="inlineStr">
        <is>
          <t>B. Monchengladbach</t>
        </is>
      </c>
      <c r="AM28" s="43" t="inlineStr">
        <is>
          <t>Dortmund</t>
        </is>
      </c>
      <c r="AN28" s="44" t="n"/>
      <c r="AO28" s="44" t="n"/>
      <c r="AP28" s="44" t="n"/>
      <c r="AQ28" s="44" t="n"/>
      <c r="AR28" s="44" t="n"/>
      <c r="AS28" s="44" t="n"/>
      <c r="AT28" s="43" t="n"/>
      <c r="AU28" s="43" t="n"/>
      <c r="AV28" s="30">
        <f>AT28+AU28</f>
        <v/>
      </c>
      <c r="DA28" s="29" t="n"/>
      <c r="DD28" s="29" t="n"/>
      <c r="DG28" s="29" t="n"/>
      <c r="DL28" s="29" t="n"/>
      <c r="DM28" s="42" t="n"/>
      <c r="DO28" s="29" t="n"/>
      <c r="DP28" s="42" t="n"/>
      <c r="DR28" s="29" t="n"/>
      <c r="DS28" s="42" t="n"/>
      <c r="DU28" s="29" t="n"/>
      <c r="DV28" s="42" t="n"/>
      <c r="DX28" s="29" t="n"/>
      <c r="DY28" s="42" t="n"/>
      <c r="EA28" s="29" t="n"/>
      <c r="EB28" s="42" t="n"/>
      <c r="ED28" s="29" t="n"/>
      <c r="EE28" s="42" t="n"/>
      <c r="EG28" s="29" t="n"/>
    </row>
    <row r="29">
      <c r="A29" s="52" t="n">
        <v>43364</v>
      </c>
      <c r="B29" s="42" t="inlineStr">
        <is>
          <t>Stuttgart</t>
        </is>
      </c>
      <c r="C29" s="42" t="inlineStr">
        <is>
          <t>Dusseldorf</t>
        </is>
      </c>
      <c r="D29" s="27" t="n">
        <v>469</v>
      </c>
      <c r="E29" s="27" t="n">
        <v>400</v>
      </c>
      <c r="F29" s="27" t="n">
        <v>383</v>
      </c>
      <c r="G29" s="27" t="n">
        <v>298</v>
      </c>
      <c r="H29" s="8" t="n">
        <v>1</v>
      </c>
      <c r="I29" s="8" t="n">
        <v>7</v>
      </c>
      <c r="J29" s="8" t="n">
        <v>8</v>
      </c>
      <c r="K29" s="15" t="n">
        <v>0</v>
      </c>
      <c r="L29" s="27" t="n">
        <v>0</v>
      </c>
      <c r="M29" s="8" t="n">
        <v>0</v>
      </c>
      <c r="N29" s="12">
        <f>IF(K29="","",LOOKUP(K29-L29,{-9E+307,0,1},{2,"x",1}))</f>
        <v/>
      </c>
      <c r="O29" s="7">
        <f>IF(K29="","",K29&amp;"-"&amp;L29)</f>
        <v/>
      </c>
      <c r="P29" s="1" t="n"/>
      <c r="AK29" s="58" t="n">
        <v>43603</v>
      </c>
      <c r="AL29" s="42" t="inlineStr">
        <is>
          <t>Bayern Munich</t>
        </is>
      </c>
      <c r="AM29" s="42" t="inlineStr">
        <is>
          <t>Eintracht Frankfurt</t>
        </is>
      </c>
      <c r="AN29" s="27" t="n"/>
      <c r="AO29" s="27" t="n"/>
      <c r="AP29" s="27" t="n"/>
      <c r="AQ29" s="27" t="n"/>
      <c r="AR29" s="27" t="n"/>
      <c r="AS29" s="27" t="n"/>
      <c r="AV29" s="31">
        <f>AT29+AU29</f>
        <v/>
      </c>
      <c r="DA29" s="29" t="n"/>
      <c r="DD29" s="29" t="n"/>
      <c r="DG29" s="29" t="n"/>
      <c r="DY29" s="42" t="n"/>
      <c r="EB29" s="42" t="n"/>
      <c r="EE29" s="42" t="n"/>
    </row>
    <row customHeight="1" ht="12" r="30">
      <c r="A30" s="52" t="n">
        <v>43365</v>
      </c>
      <c r="B30" s="42" t="inlineStr">
        <is>
          <t>Augsburg</t>
        </is>
      </c>
      <c r="C30" s="42" t="inlineStr">
        <is>
          <t>Werder Bremen</t>
        </is>
      </c>
      <c r="D30" s="27" t="n">
        <v>411</v>
      </c>
      <c r="E30" s="27" t="n">
        <v>423</v>
      </c>
      <c r="F30" s="27" t="n">
        <v>301</v>
      </c>
      <c r="G30" s="27" t="n">
        <v>331</v>
      </c>
      <c r="H30" s="8" t="n">
        <v>7</v>
      </c>
      <c r="I30" s="8" t="n">
        <v>7</v>
      </c>
      <c r="J30" s="8" t="n">
        <v>14</v>
      </c>
      <c r="K30" s="15" t="n">
        <v>2</v>
      </c>
      <c r="L30" s="27" t="n">
        <v>3</v>
      </c>
      <c r="M30" s="8" t="n">
        <v>5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8" t="n">
        <v>43603</v>
      </c>
      <c r="AL30" s="42" t="inlineStr">
        <is>
          <t>Dusseldorf</t>
        </is>
      </c>
      <c r="AM30" s="42" t="inlineStr">
        <is>
          <t>Hannover</t>
        </is>
      </c>
      <c r="AN30" s="27" t="n"/>
      <c r="AO30" s="27" t="n"/>
      <c r="AP30" s="27" t="n"/>
      <c r="AQ30" s="27" t="n"/>
      <c r="AR30" s="27" t="n"/>
      <c r="AS30" s="27" t="n"/>
      <c r="AV30" s="31">
        <f>AT30+AU30</f>
        <v/>
      </c>
      <c r="DA30" s="29" t="n"/>
      <c r="DD30" s="29" t="n"/>
      <c r="DG30" s="29" t="n"/>
      <c r="DY30" s="42" t="n"/>
      <c r="EB30" s="42" t="n"/>
      <c r="EE30" s="42" t="n"/>
    </row>
    <row customHeight="1" ht="12" r="31">
      <c r="A31" s="52" t="n">
        <v>43365</v>
      </c>
      <c r="B31" s="42" t="inlineStr">
        <is>
          <t>Hertha Berlin</t>
        </is>
      </c>
      <c r="C31" s="42" t="inlineStr">
        <is>
          <t>B. Monchengladbach</t>
        </is>
      </c>
      <c r="D31" s="27" t="n">
        <v>471</v>
      </c>
      <c r="E31" s="27" t="n">
        <v>482</v>
      </c>
      <c r="F31" s="27" t="n">
        <v>399</v>
      </c>
      <c r="G31" s="27" t="n">
        <v>396</v>
      </c>
      <c r="H31" s="8" t="n">
        <v>7</v>
      </c>
      <c r="I31" s="8" t="n">
        <v>4</v>
      </c>
      <c r="J31" s="8" t="n">
        <v>11</v>
      </c>
      <c r="K31" s="15" t="n">
        <v>4</v>
      </c>
      <c r="L31" s="27" t="n">
        <v>2</v>
      </c>
      <c r="M31" s="8" t="n">
        <v>6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43603</v>
      </c>
      <c r="AL31" s="42" t="inlineStr">
        <is>
          <t>Freiburg</t>
        </is>
      </c>
      <c r="AM31" s="42" t="inlineStr">
        <is>
          <t>Nurnberg</t>
        </is>
      </c>
      <c r="AN31" s="27" t="n"/>
      <c r="AO31" s="27" t="n"/>
      <c r="AP31" s="27" t="n"/>
      <c r="AQ31" s="27" t="n"/>
      <c r="AR31" s="27" t="n"/>
      <c r="AS31" s="27" t="n"/>
      <c r="AV31" s="31">
        <f>AT31+AU31</f>
        <v/>
      </c>
      <c r="DA31" s="29" t="n"/>
      <c r="DD31" s="29" t="n"/>
      <c r="DG31" s="29" t="n"/>
      <c r="DY31" s="42" t="n"/>
      <c r="EB31" s="42" t="n"/>
      <c r="EE31" s="42" t="n"/>
    </row>
    <row customHeight="1" ht="12" r="32">
      <c r="A32" s="52" t="n">
        <v>43365</v>
      </c>
      <c r="B32" s="42" t="inlineStr">
        <is>
          <t>Hoffenheim</t>
        </is>
      </c>
      <c r="C32" s="42" t="inlineStr">
        <is>
          <t>Dortmund</t>
        </is>
      </c>
      <c r="D32" s="27" t="n">
        <v>394</v>
      </c>
      <c r="E32" s="27" t="n">
        <v>583</v>
      </c>
      <c r="F32" s="27" t="n">
        <v>331</v>
      </c>
      <c r="G32" s="27" t="n">
        <v>527</v>
      </c>
      <c r="H32" s="8" t="n">
        <v>5</v>
      </c>
      <c r="I32" s="8" t="n">
        <v>2</v>
      </c>
      <c r="J32" s="8" t="n">
        <v>7</v>
      </c>
      <c r="K32" s="15" t="n">
        <v>1</v>
      </c>
      <c r="L32" s="27" t="n">
        <v>1</v>
      </c>
      <c r="M32" s="8" t="n">
        <v>2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43603</v>
      </c>
      <c r="AL32" s="42" t="inlineStr">
        <is>
          <t>Hertha Berlin</t>
        </is>
      </c>
      <c r="AM32" s="42" t="inlineStr">
        <is>
          <t>Bayer Leverkusen</t>
        </is>
      </c>
      <c r="AN32" s="27" t="n"/>
      <c r="AO32" s="27" t="n"/>
      <c r="AQ32" s="27" t="n"/>
      <c r="AR32" s="27" t="n"/>
      <c r="AS32" s="27" t="n"/>
      <c r="AV32" s="31">
        <f>AT32+AU32</f>
        <v/>
      </c>
      <c r="DA32" s="29" t="n"/>
      <c r="DD32" s="29" t="n"/>
      <c r="DG32" s="29" t="n"/>
      <c r="DY32" s="42" t="n"/>
      <c r="EB32" s="42" t="n"/>
      <c r="EE32" s="42" t="n"/>
    </row>
    <row customHeight="1" ht="12" r="33">
      <c r="A33" s="52" t="n">
        <v>43365</v>
      </c>
      <c r="B33" s="42" t="inlineStr">
        <is>
          <t>Nurnberg</t>
        </is>
      </c>
      <c r="C33" s="42" t="inlineStr">
        <is>
          <t>Hannover</t>
        </is>
      </c>
      <c r="D33" s="27" t="n">
        <v>484</v>
      </c>
      <c r="E33" s="27" t="n">
        <v>393</v>
      </c>
      <c r="F33" s="27" t="n">
        <v>411</v>
      </c>
      <c r="G33" s="27" t="n">
        <v>322</v>
      </c>
      <c r="H33" s="8" t="n">
        <v>6</v>
      </c>
      <c r="I33" s="8" t="n">
        <v>2</v>
      </c>
      <c r="J33" s="8" t="n">
        <v>8</v>
      </c>
      <c r="K33" s="15" t="n">
        <v>2</v>
      </c>
      <c r="L33" s="27" t="n">
        <v>0</v>
      </c>
      <c r="M33" s="8" t="n">
        <v>2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43603</v>
      </c>
      <c r="AL33" s="42" t="inlineStr">
        <is>
          <t>Mainz</t>
        </is>
      </c>
      <c r="AM33" s="42" t="inlineStr">
        <is>
          <t>Hoffenheim</t>
        </is>
      </c>
      <c r="AN33" s="27" t="n"/>
      <c r="AO33" s="27" t="n"/>
      <c r="AP33" s="27" t="n"/>
      <c r="AQ33" s="27" t="n"/>
      <c r="AR33" s="27" t="n"/>
      <c r="AS33" s="27" t="n"/>
      <c r="AV33" s="31">
        <f>AT33+AU33</f>
        <v/>
      </c>
      <c r="DA33" s="29" t="n"/>
      <c r="DD33" s="29" t="n"/>
      <c r="DG33" s="29" t="n"/>
      <c r="DY33" s="42" t="n"/>
      <c r="EB33" s="42" t="n"/>
      <c r="EE33" s="42" t="n"/>
    </row>
    <row customHeight="1" ht="12" r="34">
      <c r="A34" s="52" t="n">
        <v>43365</v>
      </c>
      <c r="B34" s="42" t="inlineStr">
        <is>
          <t>Schalke</t>
        </is>
      </c>
      <c r="C34" s="42" t="inlineStr">
        <is>
          <t>Bayern Munich</t>
        </is>
      </c>
      <c r="D34" s="27" t="n">
        <v>299</v>
      </c>
      <c r="E34" s="27" t="n">
        <v>682</v>
      </c>
      <c r="F34" s="27" t="n">
        <v>213</v>
      </c>
      <c r="G34" s="27" t="n">
        <v>590</v>
      </c>
      <c r="H34" s="8" t="n">
        <v>2</v>
      </c>
      <c r="I34" s="8" t="n">
        <v>7</v>
      </c>
      <c r="J34" s="8" t="n">
        <v>9</v>
      </c>
      <c r="K34" s="15" t="n">
        <v>0</v>
      </c>
      <c r="L34" s="27" t="n">
        <v>2</v>
      </c>
      <c r="M34" s="8" t="n">
        <v>1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43603</v>
      </c>
      <c r="AL34" s="42" t="inlineStr">
        <is>
          <t>Schalke</t>
        </is>
      </c>
      <c r="AM34" s="42" t="inlineStr">
        <is>
          <t>Stuttgart</t>
        </is>
      </c>
      <c r="AN34" s="27" t="n"/>
      <c r="AO34" s="27" t="n"/>
      <c r="AP34" s="27" t="n"/>
      <c r="AQ34" s="27" t="n"/>
      <c r="AR34" s="27" t="n"/>
      <c r="AS34" s="27" t="n"/>
      <c r="AV34" s="31">
        <f>AT34+AU34</f>
        <v/>
      </c>
      <c r="DA34" s="29" t="n"/>
      <c r="DD34" s="29" t="n"/>
      <c r="DG34" s="29" t="n"/>
      <c r="DY34" s="42" t="n"/>
      <c r="EB34" s="42" t="n"/>
      <c r="EE34" s="42" t="n"/>
    </row>
    <row customHeight="1" ht="12" r="35">
      <c r="A35" s="52" t="n">
        <v>43365</v>
      </c>
      <c r="B35" s="42" t="inlineStr">
        <is>
          <t>Wolfsburg</t>
        </is>
      </c>
      <c r="C35" s="42" t="inlineStr">
        <is>
          <t>Freiburg</t>
        </is>
      </c>
      <c r="D35" s="27" t="n">
        <v>619</v>
      </c>
      <c r="E35" s="27" t="n">
        <v>235</v>
      </c>
      <c r="F35" s="27" t="n">
        <v>522</v>
      </c>
      <c r="G35" s="27" t="n">
        <v>138</v>
      </c>
      <c r="H35" s="8" t="n">
        <v>9</v>
      </c>
      <c r="I35" s="8" t="n">
        <v>8</v>
      </c>
      <c r="J35" s="8" t="n">
        <v>17</v>
      </c>
      <c r="K35" s="15" t="n">
        <v>1</v>
      </c>
      <c r="L35" s="27" t="n">
        <v>3</v>
      </c>
      <c r="M35" s="8" t="n">
        <v>4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43603</v>
      </c>
      <c r="AL35" s="42" t="inlineStr">
        <is>
          <t>Werder Bremen</t>
        </is>
      </c>
      <c r="AM35" s="42" t="inlineStr">
        <is>
          <t>RB Leipzig</t>
        </is>
      </c>
      <c r="AN35" s="27" t="n"/>
      <c r="AO35" s="27" t="n"/>
      <c r="AP35" s="27" t="n"/>
      <c r="AQ35" s="27" t="n"/>
      <c r="AR35" s="27" t="n"/>
      <c r="AS35" s="27" t="n"/>
      <c r="AV35" s="31">
        <f>AT35+AU35</f>
        <v/>
      </c>
      <c r="DA35" s="29" t="n"/>
      <c r="DD35" s="29" t="n"/>
      <c r="DG35" s="29" t="n"/>
      <c r="DY35" s="42" t="n"/>
      <c r="EB35" s="42" t="n"/>
      <c r="EE35" s="42" t="n"/>
    </row>
    <row customHeight="1" ht="12" r="36">
      <c r="A36" s="52" t="n">
        <v>43366</v>
      </c>
      <c r="B36" s="42" t="inlineStr">
        <is>
          <t>Bayer Leverkusen</t>
        </is>
      </c>
      <c r="C36" s="42" t="inlineStr">
        <is>
          <t>Mainz</t>
        </is>
      </c>
      <c r="D36" s="27" t="n">
        <v>470</v>
      </c>
      <c r="E36" s="27" t="n">
        <v>452</v>
      </c>
      <c r="F36" s="27" t="n">
        <v>385</v>
      </c>
      <c r="G36" s="27" t="n">
        <v>377</v>
      </c>
      <c r="H36" s="8" t="n">
        <v>5</v>
      </c>
      <c r="I36" s="8" t="n">
        <v>5</v>
      </c>
      <c r="J36" s="8" t="n">
        <v>10</v>
      </c>
      <c r="K36" s="15" t="n">
        <v>1</v>
      </c>
      <c r="L36" s="27" t="n">
        <v>0</v>
      </c>
      <c r="M36" s="8" t="n">
        <v>1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9" t="n">
        <v>43603</v>
      </c>
      <c r="AL36" s="2" t="inlineStr">
        <is>
          <t>Wolfsburg</t>
        </is>
      </c>
      <c r="AM36" s="2" t="inlineStr">
        <is>
          <t>Augsburg</t>
        </is>
      </c>
      <c r="AN36" s="3" t="n"/>
      <c r="AO36" s="3" t="n"/>
      <c r="AP36" s="3" t="n"/>
      <c r="AQ36" s="3" t="n"/>
      <c r="AR36" s="3" t="n"/>
      <c r="AS36" s="3" t="n"/>
      <c r="AT36" s="2" t="n"/>
      <c r="AU36" s="2" t="n"/>
      <c r="AV36" s="32">
        <f>AT36+AU36</f>
        <v/>
      </c>
      <c r="DA36" s="29" t="n"/>
      <c r="DD36" s="29" t="n"/>
      <c r="DG36" s="29" t="n"/>
      <c r="DY36" s="42" t="n"/>
      <c r="EB36" s="42" t="n"/>
      <c r="EE36" s="42" t="n"/>
    </row>
    <row customHeight="1" ht="12" r="37">
      <c r="A37" s="52" t="n">
        <v>43366</v>
      </c>
      <c r="B37" s="42" t="inlineStr">
        <is>
          <t>Eintracht Frankfurt</t>
        </is>
      </c>
      <c r="C37" s="42" t="inlineStr">
        <is>
          <t>RB Leipzig</t>
        </is>
      </c>
      <c r="D37" s="27" t="n">
        <v>382</v>
      </c>
      <c r="E37" s="27" t="n">
        <v>447</v>
      </c>
      <c r="F37" s="27" t="n">
        <v>247</v>
      </c>
      <c r="G37" s="27" t="n">
        <v>325</v>
      </c>
      <c r="H37" s="8" t="n">
        <v>5</v>
      </c>
      <c r="I37" s="8" t="n">
        <v>2</v>
      </c>
      <c r="J37" s="8" t="n">
        <v>7</v>
      </c>
      <c r="K37" s="15" t="n">
        <v>1</v>
      </c>
      <c r="L37" s="27" t="n">
        <v>1</v>
      </c>
      <c r="M37" s="8" t="n">
        <v>2</v>
      </c>
      <c r="N37" s="12">
        <f>IF(K37="","",LOOKUP(K37-L37,{-9E+307,0,1},{2,"x",1}))</f>
        <v/>
      </c>
      <c r="O37" s="7">
        <f>IF(K37="","",K37&amp;"-"&amp;L37)</f>
        <v/>
      </c>
      <c r="P37" s="1" t="n"/>
      <c r="AN37" s="27" t="n"/>
      <c r="AO37" s="27" t="n"/>
      <c r="AP37" s="27" t="n"/>
      <c r="AQ37" s="27" t="n"/>
      <c r="AR37" s="27" t="n"/>
      <c r="AS37" s="27" t="n"/>
      <c r="DA37" s="29" t="n"/>
      <c r="DD37" s="29" t="n"/>
      <c r="DG37" s="29" t="n"/>
      <c r="DY37" s="42" t="n"/>
      <c r="EB37" s="42" t="n"/>
      <c r="EE37" s="42" t="n"/>
    </row>
    <row customHeight="1" ht="12" r="38">
      <c r="A38" s="52" t="n">
        <v>43368</v>
      </c>
      <c r="B38" s="42" t="inlineStr">
        <is>
          <t>Bayern Munich</t>
        </is>
      </c>
      <c r="C38" s="42" t="inlineStr">
        <is>
          <t>Augsburg</t>
        </is>
      </c>
      <c r="D38" s="27" t="n">
        <v>585</v>
      </c>
      <c r="E38" s="27" t="n">
        <v>318</v>
      </c>
      <c r="F38" s="27" t="n">
        <v>485</v>
      </c>
      <c r="G38" s="27" t="n">
        <v>211</v>
      </c>
      <c r="H38" s="8" t="n">
        <v>8</v>
      </c>
      <c r="I38" s="8" t="n">
        <v>4</v>
      </c>
      <c r="J38" s="8" t="n">
        <v>12</v>
      </c>
      <c r="K38" s="15" t="n">
        <v>1</v>
      </c>
      <c r="L38" s="27" t="n">
        <v>1</v>
      </c>
      <c r="M38" s="8" t="n">
        <v>2</v>
      </c>
      <c r="N38" s="12">
        <f>IF(K38="","",LOOKUP(K38-L38,{-9E+307,0,1},{2,"x",1}))</f>
        <v/>
      </c>
      <c r="O38" s="7">
        <f>IF(K38="","",K38&amp;"-"&amp;L38)</f>
        <v/>
      </c>
      <c r="P38" s="1" t="n"/>
      <c r="DJ38" s="42" t="n"/>
      <c r="DY38" s="42" t="n"/>
      <c r="EB38" s="42" t="n"/>
      <c r="EE38" s="42" t="n"/>
    </row>
    <row customHeight="1" ht="12" r="39">
      <c r="A39" s="52" t="n">
        <v>43368</v>
      </c>
      <c r="B39" s="42" t="inlineStr">
        <is>
          <t>Freiburg</t>
        </is>
      </c>
      <c r="C39" s="42" t="inlineStr">
        <is>
          <t>Schalke</t>
        </is>
      </c>
      <c r="D39" s="27" t="n">
        <v>270</v>
      </c>
      <c r="E39" s="27" t="n">
        <v>350</v>
      </c>
      <c r="F39" s="27" t="n">
        <v>193</v>
      </c>
      <c r="G39" s="27" t="n">
        <v>284</v>
      </c>
      <c r="H39" s="8" t="n">
        <v>3</v>
      </c>
      <c r="I39" s="8" t="n">
        <v>3</v>
      </c>
      <c r="J39" s="8" t="n">
        <v>6</v>
      </c>
      <c r="K39" s="15" t="n">
        <v>1</v>
      </c>
      <c r="L39" s="27" t="n">
        <v>0</v>
      </c>
      <c r="M39" s="8" t="n">
        <v>1</v>
      </c>
      <c r="N39" s="12">
        <f>IF(K39="","",LOOKUP(K39-L39,{-9E+307,0,1},{2,"x",1}))</f>
        <v/>
      </c>
      <c r="O39" s="7">
        <f>IF(K39="","",K39&amp;"-"&amp;L39)</f>
        <v/>
      </c>
      <c r="P39" s="1" t="n"/>
      <c r="DJ39" s="42" t="n"/>
      <c r="DY39" s="42" t="n"/>
      <c r="EB39" s="42" t="n"/>
      <c r="EE39" s="42" t="n"/>
    </row>
    <row customHeight="1" ht="12" r="40">
      <c r="A40" s="52" t="n">
        <v>43368</v>
      </c>
      <c r="B40" s="42" t="inlineStr">
        <is>
          <t>Hannover</t>
        </is>
      </c>
      <c r="C40" s="42" t="inlineStr">
        <is>
          <t>Hoffenheim</t>
        </is>
      </c>
      <c r="D40" s="27" t="n">
        <v>520</v>
      </c>
      <c r="E40" s="27" t="n">
        <v>372</v>
      </c>
      <c r="F40" s="27" t="n">
        <v>428</v>
      </c>
      <c r="G40" s="27" t="n">
        <v>273</v>
      </c>
      <c r="H40" s="8" t="n">
        <v>8</v>
      </c>
      <c r="I40" s="8" t="n">
        <v>9</v>
      </c>
      <c r="J40" s="8" t="n">
        <v>17</v>
      </c>
      <c r="K40" s="15" t="n">
        <v>1</v>
      </c>
      <c r="L40" s="27" t="n">
        <v>3</v>
      </c>
      <c r="M40" s="8" t="n">
        <v>4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43368</v>
      </c>
      <c r="B41" s="42" t="inlineStr">
        <is>
          <t>Werder Bremen</t>
        </is>
      </c>
      <c r="C41" s="42" t="inlineStr">
        <is>
          <t>Hertha Berlin</t>
        </is>
      </c>
      <c r="D41" s="27" t="n">
        <v>516</v>
      </c>
      <c r="E41" s="27" t="n">
        <v>451</v>
      </c>
      <c r="F41" s="27" t="n">
        <v>413</v>
      </c>
      <c r="G41" s="27" t="n">
        <v>354</v>
      </c>
      <c r="H41" s="8" t="n">
        <v>6</v>
      </c>
      <c r="I41" s="8" t="n">
        <v>2</v>
      </c>
      <c r="J41" s="8" t="n">
        <v>8</v>
      </c>
      <c r="K41" s="15" t="n">
        <v>3</v>
      </c>
      <c r="L41" s="27" t="n">
        <v>1</v>
      </c>
      <c r="M41" s="8" t="n">
        <v>4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43369</v>
      </c>
      <c r="B42" s="42" t="inlineStr">
        <is>
          <t>B. Monchengladbach</t>
        </is>
      </c>
      <c r="C42" s="42" t="inlineStr">
        <is>
          <t>Eintracht Frankfurt</t>
        </is>
      </c>
      <c r="D42" s="27" t="n">
        <v>468</v>
      </c>
      <c r="E42" s="27" t="n">
        <v>372</v>
      </c>
      <c r="F42" s="27" t="n">
        <v>384</v>
      </c>
      <c r="G42" s="27" t="n">
        <v>287</v>
      </c>
      <c r="H42" s="8" t="n">
        <v>9</v>
      </c>
      <c r="I42" s="8" t="n">
        <v>1</v>
      </c>
      <c r="J42" s="8" t="n">
        <v>10</v>
      </c>
      <c r="K42" s="15" t="n">
        <v>3</v>
      </c>
      <c r="L42" s="27" t="n">
        <v>1</v>
      </c>
      <c r="M42" s="8" t="n">
        <v>4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43369</v>
      </c>
      <c r="B43" s="42" t="inlineStr">
        <is>
          <t>Dortmund</t>
        </is>
      </c>
      <c r="C43" s="42" t="inlineStr">
        <is>
          <t>Nurnberg</t>
        </is>
      </c>
      <c r="D43" s="27" t="n">
        <v>865</v>
      </c>
      <c r="E43" s="27" t="n">
        <v>316</v>
      </c>
      <c r="F43" s="27" t="n">
        <v>803</v>
      </c>
      <c r="G43" s="27" t="n">
        <v>249</v>
      </c>
      <c r="H43" s="8" t="n">
        <v>10</v>
      </c>
      <c r="I43" s="8" t="n">
        <v>1</v>
      </c>
      <c r="J43" s="8" t="n">
        <v>11</v>
      </c>
      <c r="K43" s="15" t="n">
        <v>7</v>
      </c>
      <c r="L43" s="27" t="n">
        <v>0</v>
      </c>
      <c r="M43" s="8" t="n">
        <v>1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43369</v>
      </c>
      <c r="B44" s="42" t="inlineStr">
        <is>
          <t>Dusseldorf</t>
        </is>
      </c>
      <c r="C44" s="42" t="inlineStr">
        <is>
          <t>Bayer Leverkusen</t>
        </is>
      </c>
      <c r="D44" s="27" t="n">
        <v>406</v>
      </c>
      <c r="E44" s="27" t="n">
        <v>531</v>
      </c>
      <c r="F44" s="27" t="n">
        <v>307</v>
      </c>
      <c r="G44" s="27" t="n">
        <v>423</v>
      </c>
      <c r="H44" s="8" t="n">
        <v>4</v>
      </c>
      <c r="I44" s="8" t="n">
        <v>3</v>
      </c>
      <c r="J44" s="8" t="n">
        <v>7</v>
      </c>
      <c r="K44" s="15" t="n">
        <v>1</v>
      </c>
      <c r="L44" s="27" t="n">
        <v>2</v>
      </c>
      <c r="M44" s="8" t="n">
        <v>3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43369</v>
      </c>
      <c r="B45" s="42" t="inlineStr">
        <is>
          <t>Mainz</t>
        </is>
      </c>
      <c r="C45" s="42" t="inlineStr">
        <is>
          <t>Wolfsburg</t>
        </is>
      </c>
      <c r="D45" s="27" t="n">
        <v>370</v>
      </c>
      <c r="E45" s="27" t="n">
        <v>426</v>
      </c>
      <c r="F45" s="27" t="n">
        <v>277</v>
      </c>
      <c r="G45" s="27" t="n">
        <v>317</v>
      </c>
      <c r="H45" s="8" t="n">
        <v>2</v>
      </c>
      <c r="I45" s="8" t="n">
        <v>4</v>
      </c>
      <c r="J45" s="8" t="n">
        <v>6</v>
      </c>
      <c r="K45" s="15" t="n">
        <v>0</v>
      </c>
      <c r="L45" s="27" t="n">
        <v>0</v>
      </c>
      <c r="M45" s="8" t="n">
        <v>0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43369</v>
      </c>
      <c r="B46" s="42" t="inlineStr">
        <is>
          <t>RB Leipzig</t>
        </is>
      </c>
      <c r="C46" s="42" t="inlineStr">
        <is>
          <t>Stuttgart</t>
        </is>
      </c>
      <c r="D46" s="27" t="n">
        <v>404</v>
      </c>
      <c r="E46" s="27" t="n">
        <v>511</v>
      </c>
      <c r="F46" s="27" t="n">
        <v>312</v>
      </c>
      <c r="G46" s="27" t="n">
        <v>406</v>
      </c>
      <c r="H46" s="8" t="n">
        <v>8</v>
      </c>
      <c r="I46" s="8" t="n">
        <v>0</v>
      </c>
      <c r="J46" s="8" t="n">
        <v>8</v>
      </c>
      <c r="K46" s="15" t="n">
        <v>2</v>
      </c>
      <c r="L46" s="27" t="n">
        <v>0</v>
      </c>
      <c r="M46" s="8" t="n">
        <v>2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43371</v>
      </c>
      <c r="B47" s="42" t="inlineStr">
        <is>
          <t>Hertha Berlin</t>
        </is>
      </c>
      <c r="C47" s="42" t="inlineStr">
        <is>
          <t>Bayern Munich</t>
        </is>
      </c>
      <c r="D47" s="27" t="n">
        <v>280</v>
      </c>
      <c r="E47" s="27" t="n">
        <v>630</v>
      </c>
      <c r="F47" s="27" t="n">
        <v>203</v>
      </c>
      <c r="G47" s="27" t="n">
        <v>532</v>
      </c>
      <c r="H47" s="8" t="n">
        <v>4</v>
      </c>
      <c r="I47" s="8" t="n">
        <v>5</v>
      </c>
      <c r="J47" s="8" t="n">
        <v>9</v>
      </c>
      <c r="K47" s="15" t="n">
        <v>2</v>
      </c>
      <c r="L47" s="27" t="n">
        <v>0</v>
      </c>
      <c r="M47" s="8" t="n">
        <v>2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B. Monchengladbach</t>
        </is>
      </c>
      <c r="AM47" t="inlineStr">
        <is>
          <t>Dortmund</t>
        </is>
      </c>
      <c r="AN47" t="n">
        <v>14</v>
      </c>
      <c r="AO47" t="n">
        <v>2</v>
      </c>
      <c r="AP47" t="n">
        <v>14</v>
      </c>
      <c r="AQ47" t="n">
        <v>2</v>
      </c>
      <c r="AR47" t="n">
        <v>6</v>
      </c>
      <c r="AS47" t="n">
        <v>10</v>
      </c>
      <c r="AT47" t="n">
        <v>8</v>
      </c>
      <c r="AU47" t="n">
        <v>8</v>
      </c>
      <c r="AV47" t="n">
        <v>3</v>
      </c>
      <c r="AW47" t="n">
        <v>13</v>
      </c>
      <c r="AX47" t="n">
        <v>2</v>
      </c>
      <c r="AY47" t="n">
        <v>14</v>
      </c>
      <c r="AZ47" t="n">
        <v>13</v>
      </c>
      <c r="BA47" t="n">
        <v>3</v>
      </c>
      <c r="BB47" t="n">
        <v>15</v>
      </c>
      <c r="BC47" t="n">
        <v>1</v>
      </c>
      <c r="BD47" t="n">
        <v>7</v>
      </c>
      <c r="BE47" t="n">
        <v>9</v>
      </c>
      <c r="BF47" t="n">
        <v>12</v>
      </c>
      <c r="BG47" t="n">
        <v>4</v>
      </c>
      <c r="BH47" t="n">
        <v>4</v>
      </c>
      <c r="BI47" t="n">
        <v>12</v>
      </c>
      <c r="BJ47" t="n">
        <v>10</v>
      </c>
      <c r="BK47" t="n">
        <v>6</v>
      </c>
      <c r="BL47" t="n">
        <v>1</v>
      </c>
      <c r="BM47" t="n">
        <v>15</v>
      </c>
      <c r="BN47" t="n">
        <v>7</v>
      </c>
      <c r="BO47" t="n">
        <v>9</v>
      </c>
      <c r="BP47" t="n">
        <v>12</v>
      </c>
      <c r="BQ47" t="n">
        <v>4</v>
      </c>
      <c r="BR47" t="n">
        <v>13</v>
      </c>
      <c r="BS47" t="n">
        <v>3</v>
      </c>
      <c r="BT47" t="n">
        <v>2</v>
      </c>
      <c r="BU47" t="n">
        <v>14</v>
      </c>
      <c r="BV47" t="n">
        <v>7</v>
      </c>
      <c r="BW47" t="n">
        <v>9</v>
      </c>
      <c r="BX47" t="n">
        <v>0</v>
      </c>
      <c r="BY47" t="n">
        <v>16</v>
      </c>
      <c r="BZ47" t="n">
        <v>0</v>
      </c>
      <c r="CA47" t="n">
        <v>16</v>
      </c>
      <c r="CB47" t="n">
        <v>12</v>
      </c>
      <c r="CC47" t="n">
        <v>4</v>
      </c>
      <c r="CD47" t="n">
        <v>14</v>
      </c>
      <c r="CE47" t="n">
        <v>2</v>
      </c>
      <c r="CF47" t="n">
        <v>4</v>
      </c>
      <c r="CG47" t="n">
        <v>12</v>
      </c>
      <c r="CH47" t="n">
        <v>12</v>
      </c>
      <c r="CI47" t="n">
        <v>4</v>
      </c>
      <c r="CJ47" t="n">
        <v>1</v>
      </c>
      <c r="CK47" t="n">
        <v>15</v>
      </c>
      <c r="CL47" t="n">
        <v>7</v>
      </c>
      <c r="CM47" t="n">
        <v>9</v>
      </c>
      <c r="CN47" t="n">
        <v>9</v>
      </c>
      <c r="CO47" t="n">
        <v>7</v>
      </c>
      <c r="CP47" t="n">
        <v>9</v>
      </c>
      <c r="CQ47" t="n">
        <v>7</v>
      </c>
      <c r="CR47" t="n">
        <v>2</v>
      </c>
      <c r="CS47" t="n">
        <v>14</v>
      </c>
      <c r="CT47" t="n">
        <v>3</v>
      </c>
      <c r="CU47" t="n">
        <v>13</v>
      </c>
      <c r="CV47" t="n">
        <v>1</v>
      </c>
      <c r="CW47" t="n">
        <v>15</v>
      </c>
      <c r="CX47" t="n">
        <v>1</v>
      </c>
      <c r="CY47" t="n">
        <v>15</v>
      </c>
      <c r="CZ47" t="n">
        <v>11</v>
      </c>
      <c r="DA47" t="n">
        <v>5</v>
      </c>
      <c r="DB47" t="n">
        <v>12</v>
      </c>
      <c r="DC47" t="n">
        <v>4</v>
      </c>
      <c r="DD47" t="n">
        <v>7</v>
      </c>
      <c r="DE47" t="n">
        <v>9</v>
      </c>
      <c r="DF47" t="n">
        <v>8</v>
      </c>
      <c r="DG47" t="n">
        <v>8</v>
      </c>
      <c r="DH47" t="n">
        <v>4</v>
      </c>
      <c r="DI47" t="n">
        <v>12</v>
      </c>
      <c r="DJ47" s="42" t="n">
        <v>3</v>
      </c>
      <c r="DK47" t="n">
        <v>13</v>
      </c>
      <c r="DL47" s="29" t="n">
        <v>4</v>
      </c>
      <c r="DM47" s="42" t="n">
        <v>12</v>
      </c>
      <c r="DN47" t="n">
        <v>12</v>
      </c>
      <c r="DO47" s="29" t="n">
        <v>4</v>
      </c>
      <c r="DP47" s="42" t="n">
        <v>1</v>
      </c>
      <c r="DQ47" t="n">
        <v>15</v>
      </c>
      <c r="DR47" s="29" t="n">
        <v>7</v>
      </c>
      <c r="DS47" s="42" t="n">
        <v>9</v>
      </c>
      <c r="DT47" t="n">
        <v>9</v>
      </c>
      <c r="DU47" s="29" t="n">
        <v>7</v>
      </c>
      <c r="DV47" s="42" t="n">
        <v>9</v>
      </c>
      <c r="DW47" t="n">
        <v>7</v>
      </c>
      <c r="DX47" s="29" t="n">
        <v>2</v>
      </c>
      <c r="DY47" s="42" t="n">
        <v>14</v>
      </c>
      <c r="DZ47" t="n">
        <v>3</v>
      </c>
      <c r="EA47" s="29" t="n">
        <v>13</v>
      </c>
      <c r="EB47" s="42" t="n">
        <v>1</v>
      </c>
      <c r="EC47" t="n">
        <v>15</v>
      </c>
      <c r="ED47" s="29" t="n">
        <v>1</v>
      </c>
      <c r="EE47" s="42" t="n">
        <v>15</v>
      </c>
      <c r="EF47" t="n">
        <v>11</v>
      </c>
      <c r="EG47" s="29" t="n">
        <v>5</v>
      </c>
      <c r="EH47" t="n">
        <v>12</v>
      </c>
      <c r="EI47" t="n">
        <v>4</v>
      </c>
      <c r="EJ47" t="n">
        <v>7</v>
      </c>
      <c r="EK47" t="n">
        <v>9</v>
      </c>
      <c r="EL47" t="n">
        <v>8</v>
      </c>
      <c r="EM47" t="n">
        <v>8</v>
      </c>
      <c r="EN47" t="n">
        <v>4</v>
      </c>
      <c r="EO47" t="n">
        <v>12</v>
      </c>
      <c r="EP47" t="n">
        <v>3</v>
      </c>
      <c r="EQ47" t="n">
        <v>13</v>
      </c>
    </row>
    <row customHeight="1" ht="12" r="48">
      <c r="A48" s="52" t="n">
        <v>43372</v>
      </c>
      <c r="B48" s="42" t="inlineStr">
        <is>
          <t>Bayer Leverkusen</t>
        </is>
      </c>
      <c r="C48" s="42" t="inlineStr">
        <is>
          <t>Dortmund</t>
        </is>
      </c>
      <c r="D48" s="27" t="n">
        <v>457</v>
      </c>
      <c r="E48" s="27" t="n">
        <v>635</v>
      </c>
      <c r="F48" s="27" t="n">
        <v>365</v>
      </c>
      <c r="G48" s="27" t="n">
        <v>540</v>
      </c>
      <c r="H48" s="8" t="n">
        <v>6</v>
      </c>
      <c r="I48" s="8" t="n">
        <v>10</v>
      </c>
      <c r="J48" s="8" t="n">
        <v>16</v>
      </c>
      <c r="K48" s="15" t="n">
        <v>2</v>
      </c>
      <c r="L48" s="27" t="n">
        <v>4</v>
      </c>
      <c r="M48" s="8" t="n">
        <v>6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s="13" t="inlineStr">
        <is>
          <t>Bayern Munich</t>
        </is>
      </c>
      <c r="AM48" s="13" t="inlineStr">
        <is>
          <t>Eintracht Frankfurt</t>
        </is>
      </c>
      <c r="AN48" s="13" t="n">
        <v>15</v>
      </c>
      <c r="AO48" s="13" t="n">
        <v>1</v>
      </c>
      <c r="AP48" s="13" t="n">
        <v>14</v>
      </c>
      <c r="AQ48" s="13" t="n">
        <v>2</v>
      </c>
      <c r="AR48" s="13" t="n">
        <v>11</v>
      </c>
      <c r="AS48" s="13" t="n">
        <v>5</v>
      </c>
      <c r="AT48" s="13" t="n">
        <v>8</v>
      </c>
      <c r="AU48" s="13" t="n">
        <v>8</v>
      </c>
      <c r="AV48" s="13" t="n">
        <v>5</v>
      </c>
      <c r="AW48" s="13" t="n">
        <v>11</v>
      </c>
      <c r="AX48" s="13" t="n">
        <v>3</v>
      </c>
      <c r="AY48" s="13" t="n">
        <v>13</v>
      </c>
      <c r="AZ48" s="13" t="n">
        <v>13</v>
      </c>
      <c r="BA48" s="13" t="n">
        <v>3</v>
      </c>
      <c r="BB48" s="13" t="n">
        <v>12</v>
      </c>
      <c r="BC48" s="13" t="n">
        <v>4</v>
      </c>
      <c r="BD48" s="13" t="n">
        <v>11</v>
      </c>
      <c r="BE48" s="13" t="n">
        <v>5</v>
      </c>
      <c r="BF48" s="13" t="n">
        <v>8</v>
      </c>
      <c r="BG48" s="13" t="n">
        <v>8</v>
      </c>
      <c r="BH48" s="13" t="n">
        <v>11</v>
      </c>
      <c r="BI48" s="13" t="n">
        <v>5</v>
      </c>
      <c r="BJ48" s="13" t="n">
        <v>4</v>
      </c>
      <c r="BK48" s="13" t="n">
        <v>12</v>
      </c>
      <c r="BL48" s="13" t="n">
        <v>8</v>
      </c>
      <c r="BM48" s="13" t="n">
        <v>8</v>
      </c>
      <c r="BN48" s="13" t="n">
        <v>3</v>
      </c>
      <c r="BO48" s="13" t="n">
        <v>13</v>
      </c>
      <c r="BP48" s="13" t="n">
        <v>16</v>
      </c>
      <c r="BQ48" s="13" t="n">
        <v>0</v>
      </c>
      <c r="BR48" s="13" t="n">
        <v>11</v>
      </c>
      <c r="BS48" s="13" t="n">
        <v>5</v>
      </c>
      <c r="BT48" s="13" t="n">
        <v>10</v>
      </c>
      <c r="BU48" s="13" t="n">
        <v>6</v>
      </c>
      <c r="BV48" s="13" t="n">
        <v>3</v>
      </c>
      <c r="BW48" s="13" t="n">
        <v>13</v>
      </c>
      <c r="BX48" s="13" t="n">
        <v>7</v>
      </c>
      <c r="BY48" s="13" t="n">
        <v>9</v>
      </c>
      <c r="BZ48" s="13" t="n">
        <v>1</v>
      </c>
      <c r="CA48" s="13" t="n">
        <v>15</v>
      </c>
      <c r="CB48" s="13" t="n">
        <v>15</v>
      </c>
      <c r="CC48" s="13" t="n">
        <v>1</v>
      </c>
      <c r="CD48" s="13" t="n">
        <v>13</v>
      </c>
      <c r="CE48" s="13" t="n">
        <v>3</v>
      </c>
      <c r="CF48" s="13" t="n">
        <v>10</v>
      </c>
      <c r="CG48" s="13" t="n">
        <v>6</v>
      </c>
      <c r="CH48" s="13" t="n">
        <v>6</v>
      </c>
      <c r="CI48" s="13" t="n">
        <v>10</v>
      </c>
      <c r="CJ48" s="13" t="n">
        <v>10</v>
      </c>
      <c r="CK48" s="13" t="n">
        <v>6</v>
      </c>
      <c r="CL48" s="13" t="n">
        <v>4</v>
      </c>
      <c r="CM48" s="13" t="n">
        <v>12</v>
      </c>
      <c r="CN48" s="13" t="n">
        <v>4</v>
      </c>
      <c r="CO48" s="13" t="n">
        <v>12</v>
      </c>
      <c r="CP48" s="13" t="n">
        <v>10</v>
      </c>
      <c r="CQ48" s="13" t="n">
        <v>6</v>
      </c>
      <c r="CR48" s="13" t="n">
        <v>0</v>
      </c>
      <c r="CS48" s="13" t="n">
        <v>16</v>
      </c>
      <c r="CT48" s="13" t="n">
        <v>5</v>
      </c>
      <c r="CU48" s="13" t="n">
        <v>11</v>
      </c>
      <c r="CV48" s="13" t="n">
        <v>0</v>
      </c>
      <c r="CW48" s="13" t="n">
        <v>16</v>
      </c>
      <c r="CX48" s="13" t="n">
        <v>2</v>
      </c>
      <c r="CY48" s="13" t="n">
        <v>14</v>
      </c>
      <c r="CZ48" s="13" t="n">
        <v>10</v>
      </c>
      <c r="DA48" s="13" t="n">
        <v>6</v>
      </c>
      <c r="DB48" s="13" t="n">
        <v>10</v>
      </c>
      <c r="DC48" s="13" t="n">
        <v>6</v>
      </c>
      <c r="DD48" s="13" t="n">
        <v>2</v>
      </c>
      <c r="DE48" s="13" t="n">
        <v>14</v>
      </c>
      <c r="DF48" s="13" t="n">
        <v>6</v>
      </c>
      <c r="DG48" s="13" t="n">
        <v>10</v>
      </c>
      <c r="DH48" s="13" t="n">
        <v>1</v>
      </c>
      <c r="DI48" s="13" t="n">
        <v>15</v>
      </c>
      <c r="DJ48" s="42" t="n">
        <v>3</v>
      </c>
      <c r="DK48" s="13" t="n">
        <v>13</v>
      </c>
      <c r="DL48" s="29" t="n">
        <v>10</v>
      </c>
      <c r="DM48" s="42" t="n">
        <v>6</v>
      </c>
      <c r="DN48" t="n">
        <v>6</v>
      </c>
      <c r="DO48" s="29" t="n">
        <v>10</v>
      </c>
      <c r="DP48" s="42" t="n">
        <v>10</v>
      </c>
      <c r="DQ48" t="n">
        <v>6</v>
      </c>
      <c r="DR48" s="29" t="n">
        <v>4</v>
      </c>
      <c r="DS48" s="42" t="n">
        <v>12</v>
      </c>
      <c r="DT48" t="n">
        <v>4</v>
      </c>
      <c r="DU48" s="29" t="n">
        <v>12</v>
      </c>
      <c r="DV48" s="42" t="n">
        <v>10</v>
      </c>
      <c r="DW48" t="n">
        <v>6</v>
      </c>
      <c r="DX48" s="29" t="n">
        <v>0</v>
      </c>
      <c r="DY48" s="42" t="n">
        <v>16</v>
      </c>
      <c r="DZ48" t="n">
        <v>5</v>
      </c>
      <c r="EA48" s="29" t="n">
        <v>11</v>
      </c>
      <c r="EB48" s="42" t="n">
        <v>0</v>
      </c>
      <c r="EC48" t="n">
        <v>16</v>
      </c>
      <c r="ED48" s="29" t="n">
        <v>2</v>
      </c>
      <c r="EE48" s="42" t="n">
        <v>14</v>
      </c>
      <c r="EF48" t="n">
        <v>10</v>
      </c>
      <c r="EG48" s="29" t="n">
        <v>6</v>
      </c>
      <c r="EH48" t="n">
        <v>10</v>
      </c>
      <c r="EI48" t="n">
        <v>6</v>
      </c>
      <c r="EJ48" t="n">
        <v>2</v>
      </c>
      <c r="EK48" t="n">
        <v>14</v>
      </c>
      <c r="EL48" t="n">
        <v>6</v>
      </c>
      <c r="EM48" t="n">
        <v>10</v>
      </c>
      <c r="EN48" t="n">
        <v>1</v>
      </c>
      <c r="EO48" t="n">
        <v>15</v>
      </c>
      <c r="EP48" t="n">
        <v>3</v>
      </c>
      <c r="EQ48" t="n">
        <v>13</v>
      </c>
    </row>
    <row customHeight="1" ht="12" r="49">
      <c r="A49" s="52" t="n">
        <v>43372</v>
      </c>
      <c r="B49" s="42" t="inlineStr">
        <is>
          <t>Hoffenheim</t>
        </is>
      </c>
      <c r="C49" s="42" t="inlineStr">
        <is>
          <t>RB Leipzig</t>
        </is>
      </c>
      <c r="D49" s="27" t="n">
        <v>515</v>
      </c>
      <c r="E49" s="27" t="n">
        <v>411</v>
      </c>
      <c r="F49" s="27" t="n">
        <v>411</v>
      </c>
      <c r="G49" s="27" t="n">
        <v>333</v>
      </c>
      <c r="H49" s="8" t="n">
        <v>6</v>
      </c>
      <c r="I49" s="8" t="n">
        <v>7</v>
      </c>
      <c r="J49" s="8" t="n">
        <v>13</v>
      </c>
      <c r="K49" s="15" t="n">
        <v>1</v>
      </c>
      <c r="L49" s="27" t="n">
        <v>2</v>
      </c>
      <c r="M49" s="8" t="n">
        <v>3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s="13" t="inlineStr">
        <is>
          <t>Dusseldorf</t>
        </is>
      </c>
      <c r="AM49" s="13" t="inlineStr">
        <is>
          <t>Hannover</t>
        </is>
      </c>
      <c r="AN49" s="13" t="n">
        <v>15</v>
      </c>
      <c r="AO49" s="13" t="n">
        <v>1</v>
      </c>
      <c r="AP49" s="13" t="n">
        <v>15</v>
      </c>
      <c r="AQ49" s="13" t="n">
        <v>1</v>
      </c>
      <c r="AR49" s="13" t="n">
        <v>7</v>
      </c>
      <c r="AS49" s="13" t="n">
        <v>9</v>
      </c>
      <c r="AT49" s="13" t="n">
        <v>8</v>
      </c>
      <c r="AU49" s="13" t="n">
        <v>8</v>
      </c>
      <c r="AV49" s="13" t="n">
        <v>2</v>
      </c>
      <c r="AW49" s="13" t="n">
        <v>14</v>
      </c>
      <c r="AX49" s="13" t="n">
        <v>3</v>
      </c>
      <c r="AY49" s="13" t="n">
        <v>13</v>
      </c>
      <c r="AZ49" s="13" t="n">
        <v>15</v>
      </c>
      <c r="BA49" s="13" t="n">
        <v>1</v>
      </c>
      <c r="BB49" s="13" t="n">
        <v>11</v>
      </c>
      <c r="BC49" s="13" t="n">
        <v>5</v>
      </c>
      <c r="BD49" s="13" t="n">
        <v>12</v>
      </c>
      <c r="BE49" s="13" t="n">
        <v>4</v>
      </c>
      <c r="BF49" s="13" t="n">
        <v>11</v>
      </c>
      <c r="BG49" s="13" t="n">
        <v>5</v>
      </c>
      <c r="BH49" s="13" t="n">
        <v>7</v>
      </c>
      <c r="BI49" s="13" t="n">
        <v>9</v>
      </c>
      <c r="BJ49" s="13" t="n">
        <v>6</v>
      </c>
      <c r="BK49" s="13" t="n">
        <v>10</v>
      </c>
      <c r="BL49" s="13" t="n">
        <v>3</v>
      </c>
      <c r="BM49" s="13" t="n">
        <v>13</v>
      </c>
      <c r="BN49" s="13" t="n">
        <v>3</v>
      </c>
      <c r="BO49" s="13" t="n">
        <v>13</v>
      </c>
      <c r="BP49" s="13" t="n">
        <v>10</v>
      </c>
      <c r="BQ49" s="13" t="n">
        <v>6</v>
      </c>
      <c r="BR49" s="13" t="n">
        <v>7</v>
      </c>
      <c r="BS49" s="13" t="n">
        <v>9</v>
      </c>
      <c r="BT49" s="13" t="n">
        <v>4</v>
      </c>
      <c r="BU49" s="13" t="n">
        <v>12</v>
      </c>
      <c r="BV49" s="13" t="n">
        <v>1</v>
      </c>
      <c r="BW49" s="13" t="n">
        <v>15</v>
      </c>
      <c r="BX49" s="13" t="n">
        <v>0</v>
      </c>
      <c r="BY49" s="13" t="n">
        <v>16</v>
      </c>
      <c r="BZ49" s="13" t="n">
        <v>0</v>
      </c>
      <c r="CA49" s="13" t="n">
        <v>16</v>
      </c>
      <c r="CB49" s="13" t="n">
        <v>13</v>
      </c>
      <c r="CC49" s="13" t="n">
        <v>3</v>
      </c>
      <c r="CD49" s="13" t="n">
        <v>10</v>
      </c>
      <c r="CE49" s="13" t="n">
        <v>6</v>
      </c>
      <c r="CF49" s="13" t="n">
        <v>9</v>
      </c>
      <c r="CG49" s="13" t="n">
        <v>7</v>
      </c>
      <c r="CH49" s="13" t="n">
        <v>3</v>
      </c>
      <c r="CI49" s="13" t="n">
        <v>13</v>
      </c>
      <c r="CJ49" s="13" t="n">
        <v>4</v>
      </c>
      <c r="CK49" s="13" t="n">
        <v>12</v>
      </c>
      <c r="CL49" s="13" t="n">
        <v>1</v>
      </c>
      <c r="CM49" s="13" t="n">
        <v>15</v>
      </c>
      <c r="CN49" s="13" t="n">
        <v>10</v>
      </c>
      <c r="CO49" s="13" t="n">
        <v>6</v>
      </c>
      <c r="CP49" s="13" t="n">
        <v>12</v>
      </c>
      <c r="CQ49" s="13" t="n">
        <v>4</v>
      </c>
      <c r="CR49" s="13" t="n">
        <v>5</v>
      </c>
      <c r="CS49" s="13" t="n">
        <v>11</v>
      </c>
      <c r="CT49" s="13" t="n">
        <v>9</v>
      </c>
      <c r="CU49" s="13" t="n">
        <v>7</v>
      </c>
      <c r="CV49" s="13" t="n">
        <v>2</v>
      </c>
      <c r="CW49" s="13" t="n">
        <v>14</v>
      </c>
      <c r="CX49" s="13" t="n">
        <v>3</v>
      </c>
      <c r="CY49" s="13" t="n">
        <v>13</v>
      </c>
      <c r="CZ49" s="13" t="n">
        <v>14</v>
      </c>
      <c r="DA49" s="13" t="n">
        <v>2</v>
      </c>
      <c r="DB49" s="13" t="n">
        <v>12</v>
      </c>
      <c r="DC49" s="13" t="n">
        <v>4</v>
      </c>
      <c r="DD49" s="13" t="n">
        <v>7</v>
      </c>
      <c r="DE49" s="13" t="n">
        <v>9</v>
      </c>
      <c r="DF49" s="13" t="n">
        <v>10</v>
      </c>
      <c r="DG49" s="13" t="n">
        <v>6</v>
      </c>
      <c r="DH49" s="13" t="n">
        <v>6</v>
      </c>
      <c r="DI49" s="13" t="n">
        <v>10</v>
      </c>
      <c r="DJ49" s="42" t="n">
        <v>9</v>
      </c>
      <c r="DK49" s="13" t="n">
        <v>7</v>
      </c>
      <c r="DL49" s="29" t="n">
        <v>9</v>
      </c>
      <c r="DM49" s="42" t="n">
        <v>7</v>
      </c>
      <c r="DN49" t="n">
        <v>3</v>
      </c>
      <c r="DO49" s="29" t="n">
        <v>13</v>
      </c>
      <c r="DP49" s="42" t="n">
        <v>4</v>
      </c>
      <c r="DQ49" t="n">
        <v>12</v>
      </c>
      <c r="DR49" s="29" t="n">
        <v>1</v>
      </c>
      <c r="DS49" s="42" t="n">
        <v>15</v>
      </c>
      <c r="DT49" t="n">
        <v>10</v>
      </c>
      <c r="DU49" s="29" t="n">
        <v>6</v>
      </c>
      <c r="DV49" s="42" t="n">
        <v>12</v>
      </c>
      <c r="DW49" t="n">
        <v>4</v>
      </c>
      <c r="DX49" s="29" t="n">
        <v>5</v>
      </c>
      <c r="DY49" s="42" t="n">
        <v>11</v>
      </c>
      <c r="DZ49" t="n">
        <v>9</v>
      </c>
      <c r="EA49" s="29" t="n">
        <v>7</v>
      </c>
      <c r="EB49" s="42" t="n">
        <v>2</v>
      </c>
      <c r="EC49" t="n">
        <v>14</v>
      </c>
      <c r="ED49" s="29" t="n">
        <v>3</v>
      </c>
      <c r="EE49" s="42" t="n">
        <v>13</v>
      </c>
      <c r="EF49" t="n">
        <v>14</v>
      </c>
      <c r="EG49" s="29" t="n">
        <v>2</v>
      </c>
      <c r="EH49" t="n">
        <v>12</v>
      </c>
      <c r="EI49" t="n">
        <v>4</v>
      </c>
      <c r="EJ49" t="n">
        <v>7</v>
      </c>
      <c r="EK49" t="n">
        <v>9</v>
      </c>
      <c r="EL49" t="n">
        <v>10</v>
      </c>
      <c r="EM49" t="n">
        <v>6</v>
      </c>
      <c r="EN49" t="n">
        <v>6</v>
      </c>
      <c r="EO49" t="n">
        <v>10</v>
      </c>
      <c r="EP49" t="n">
        <v>9</v>
      </c>
      <c r="EQ49" t="n">
        <v>7</v>
      </c>
    </row>
    <row customHeight="1" ht="15" r="50">
      <c r="A50" s="52" t="n">
        <v>43372</v>
      </c>
      <c r="B50" s="42" t="inlineStr">
        <is>
          <t>Nurnberg</t>
        </is>
      </c>
      <c r="C50" s="42" t="inlineStr">
        <is>
          <t>Dusseldorf</t>
        </is>
      </c>
      <c r="D50" s="27" t="n">
        <v>333</v>
      </c>
      <c r="E50" s="27" t="n">
        <v>542</v>
      </c>
      <c r="F50" s="27" t="n">
        <v>258</v>
      </c>
      <c r="G50" s="27" t="n">
        <v>456</v>
      </c>
      <c r="H50" s="8" t="n">
        <v>6</v>
      </c>
      <c r="I50" s="8" t="n">
        <v>4</v>
      </c>
      <c r="J50" s="8" t="n">
        <v>10</v>
      </c>
      <c r="K50" s="15" t="n">
        <v>3</v>
      </c>
      <c r="L50" s="27" t="n">
        <v>0</v>
      </c>
      <c r="M50" s="8" t="n">
        <v>3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Freiburg</t>
        </is>
      </c>
      <c r="AM50" s="13" t="inlineStr">
        <is>
          <t>Nurnberg</t>
        </is>
      </c>
      <c r="AN50" s="13" t="n">
        <v>13</v>
      </c>
      <c r="AO50" s="13" t="n">
        <v>3</v>
      </c>
      <c r="AP50" s="13" t="n">
        <v>13</v>
      </c>
      <c r="AQ50" s="13" t="n">
        <v>3</v>
      </c>
      <c r="AR50" s="13" t="n">
        <v>8</v>
      </c>
      <c r="AS50" s="13" t="n">
        <v>8</v>
      </c>
      <c r="AT50" s="13" t="n">
        <v>5</v>
      </c>
      <c r="AU50" s="13" t="n">
        <v>11</v>
      </c>
      <c r="AV50" s="13" t="n">
        <v>4</v>
      </c>
      <c r="AW50" s="13" t="n">
        <v>12</v>
      </c>
      <c r="AX50" s="13" t="n">
        <v>1</v>
      </c>
      <c r="AY50" s="13" t="n">
        <v>15</v>
      </c>
      <c r="AZ50" s="13" t="n">
        <v>15</v>
      </c>
      <c r="BA50" s="13" t="n">
        <v>1</v>
      </c>
      <c r="BB50" s="13" t="n">
        <v>10</v>
      </c>
      <c r="BC50" s="13" t="n">
        <v>6</v>
      </c>
      <c r="BD50" s="13" t="n">
        <v>11</v>
      </c>
      <c r="BE50" s="13" t="n">
        <v>5</v>
      </c>
      <c r="BF50" s="13" t="n">
        <v>6</v>
      </c>
      <c r="BG50" s="13" t="n">
        <v>10</v>
      </c>
      <c r="BH50" s="13" t="n">
        <v>7</v>
      </c>
      <c r="BI50" s="13" t="n">
        <v>9</v>
      </c>
      <c r="BJ50" s="13" t="n">
        <v>2</v>
      </c>
      <c r="BK50" s="13" t="n">
        <v>14</v>
      </c>
      <c r="BL50" s="13" t="n">
        <v>5</v>
      </c>
      <c r="BM50" s="13" t="n">
        <v>11</v>
      </c>
      <c r="BN50" s="13" t="n">
        <v>1</v>
      </c>
      <c r="BO50" s="13" t="n">
        <v>15</v>
      </c>
      <c r="BP50" s="13" t="n">
        <v>10</v>
      </c>
      <c r="BQ50" s="13" t="n">
        <v>6</v>
      </c>
      <c r="BR50" s="13" t="n">
        <v>6</v>
      </c>
      <c r="BS50" s="13" t="n">
        <v>10</v>
      </c>
      <c r="BT50" s="13" t="n">
        <v>4</v>
      </c>
      <c r="BU50" s="13" t="n">
        <v>12</v>
      </c>
      <c r="BV50" s="13" t="n">
        <v>0</v>
      </c>
      <c r="BW50" s="13" t="n">
        <v>16</v>
      </c>
      <c r="BX50" s="13" t="n">
        <v>1</v>
      </c>
      <c r="BY50" s="13" t="n">
        <v>15</v>
      </c>
      <c r="BZ50" s="13" t="n">
        <v>0</v>
      </c>
      <c r="CA50" s="13" t="n">
        <v>16</v>
      </c>
      <c r="CB50" s="13" t="n">
        <v>11</v>
      </c>
      <c r="CC50" s="13" t="n">
        <v>5</v>
      </c>
      <c r="CD50" s="13" t="n">
        <v>9</v>
      </c>
      <c r="CE50" s="13" t="n">
        <v>7</v>
      </c>
      <c r="CF50" s="13" t="n">
        <v>6</v>
      </c>
      <c r="CG50" s="13" t="n">
        <v>10</v>
      </c>
      <c r="CH50" s="13" t="n">
        <v>1</v>
      </c>
      <c r="CI50" s="13" t="n">
        <v>15</v>
      </c>
      <c r="CJ50" s="13" t="n">
        <v>3</v>
      </c>
      <c r="CK50" s="13" t="n">
        <v>13</v>
      </c>
      <c r="CL50" s="13" t="n">
        <v>1</v>
      </c>
      <c r="CM50" s="13" t="n">
        <v>15</v>
      </c>
      <c r="CN50" s="13" t="n">
        <v>13</v>
      </c>
      <c r="CO50" s="13" t="n">
        <v>3</v>
      </c>
      <c r="CP50" s="13" t="n">
        <v>12</v>
      </c>
      <c r="CQ50" s="13" t="n">
        <v>4</v>
      </c>
      <c r="CR50" s="13" t="n">
        <v>3</v>
      </c>
      <c r="CS50" s="13" t="n">
        <v>13</v>
      </c>
      <c r="CT50" s="13" t="n">
        <v>4</v>
      </c>
      <c r="CU50" s="13" t="n">
        <v>12</v>
      </c>
      <c r="CV50" s="13" t="n">
        <v>1</v>
      </c>
      <c r="CW50" s="13" t="n">
        <v>15</v>
      </c>
      <c r="CX50" s="13" t="n">
        <v>0</v>
      </c>
      <c r="CY50" s="13" t="n">
        <v>16</v>
      </c>
      <c r="CZ50" s="13" t="n">
        <v>15</v>
      </c>
      <c r="DA50" s="13" t="n">
        <v>1</v>
      </c>
      <c r="DB50" s="13" t="n">
        <v>14</v>
      </c>
      <c r="DC50" s="13" t="n">
        <v>2</v>
      </c>
      <c r="DD50" s="13" t="n">
        <v>9</v>
      </c>
      <c r="DE50" s="13" t="n">
        <v>7</v>
      </c>
      <c r="DF50" s="13" t="n">
        <v>8</v>
      </c>
      <c r="DG50" s="13" t="n">
        <v>8</v>
      </c>
      <c r="DH50" s="13" t="n">
        <v>5</v>
      </c>
      <c r="DI50" s="13" t="n">
        <v>11</v>
      </c>
      <c r="DJ50" s="42" t="n">
        <v>2</v>
      </c>
      <c r="DK50" s="13" t="n">
        <v>14</v>
      </c>
      <c r="DL50" s="29" t="n">
        <v>6</v>
      </c>
      <c r="DM50" s="42" t="n">
        <v>10</v>
      </c>
      <c r="DN50" t="n">
        <v>1</v>
      </c>
      <c r="DO50" s="29" t="n">
        <v>15</v>
      </c>
      <c r="DP50" s="42" t="n">
        <v>3</v>
      </c>
      <c r="DQ50" t="n">
        <v>13</v>
      </c>
      <c r="DR50" s="29" t="n">
        <v>1</v>
      </c>
      <c r="DS50" s="42" t="n">
        <v>15</v>
      </c>
      <c r="DT50" t="n">
        <v>13</v>
      </c>
      <c r="DU50" s="29" t="n">
        <v>3</v>
      </c>
      <c r="DV50" s="42" t="n">
        <v>12</v>
      </c>
      <c r="DW50" t="n">
        <v>4</v>
      </c>
      <c r="DX50" s="29" t="n">
        <v>3</v>
      </c>
      <c r="DY50" s="42" t="n">
        <v>13</v>
      </c>
      <c r="DZ50" t="n">
        <v>4</v>
      </c>
      <c r="EA50" s="29" t="n">
        <v>12</v>
      </c>
      <c r="EB50" s="42" t="n">
        <v>1</v>
      </c>
      <c r="EC50" t="n">
        <v>15</v>
      </c>
      <c r="ED50" s="29" t="n">
        <v>0</v>
      </c>
      <c r="EE50" s="42" t="n">
        <v>16</v>
      </c>
      <c r="EF50" t="n">
        <v>15</v>
      </c>
      <c r="EG50" s="29" t="n">
        <v>1</v>
      </c>
      <c r="EH50" t="n">
        <v>14</v>
      </c>
      <c r="EI50" t="n">
        <v>2</v>
      </c>
      <c r="EJ50" t="n">
        <v>9</v>
      </c>
      <c r="EK50" t="n">
        <v>7</v>
      </c>
      <c r="EL50" t="n">
        <v>8</v>
      </c>
      <c r="EM50" t="n">
        <v>8</v>
      </c>
      <c r="EN50" t="n">
        <v>5</v>
      </c>
      <c r="EO50" t="n">
        <v>11</v>
      </c>
      <c r="EP50" t="n">
        <v>2</v>
      </c>
      <c r="EQ50" t="n">
        <v>14</v>
      </c>
    </row>
    <row customHeight="1" ht="12" r="51">
      <c r="A51" s="52" t="n">
        <v>43372</v>
      </c>
      <c r="B51" s="42" t="inlineStr">
        <is>
          <t>Schalke</t>
        </is>
      </c>
      <c r="C51" s="42" t="inlineStr">
        <is>
          <t>Mainz</t>
        </is>
      </c>
      <c r="D51" s="27" t="n">
        <v>320</v>
      </c>
      <c r="E51" s="27" t="n">
        <v>427</v>
      </c>
      <c r="F51" s="27" t="n">
        <v>236</v>
      </c>
      <c r="G51" s="27" t="n">
        <v>345</v>
      </c>
      <c r="H51" s="8" t="n">
        <v>2</v>
      </c>
      <c r="I51" s="8" t="n">
        <v>5</v>
      </c>
      <c r="J51" s="8" t="n">
        <v>7</v>
      </c>
      <c r="K51" s="15" t="n">
        <v>1</v>
      </c>
      <c r="L51" s="27" t="n">
        <v>0</v>
      </c>
      <c r="M51" s="8" t="n">
        <v>1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Hertha Berlin</t>
        </is>
      </c>
      <c r="AM51" s="13" t="inlineStr">
        <is>
          <t>Bayer Leverkusen</t>
        </is>
      </c>
      <c r="AN51" s="13" t="n">
        <v>13</v>
      </c>
      <c r="AO51" s="13" t="n">
        <v>3</v>
      </c>
      <c r="AP51" s="13" t="n">
        <v>16</v>
      </c>
      <c r="AQ51" s="13" t="n">
        <v>0</v>
      </c>
      <c r="AR51" s="13" t="n">
        <v>6</v>
      </c>
      <c r="AS51" s="13" t="n">
        <v>10</v>
      </c>
      <c r="AT51" s="13" t="n">
        <v>7</v>
      </c>
      <c r="AU51" s="13" t="n">
        <v>9</v>
      </c>
      <c r="AV51" s="13" t="n">
        <v>0</v>
      </c>
      <c r="AW51" s="13" t="n">
        <v>16</v>
      </c>
      <c r="AX51" s="13" t="n">
        <v>1</v>
      </c>
      <c r="AY51" s="13" t="n">
        <v>15</v>
      </c>
      <c r="AZ51" s="13" t="n">
        <v>11</v>
      </c>
      <c r="BA51" s="13" t="n">
        <v>5</v>
      </c>
      <c r="BB51" s="13" t="n">
        <v>15</v>
      </c>
      <c r="BC51" s="13" t="n">
        <v>1</v>
      </c>
      <c r="BD51" s="13" t="n">
        <v>9</v>
      </c>
      <c r="BE51" s="13" t="n">
        <v>7</v>
      </c>
      <c r="BF51" s="13" t="n">
        <v>11</v>
      </c>
      <c r="BG51" s="13" t="n">
        <v>5</v>
      </c>
      <c r="BH51" s="13" t="n">
        <v>5</v>
      </c>
      <c r="BI51" s="13" t="n">
        <v>11</v>
      </c>
      <c r="BJ51" s="13" t="n">
        <v>10</v>
      </c>
      <c r="BK51" s="13" t="n">
        <v>6</v>
      </c>
      <c r="BL51" s="13" t="n">
        <v>3</v>
      </c>
      <c r="BM51" s="13" t="n">
        <v>13</v>
      </c>
      <c r="BN51" s="13" t="n">
        <v>8</v>
      </c>
      <c r="BO51" s="13" t="n">
        <v>8</v>
      </c>
      <c r="BP51" s="13" t="n">
        <v>9</v>
      </c>
      <c r="BQ51" s="13" t="n">
        <v>7</v>
      </c>
      <c r="BR51" s="13" t="n">
        <v>15</v>
      </c>
      <c r="BS51" s="13" t="n">
        <v>1</v>
      </c>
      <c r="BT51" s="13" t="n">
        <v>1</v>
      </c>
      <c r="BU51" s="13" t="n">
        <v>15</v>
      </c>
      <c r="BV51" s="13" t="n">
        <v>7</v>
      </c>
      <c r="BW51" s="13" t="n">
        <v>9</v>
      </c>
      <c r="BX51" s="13" t="n">
        <v>0</v>
      </c>
      <c r="BY51" s="13" t="n">
        <v>16</v>
      </c>
      <c r="BZ51" s="13" t="n">
        <v>2</v>
      </c>
      <c r="CA51" s="13" t="n">
        <v>14</v>
      </c>
      <c r="CB51" s="13" t="n">
        <v>10</v>
      </c>
      <c r="CC51" s="13" t="n">
        <v>6</v>
      </c>
      <c r="CD51" s="13" t="n">
        <v>16</v>
      </c>
      <c r="CE51" s="13" t="n">
        <v>0</v>
      </c>
      <c r="CF51" s="13" t="n">
        <v>6</v>
      </c>
      <c r="CG51" s="13" t="n">
        <v>10</v>
      </c>
      <c r="CH51" s="13" t="n">
        <v>12</v>
      </c>
      <c r="CI51" s="13" t="n">
        <v>4</v>
      </c>
      <c r="CJ51" s="13" t="n">
        <v>3</v>
      </c>
      <c r="CK51" s="13" t="n">
        <v>13</v>
      </c>
      <c r="CL51" s="13" t="n">
        <v>7</v>
      </c>
      <c r="CM51" s="13" t="n">
        <v>9</v>
      </c>
      <c r="CN51" s="13" t="n">
        <v>12</v>
      </c>
      <c r="CO51" s="13" t="n">
        <v>4</v>
      </c>
      <c r="CP51" s="13" t="n">
        <v>9</v>
      </c>
      <c r="CQ51" s="13" t="n">
        <v>7</v>
      </c>
      <c r="CR51" s="13" t="n">
        <v>5</v>
      </c>
      <c r="CS51" s="13" t="n">
        <v>11</v>
      </c>
      <c r="CT51" s="13" t="n">
        <v>0</v>
      </c>
      <c r="CU51" s="13" t="n">
        <v>16</v>
      </c>
      <c r="CV51" s="13" t="n">
        <v>0</v>
      </c>
      <c r="CW51" s="13" t="n">
        <v>16</v>
      </c>
      <c r="CX51" s="13" t="n">
        <v>0</v>
      </c>
      <c r="CY51" s="13" t="n">
        <v>16</v>
      </c>
      <c r="CZ51" s="13" t="n">
        <v>13</v>
      </c>
      <c r="DA51" s="13" t="n">
        <v>3</v>
      </c>
      <c r="DB51" s="13" t="n">
        <v>11</v>
      </c>
      <c r="DC51" s="13" t="n">
        <v>5</v>
      </c>
      <c r="DD51" s="13" t="n">
        <v>8</v>
      </c>
      <c r="DE51" s="13" t="n">
        <v>8</v>
      </c>
      <c r="DF51" s="13" t="n">
        <v>5</v>
      </c>
      <c r="DG51" s="13" t="n">
        <v>11</v>
      </c>
      <c r="DH51" s="13" t="n">
        <v>4</v>
      </c>
      <c r="DI51" s="13" t="n">
        <v>12</v>
      </c>
      <c r="DJ51" s="42" t="n">
        <v>4</v>
      </c>
      <c r="DK51" s="13" t="n">
        <v>12</v>
      </c>
      <c r="DL51" s="29" t="n">
        <v>6</v>
      </c>
      <c r="DM51" s="42" t="n">
        <v>10</v>
      </c>
      <c r="DN51" t="n">
        <v>12</v>
      </c>
      <c r="DO51" s="29" t="n">
        <v>4</v>
      </c>
      <c r="DP51" s="42" t="n">
        <v>3</v>
      </c>
      <c r="DQ51" t="n">
        <v>13</v>
      </c>
      <c r="DR51" s="29" t="n">
        <v>7</v>
      </c>
      <c r="DS51" s="42" t="n">
        <v>9</v>
      </c>
      <c r="DT51" t="n">
        <v>12</v>
      </c>
      <c r="DU51" s="29" t="n">
        <v>4</v>
      </c>
      <c r="DV51" s="42" t="n">
        <v>9</v>
      </c>
      <c r="DW51" t="n">
        <v>7</v>
      </c>
      <c r="DX51" s="29" t="n">
        <v>5</v>
      </c>
      <c r="DY51" s="42" t="n">
        <v>11</v>
      </c>
      <c r="DZ51" t="n">
        <v>0</v>
      </c>
      <c r="EA51" s="29" t="n">
        <v>16</v>
      </c>
      <c r="EB51" s="42" t="n">
        <v>0</v>
      </c>
      <c r="EC51" t="n">
        <v>16</v>
      </c>
      <c r="ED51" s="29" t="n">
        <v>0</v>
      </c>
      <c r="EE51" s="42" t="n">
        <v>16</v>
      </c>
      <c r="EF51" t="n">
        <v>13</v>
      </c>
      <c r="EG51" s="29" t="n">
        <v>3</v>
      </c>
      <c r="EH51" t="n">
        <v>11</v>
      </c>
      <c r="EI51" t="n">
        <v>5</v>
      </c>
      <c r="EJ51" t="n">
        <v>8</v>
      </c>
      <c r="EK51" t="n">
        <v>8</v>
      </c>
      <c r="EL51" t="n">
        <v>5</v>
      </c>
      <c r="EM51" t="n">
        <v>11</v>
      </c>
      <c r="EN51" t="n">
        <v>4</v>
      </c>
      <c r="EO51" t="n">
        <v>12</v>
      </c>
      <c r="EP51" t="n">
        <v>4</v>
      </c>
      <c r="EQ51" t="n">
        <v>12</v>
      </c>
    </row>
    <row customHeight="1" ht="12" r="52">
      <c r="A52" s="52" t="n">
        <v>43372</v>
      </c>
      <c r="B52" s="42" t="inlineStr">
        <is>
          <t>Stuttgart</t>
        </is>
      </c>
      <c r="C52" s="42" t="inlineStr">
        <is>
          <t>Werder Bremen</t>
        </is>
      </c>
      <c r="D52" s="27" t="n">
        <v>309</v>
      </c>
      <c r="E52" s="27" t="n">
        <v>485</v>
      </c>
      <c r="F52" s="27" t="n">
        <v>231</v>
      </c>
      <c r="G52" s="27" t="n">
        <v>393</v>
      </c>
      <c r="H52" s="8" t="n">
        <v>5</v>
      </c>
      <c r="I52" s="8" t="n">
        <v>3</v>
      </c>
      <c r="J52" s="8" t="n">
        <v>8</v>
      </c>
      <c r="K52" s="15" t="n">
        <v>2</v>
      </c>
      <c r="L52" s="27" t="n">
        <v>1</v>
      </c>
      <c r="M52" s="8" t="n">
        <v>1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Mainz</t>
        </is>
      </c>
      <c r="AM52" s="13" t="inlineStr">
        <is>
          <t>Hoffenheim</t>
        </is>
      </c>
      <c r="AN52" s="13" t="n">
        <v>15</v>
      </c>
      <c r="AO52" s="13" t="n">
        <v>1</v>
      </c>
      <c r="AP52" s="13" t="n">
        <v>16</v>
      </c>
      <c r="AQ52" s="13" t="n">
        <v>0</v>
      </c>
      <c r="AR52" s="13" t="n">
        <v>7</v>
      </c>
      <c r="AS52" s="13" t="n">
        <v>9</v>
      </c>
      <c r="AT52" s="13" t="n">
        <v>10</v>
      </c>
      <c r="AU52" s="13" t="n">
        <v>6</v>
      </c>
      <c r="AV52" s="13" t="n">
        <v>2</v>
      </c>
      <c r="AW52" s="13" t="n">
        <v>14</v>
      </c>
      <c r="AX52" s="13" t="n">
        <v>6</v>
      </c>
      <c r="AY52" s="13" t="n">
        <v>10</v>
      </c>
      <c r="AZ52" s="13" t="n">
        <v>12</v>
      </c>
      <c r="BA52" s="13" t="n">
        <v>4</v>
      </c>
      <c r="BB52" s="13" t="n">
        <v>15</v>
      </c>
      <c r="BC52" s="13" t="n">
        <v>1</v>
      </c>
      <c r="BD52" s="13" t="n">
        <v>11</v>
      </c>
      <c r="BE52" s="13" t="n">
        <v>5</v>
      </c>
      <c r="BF52" s="13" t="n">
        <v>11</v>
      </c>
      <c r="BG52" s="13" t="n">
        <v>5</v>
      </c>
      <c r="BH52" s="13" t="n">
        <v>7</v>
      </c>
      <c r="BI52" s="13" t="n">
        <v>9</v>
      </c>
      <c r="BJ52" s="13" t="n">
        <v>9</v>
      </c>
      <c r="BK52" s="13" t="n">
        <v>7</v>
      </c>
      <c r="BL52" s="13" t="n">
        <v>5</v>
      </c>
      <c r="BM52" s="13" t="n">
        <v>11</v>
      </c>
      <c r="BN52" s="13" t="n">
        <v>7</v>
      </c>
      <c r="BO52" s="13" t="n">
        <v>9</v>
      </c>
      <c r="BP52" s="13" t="n">
        <v>11</v>
      </c>
      <c r="BQ52" s="13" t="n">
        <v>5</v>
      </c>
      <c r="BR52" s="13" t="n">
        <v>15</v>
      </c>
      <c r="BS52" s="13" t="n">
        <v>1</v>
      </c>
      <c r="BT52" s="13" t="n">
        <v>2</v>
      </c>
      <c r="BU52" s="13" t="n">
        <v>14</v>
      </c>
      <c r="BV52" s="13" t="n">
        <v>9</v>
      </c>
      <c r="BW52" s="13" t="n">
        <v>7</v>
      </c>
      <c r="BX52" s="13" t="n">
        <v>1</v>
      </c>
      <c r="BY52" s="13" t="n">
        <v>15</v>
      </c>
      <c r="BZ52" s="13" t="n">
        <v>2</v>
      </c>
      <c r="CA52" s="13" t="n">
        <v>14</v>
      </c>
      <c r="CB52" s="13" t="n">
        <v>11</v>
      </c>
      <c r="CC52" s="13" t="n">
        <v>5</v>
      </c>
      <c r="CD52" s="13" t="n">
        <v>15</v>
      </c>
      <c r="CE52" s="13" t="n">
        <v>1</v>
      </c>
      <c r="CF52" s="13" t="n">
        <v>7</v>
      </c>
      <c r="CG52" s="13" t="n">
        <v>9</v>
      </c>
      <c r="CH52" s="13" t="n">
        <v>11</v>
      </c>
      <c r="CI52" s="13" t="n">
        <v>5</v>
      </c>
      <c r="CJ52" s="13" t="n">
        <v>5</v>
      </c>
      <c r="CK52" s="13" t="n">
        <v>11</v>
      </c>
      <c r="CL52" s="13" t="n">
        <v>6</v>
      </c>
      <c r="CM52" s="13" t="n">
        <v>10</v>
      </c>
      <c r="CN52" s="13" t="n">
        <v>13</v>
      </c>
      <c r="CO52" s="13" t="n">
        <v>3</v>
      </c>
      <c r="CP52" s="13" t="n">
        <v>12</v>
      </c>
      <c r="CQ52" s="13" t="n">
        <v>4</v>
      </c>
      <c r="CR52" s="13" t="n">
        <v>6</v>
      </c>
      <c r="CS52" s="13" t="n">
        <v>10</v>
      </c>
      <c r="CT52" s="13" t="n">
        <v>5</v>
      </c>
      <c r="CU52" s="13" t="n">
        <v>11</v>
      </c>
      <c r="CV52" s="13" t="n">
        <v>1</v>
      </c>
      <c r="CW52" s="13" t="n">
        <v>15</v>
      </c>
      <c r="CX52" s="13" t="n">
        <v>3</v>
      </c>
      <c r="CY52" s="13" t="n">
        <v>13</v>
      </c>
      <c r="CZ52" s="13" t="n">
        <v>13</v>
      </c>
      <c r="DA52" s="13" t="n">
        <v>3</v>
      </c>
      <c r="DB52" s="13" t="n">
        <v>13</v>
      </c>
      <c r="DC52" s="13" t="n">
        <v>3</v>
      </c>
      <c r="DD52" s="13" t="n">
        <v>9</v>
      </c>
      <c r="DE52" s="13" t="n">
        <v>7</v>
      </c>
      <c r="DF52" s="13" t="n">
        <v>7</v>
      </c>
      <c r="DG52" s="13" t="n">
        <v>9</v>
      </c>
      <c r="DH52" s="13" t="n">
        <v>6</v>
      </c>
      <c r="DI52" s="13" t="n">
        <v>10</v>
      </c>
      <c r="DJ52" s="42" t="n">
        <v>4</v>
      </c>
      <c r="DK52" s="13" t="n">
        <v>12</v>
      </c>
      <c r="DL52" s="29" t="n">
        <v>7</v>
      </c>
      <c r="DM52" s="42" t="n">
        <v>9</v>
      </c>
      <c r="DN52" t="n">
        <v>11</v>
      </c>
      <c r="DO52" s="29" t="n">
        <v>5</v>
      </c>
      <c r="DP52" s="42" t="n">
        <v>5</v>
      </c>
      <c r="DQ52" t="n">
        <v>11</v>
      </c>
      <c r="DR52" s="29" t="n">
        <v>6</v>
      </c>
      <c r="DS52" s="42" t="n">
        <v>10</v>
      </c>
      <c r="DT52" t="n">
        <v>13</v>
      </c>
      <c r="DU52" s="29" t="n">
        <v>3</v>
      </c>
      <c r="DV52" s="42" t="n">
        <v>12</v>
      </c>
      <c r="DW52" t="n">
        <v>4</v>
      </c>
      <c r="DX52" s="29" t="n">
        <v>6</v>
      </c>
      <c r="DY52" s="42" t="n">
        <v>10</v>
      </c>
      <c r="DZ52" t="n">
        <v>5</v>
      </c>
      <c r="EA52" s="29" t="n">
        <v>11</v>
      </c>
      <c r="EB52" s="42" t="n">
        <v>1</v>
      </c>
      <c r="EC52" t="n">
        <v>15</v>
      </c>
      <c r="ED52" s="29" t="n">
        <v>3</v>
      </c>
      <c r="EE52" s="42" t="n">
        <v>13</v>
      </c>
      <c r="EF52" t="n">
        <v>13</v>
      </c>
      <c r="EG52" s="29" t="n">
        <v>3</v>
      </c>
      <c r="EH52" t="n">
        <v>13</v>
      </c>
      <c r="EI52" t="n">
        <v>3</v>
      </c>
      <c r="EJ52" t="n">
        <v>9</v>
      </c>
      <c r="EK52" t="n">
        <v>7</v>
      </c>
      <c r="EL52" t="n">
        <v>7</v>
      </c>
      <c r="EM52" t="n">
        <v>9</v>
      </c>
      <c r="EN52" t="n">
        <v>6</v>
      </c>
      <c r="EO52" t="n">
        <v>10</v>
      </c>
      <c r="EP52" t="n">
        <v>4</v>
      </c>
      <c r="EQ52" t="n">
        <v>12</v>
      </c>
    </row>
    <row customHeight="1" ht="12" r="53">
      <c r="A53" s="52" t="n">
        <v>43372</v>
      </c>
      <c r="B53" s="42" t="inlineStr">
        <is>
          <t>Wolfsburg</t>
        </is>
      </c>
      <c r="C53" s="42" t="inlineStr">
        <is>
          <t>B. Monchengladbach</t>
        </is>
      </c>
      <c r="D53" s="27" t="n">
        <v>494</v>
      </c>
      <c r="E53" s="27" t="n">
        <v>401</v>
      </c>
      <c r="F53" s="27" t="n">
        <v>408</v>
      </c>
      <c r="G53" s="27" t="n">
        <v>316</v>
      </c>
      <c r="H53" s="8" t="n">
        <v>3</v>
      </c>
      <c r="I53" s="8" t="n">
        <v>3</v>
      </c>
      <c r="J53" s="8" t="n">
        <v>6</v>
      </c>
      <c r="K53" s="15" t="n">
        <v>2</v>
      </c>
      <c r="L53" s="27" t="n">
        <v>2</v>
      </c>
      <c r="M53" s="8" t="n">
        <v>4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Schalke</t>
        </is>
      </c>
      <c r="AM53" s="13" t="inlineStr">
        <is>
          <t>Stuttgart</t>
        </is>
      </c>
      <c r="AN53" s="13" t="n">
        <v>12</v>
      </c>
      <c r="AO53" s="13" t="n">
        <v>4</v>
      </c>
      <c r="AP53" s="13" t="n">
        <v>15</v>
      </c>
      <c r="AQ53" s="13" t="n">
        <v>1</v>
      </c>
      <c r="AR53" s="13" t="n">
        <v>5</v>
      </c>
      <c r="AS53" s="13" t="n">
        <v>11</v>
      </c>
      <c r="AT53" s="13" t="n">
        <v>6</v>
      </c>
      <c r="AU53" s="13" t="n">
        <v>10</v>
      </c>
      <c r="AV53" s="13" t="n">
        <v>1</v>
      </c>
      <c r="AW53" s="13" t="n">
        <v>15</v>
      </c>
      <c r="AX53" s="13" t="n">
        <v>1</v>
      </c>
      <c r="AY53" s="13" t="n">
        <v>15</v>
      </c>
      <c r="AZ53" s="13" t="n">
        <v>10</v>
      </c>
      <c r="BA53" s="13" t="n">
        <v>6</v>
      </c>
      <c r="BB53" s="13" t="n">
        <v>12</v>
      </c>
      <c r="BC53" s="13" t="n">
        <v>4</v>
      </c>
      <c r="BD53" s="13" t="n">
        <v>7</v>
      </c>
      <c r="BE53" s="13" t="n">
        <v>9</v>
      </c>
      <c r="BF53" s="13" t="n">
        <v>10</v>
      </c>
      <c r="BG53" s="13" t="n">
        <v>6</v>
      </c>
      <c r="BH53" s="13" t="n">
        <v>6</v>
      </c>
      <c r="BI53" s="13" t="n">
        <v>10</v>
      </c>
      <c r="BJ53" s="13" t="n">
        <v>7</v>
      </c>
      <c r="BK53" s="13" t="n">
        <v>9</v>
      </c>
      <c r="BL53" s="13" t="n">
        <v>3</v>
      </c>
      <c r="BM53" s="13" t="n">
        <v>13</v>
      </c>
      <c r="BN53" s="13" t="n">
        <v>3</v>
      </c>
      <c r="BO53" s="13" t="n">
        <v>13</v>
      </c>
      <c r="BP53" s="13" t="n">
        <v>6</v>
      </c>
      <c r="BQ53" s="13" t="n">
        <v>10</v>
      </c>
      <c r="BR53" s="13" t="n">
        <v>9</v>
      </c>
      <c r="BS53" s="13" t="n">
        <v>7</v>
      </c>
      <c r="BT53" s="13" t="n">
        <v>1</v>
      </c>
      <c r="BU53" s="13" t="n">
        <v>15</v>
      </c>
      <c r="BV53" s="13" t="n">
        <v>2</v>
      </c>
      <c r="BW53" s="13" t="n">
        <v>14</v>
      </c>
      <c r="BX53" s="13" t="n">
        <v>0</v>
      </c>
      <c r="BY53" s="13" t="n">
        <v>16</v>
      </c>
      <c r="BZ53" s="13" t="n">
        <v>0</v>
      </c>
      <c r="CA53" s="13" t="n">
        <v>16</v>
      </c>
      <c r="CB53" s="13" t="n">
        <v>9</v>
      </c>
      <c r="CC53" s="13" t="n">
        <v>7</v>
      </c>
      <c r="CD53" s="13" t="n">
        <v>11</v>
      </c>
      <c r="CE53" s="13" t="n">
        <v>5</v>
      </c>
      <c r="CF53" s="13" t="n">
        <v>4</v>
      </c>
      <c r="CG53" s="13" t="n">
        <v>12</v>
      </c>
      <c r="CH53" s="13" t="n">
        <v>3</v>
      </c>
      <c r="CI53" s="13" t="n">
        <v>13</v>
      </c>
      <c r="CJ53" s="13" t="n">
        <v>1</v>
      </c>
      <c r="CK53" s="13" t="n">
        <v>15</v>
      </c>
      <c r="CL53" s="13" t="n">
        <v>2</v>
      </c>
      <c r="CM53" s="13" t="n">
        <v>14</v>
      </c>
      <c r="CN53" s="13" t="n">
        <v>12</v>
      </c>
      <c r="CO53" s="13" t="n">
        <v>4</v>
      </c>
      <c r="CP53" s="13" t="n">
        <v>13</v>
      </c>
      <c r="CQ53" s="13" t="n">
        <v>3</v>
      </c>
      <c r="CR53" s="13" t="n">
        <v>3</v>
      </c>
      <c r="CS53" s="13" t="n">
        <v>13</v>
      </c>
      <c r="CT53" s="13" t="n">
        <v>3</v>
      </c>
      <c r="CU53" s="13" t="n">
        <v>13</v>
      </c>
      <c r="CV53" s="13" t="n">
        <v>0</v>
      </c>
      <c r="CW53" s="13" t="n">
        <v>16</v>
      </c>
      <c r="CX53" s="13" t="n">
        <v>1</v>
      </c>
      <c r="CY53" s="13" t="n">
        <v>15</v>
      </c>
      <c r="CZ53" s="13" t="n">
        <v>12</v>
      </c>
      <c r="DA53" s="13" t="n">
        <v>4</v>
      </c>
      <c r="DB53" s="13" t="n">
        <v>13</v>
      </c>
      <c r="DC53" s="13" t="n">
        <v>3</v>
      </c>
      <c r="DD53" s="13" t="n">
        <v>9</v>
      </c>
      <c r="DE53" s="13" t="n">
        <v>7</v>
      </c>
      <c r="DF53" s="13" t="n">
        <v>8</v>
      </c>
      <c r="DG53" s="13" t="n">
        <v>8</v>
      </c>
      <c r="DH53" s="13" t="n">
        <v>5</v>
      </c>
      <c r="DI53" s="13" t="n">
        <v>11</v>
      </c>
      <c r="DJ53" s="42" t="n">
        <v>7</v>
      </c>
      <c r="DK53" s="13" t="n">
        <v>9</v>
      </c>
      <c r="DL53" s="29" t="n">
        <v>4</v>
      </c>
      <c r="DM53" s="42" t="n">
        <v>12</v>
      </c>
      <c r="DN53" t="n">
        <v>3</v>
      </c>
      <c r="DO53" s="29" t="n">
        <v>13</v>
      </c>
      <c r="DP53" s="42" t="n">
        <v>1</v>
      </c>
      <c r="DQ53" t="n">
        <v>15</v>
      </c>
      <c r="DR53" s="29" t="n">
        <v>2</v>
      </c>
      <c r="DS53" s="42" t="n">
        <v>14</v>
      </c>
      <c r="DT53" t="n">
        <v>12</v>
      </c>
      <c r="DU53" s="29" t="n">
        <v>4</v>
      </c>
      <c r="DV53" s="42" t="n">
        <v>13</v>
      </c>
      <c r="DW53" t="n">
        <v>3</v>
      </c>
      <c r="DX53" s="29" t="n">
        <v>3</v>
      </c>
      <c r="DY53" s="42" t="n">
        <v>13</v>
      </c>
      <c r="DZ53" t="n">
        <v>3</v>
      </c>
      <c r="EA53" s="29" t="n">
        <v>13</v>
      </c>
      <c r="EB53" s="42" t="n">
        <v>0</v>
      </c>
      <c r="EC53" t="n">
        <v>16</v>
      </c>
      <c r="ED53" s="29" t="n">
        <v>1</v>
      </c>
      <c r="EE53" s="42" t="n">
        <v>15</v>
      </c>
      <c r="EF53" t="n">
        <v>12</v>
      </c>
      <c r="EG53" s="29" t="n">
        <v>4</v>
      </c>
      <c r="EH53" t="n">
        <v>13</v>
      </c>
      <c r="EI53" t="n">
        <v>3</v>
      </c>
      <c r="EJ53" t="n">
        <v>9</v>
      </c>
      <c r="EK53" t="n">
        <v>7</v>
      </c>
      <c r="EL53" t="n">
        <v>8</v>
      </c>
      <c r="EM53" t="n">
        <v>8</v>
      </c>
      <c r="EN53" t="n">
        <v>5</v>
      </c>
      <c r="EO53" t="n">
        <v>11</v>
      </c>
      <c r="EP53" t="n">
        <v>7</v>
      </c>
      <c r="EQ53" t="n">
        <v>9</v>
      </c>
    </row>
    <row customHeight="1" ht="12" r="54">
      <c r="A54" s="52" t="n">
        <v>43373</v>
      </c>
      <c r="B54" s="42" t="inlineStr">
        <is>
          <t>Augsburg</t>
        </is>
      </c>
      <c r="C54" s="42" t="inlineStr">
        <is>
          <t>Freiburg</t>
        </is>
      </c>
      <c r="D54" s="27" t="n">
        <v>409</v>
      </c>
      <c r="E54" s="27" t="n">
        <v>408</v>
      </c>
      <c r="F54" s="27" t="n">
        <v>314</v>
      </c>
      <c r="G54" s="27" t="n">
        <v>324</v>
      </c>
      <c r="H54" s="8" t="n">
        <v>10</v>
      </c>
      <c r="I54" s="8" t="n">
        <v>6</v>
      </c>
      <c r="J54" s="8" t="n">
        <v>16</v>
      </c>
      <c r="K54" s="15" t="n">
        <v>4</v>
      </c>
      <c r="L54" s="27" t="n">
        <v>1</v>
      </c>
      <c r="M54" s="8" t="n">
        <v>5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Werder Bremen</t>
        </is>
      </c>
      <c r="AM54" s="13" t="inlineStr">
        <is>
          <t>RB Leipzig</t>
        </is>
      </c>
      <c r="AN54" s="13" t="n">
        <v>13</v>
      </c>
      <c r="AO54" s="13" t="n">
        <v>3</v>
      </c>
      <c r="AP54" s="13" t="n">
        <v>13</v>
      </c>
      <c r="AQ54" s="13" t="n">
        <v>3</v>
      </c>
      <c r="AR54" s="13" t="n">
        <v>5</v>
      </c>
      <c r="AS54" s="13" t="n">
        <v>11</v>
      </c>
      <c r="AT54" s="13" t="n">
        <v>3</v>
      </c>
      <c r="AU54" s="13" t="n">
        <v>13</v>
      </c>
      <c r="AV54" s="13" t="n">
        <v>3</v>
      </c>
      <c r="AW54" s="13" t="n">
        <v>13</v>
      </c>
      <c r="AX54" s="13" t="n">
        <v>0</v>
      </c>
      <c r="AY54" s="13" t="n">
        <v>16</v>
      </c>
      <c r="AZ54" s="13" t="n">
        <v>12</v>
      </c>
      <c r="BA54" s="13" t="n">
        <v>4</v>
      </c>
      <c r="BB54" s="13" t="n">
        <v>10</v>
      </c>
      <c r="BC54" s="13" t="n">
        <v>6</v>
      </c>
      <c r="BD54" s="13" t="n">
        <v>8</v>
      </c>
      <c r="BE54" s="13" t="n">
        <v>8</v>
      </c>
      <c r="BF54" s="13" t="n">
        <v>8</v>
      </c>
      <c r="BG54" s="13" t="n">
        <v>8</v>
      </c>
      <c r="BH54" s="13" t="n">
        <v>6</v>
      </c>
      <c r="BI54" s="13" t="n">
        <v>10</v>
      </c>
      <c r="BJ54" s="13" t="n">
        <v>4</v>
      </c>
      <c r="BK54" s="13" t="n">
        <v>12</v>
      </c>
      <c r="BL54" s="13" t="n">
        <v>2</v>
      </c>
      <c r="BM54" s="13" t="n">
        <v>14</v>
      </c>
      <c r="BN54" s="13" t="n">
        <v>2</v>
      </c>
      <c r="BO54" s="13" t="n">
        <v>14</v>
      </c>
      <c r="BP54" s="13" t="n">
        <v>11</v>
      </c>
      <c r="BQ54" s="13" t="n">
        <v>5</v>
      </c>
      <c r="BR54" s="13" t="n">
        <v>13</v>
      </c>
      <c r="BS54" s="13" t="n">
        <v>3</v>
      </c>
      <c r="BT54" s="13" t="n">
        <v>4</v>
      </c>
      <c r="BU54" s="13" t="n">
        <v>12</v>
      </c>
      <c r="BV54" s="13" t="n">
        <v>4</v>
      </c>
      <c r="BW54" s="13" t="n">
        <v>12</v>
      </c>
      <c r="BX54" s="13" t="n">
        <v>0</v>
      </c>
      <c r="BY54" s="13" t="n">
        <v>16</v>
      </c>
      <c r="BZ54" s="13" t="n">
        <v>1</v>
      </c>
      <c r="CA54" s="13" t="n">
        <v>15</v>
      </c>
      <c r="CB54" s="13" t="n">
        <v>15</v>
      </c>
      <c r="CC54" s="13" t="n">
        <v>1</v>
      </c>
      <c r="CD54" s="13" t="n">
        <v>13</v>
      </c>
      <c r="CE54" s="13" t="n">
        <v>3</v>
      </c>
      <c r="CF54" s="13" t="n">
        <v>8</v>
      </c>
      <c r="CG54" s="13" t="n">
        <v>8</v>
      </c>
      <c r="CH54" s="13" t="n">
        <v>9</v>
      </c>
      <c r="CI54" s="13" t="n">
        <v>7</v>
      </c>
      <c r="CJ54" s="13" t="n">
        <v>4</v>
      </c>
      <c r="CK54" s="13" t="n">
        <v>12</v>
      </c>
      <c r="CL54" s="13" t="n">
        <v>6</v>
      </c>
      <c r="CM54" s="13" t="n">
        <v>10</v>
      </c>
      <c r="CN54" s="13" t="n">
        <v>9</v>
      </c>
      <c r="CO54" s="13" t="n">
        <v>7</v>
      </c>
      <c r="CP54" s="13" t="n">
        <v>6</v>
      </c>
      <c r="CQ54" s="13" t="n">
        <v>10</v>
      </c>
      <c r="CR54" s="13" t="n">
        <v>3</v>
      </c>
      <c r="CS54" s="13" t="n">
        <v>13</v>
      </c>
      <c r="CT54" s="13" t="n">
        <v>1</v>
      </c>
      <c r="CU54" s="13" t="n">
        <v>15</v>
      </c>
      <c r="CV54" s="13" t="n">
        <v>0</v>
      </c>
      <c r="CW54" s="13" t="n">
        <v>16</v>
      </c>
      <c r="CX54" s="13" t="n">
        <v>0</v>
      </c>
      <c r="CY54" s="13" t="n">
        <v>16</v>
      </c>
      <c r="CZ54" s="13" t="n">
        <v>14</v>
      </c>
      <c r="DA54" s="13" t="n">
        <v>2</v>
      </c>
      <c r="DB54" s="13" t="n">
        <v>7</v>
      </c>
      <c r="DC54" s="13" t="n">
        <v>9</v>
      </c>
      <c r="DD54" s="13" t="n">
        <v>4</v>
      </c>
      <c r="DE54" s="13" t="n">
        <v>12</v>
      </c>
      <c r="DF54" s="13" t="n">
        <v>3</v>
      </c>
      <c r="DG54" s="13" t="n">
        <v>13</v>
      </c>
      <c r="DH54" s="13" t="n">
        <v>1</v>
      </c>
      <c r="DI54" s="13" t="n">
        <v>15</v>
      </c>
      <c r="DJ54" s="42" t="n">
        <v>1</v>
      </c>
      <c r="DK54" s="13" t="n">
        <v>15</v>
      </c>
      <c r="DL54" s="29" t="n">
        <v>8</v>
      </c>
      <c r="DM54" s="42" t="n">
        <v>8</v>
      </c>
      <c r="DN54" t="n">
        <v>9</v>
      </c>
      <c r="DO54" s="29" t="n">
        <v>7</v>
      </c>
      <c r="DP54" s="42" t="n">
        <v>4</v>
      </c>
      <c r="DQ54" t="n">
        <v>12</v>
      </c>
      <c r="DR54" s="29" t="n">
        <v>6</v>
      </c>
      <c r="DS54" s="42" t="n">
        <v>10</v>
      </c>
      <c r="DT54" t="n">
        <v>9</v>
      </c>
      <c r="DU54" s="29" t="n">
        <v>7</v>
      </c>
      <c r="DV54" s="42" t="n">
        <v>6</v>
      </c>
      <c r="DW54" t="n">
        <v>10</v>
      </c>
      <c r="DX54" s="29" t="n">
        <v>3</v>
      </c>
      <c r="DY54" s="42" t="n">
        <v>13</v>
      </c>
      <c r="DZ54" t="n">
        <v>1</v>
      </c>
      <c r="EA54" s="29" t="n">
        <v>15</v>
      </c>
      <c r="EB54" s="42" t="n">
        <v>0</v>
      </c>
      <c r="EC54" t="n">
        <v>16</v>
      </c>
      <c r="ED54" s="29" t="n">
        <v>0</v>
      </c>
      <c r="EE54" s="42" t="n">
        <v>16</v>
      </c>
      <c r="EF54" t="n">
        <v>14</v>
      </c>
      <c r="EG54" s="29" t="n">
        <v>2</v>
      </c>
      <c r="EH54" t="n">
        <v>7</v>
      </c>
      <c r="EI54" t="n">
        <v>9</v>
      </c>
      <c r="EJ54" t="n">
        <v>4</v>
      </c>
      <c r="EK54" t="n">
        <v>12</v>
      </c>
      <c r="EL54" t="n">
        <v>3</v>
      </c>
      <c r="EM54" t="n">
        <v>13</v>
      </c>
      <c r="EN54" t="n">
        <v>1</v>
      </c>
      <c r="EO54" t="n">
        <v>15</v>
      </c>
      <c r="EP54" t="n">
        <v>1</v>
      </c>
      <c r="EQ54" t="n">
        <v>15</v>
      </c>
    </row>
    <row customHeight="1" ht="12" r="55">
      <c r="A55" s="52" t="n">
        <v>43373</v>
      </c>
      <c r="B55" s="42" t="inlineStr">
        <is>
          <t>Eintracht Frankfurt</t>
        </is>
      </c>
      <c r="C55" s="42" t="inlineStr">
        <is>
          <t>Hannover</t>
        </is>
      </c>
      <c r="D55" s="27" t="n">
        <v>316</v>
      </c>
      <c r="E55" s="27" t="n">
        <v>461</v>
      </c>
      <c r="F55" s="27" t="n">
        <v>207</v>
      </c>
      <c r="G55" s="27" t="n">
        <v>349</v>
      </c>
      <c r="H55" s="8" t="n">
        <v>7</v>
      </c>
      <c r="I55" s="8" t="n">
        <v>1</v>
      </c>
      <c r="J55" s="8" t="n">
        <v>8</v>
      </c>
      <c r="K55" s="15" t="n">
        <v>4</v>
      </c>
      <c r="L55" s="27" t="n">
        <v>1</v>
      </c>
      <c r="M55" s="8" t="n">
        <v>5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Wolfsburg</t>
        </is>
      </c>
      <c r="AM55" s="13" t="inlineStr">
        <is>
          <t>Augsburg</t>
        </is>
      </c>
      <c r="AN55" s="13" t="n">
        <v>15</v>
      </c>
      <c r="AO55" s="13" t="n">
        <v>1</v>
      </c>
      <c r="AP55" s="13" t="n">
        <v>15</v>
      </c>
      <c r="AQ55" s="13" t="n">
        <v>1</v>
      </c>
      <c r="AR55" s="13" t="n">
        <v>8</v>
      </c>
      <c r="AS55" s="13" t="n">
        <v>8</v>
      </c>
      <c r="AT55" s="13" t="n">
        <v>8</v>
      </c>
      <c r="AU55" s="13" t="n">
        <v>8</v>
      </c>
      <c r="AV55" s="13" t="n">
        <v>5</v>
      </c>
      <c r="AW55" s="13" t="n">
        <v>11</v>
      </c>
      <c r="AX55" s="13" t="n">
        <v>4</v>
      </c>
      <c r="AY55" s="13" t="n">
        <v>12</v>
      </c>
      <c r="AZ55" s="13" t="n">
        <v>13</v>
      </c>
      <c r="BA55" s="13" t="n">
        <v>3</v>
      </c>
      <c r="BB55" s="13" t="n">
        <v>14</v>
      </c>
      <c r="BC55" s="13" t="n">
        <v>2</v>
      </c>
      <c r="BD55" s="13" t="n">
        <v>8</v>
      </c>
      <c r="BE55" s="13" t="n">
        <v>8</v>
      </c>
      <c r="BF55" s="13" t="n">
        <v>13</v>
      </c>
      <c r="BG55" s="13" t="n">
        <v>3</v>
      </c>
      <c r="BH55" s="13" t="n">
        <v>5</v>
      </c>
      <c r="BI55" s="13" t="n">
        <v>11</v>
      </c>
      <c r="BJ55" s="13" t="n">
        <v>10</v>
      </c>
      <c r="BK55" s="13" t="n">
        <v>6</v>
      </c>
      <c r="BL55" s="13" t="n">
        <v>4</v>
      </c>
      <c r="BM55" s="13" t="n">
        <v>12</v>
      </c>
      <c r="BN55" s="13" t="n">
        <v>6</v>
      </c>
      <c r="BO55" s="13" t="n">
        <v>10</v>
      </c>
      <c r="BP55" s="13" t="n">
        <v>11</v>
      </c>
      <c r="BQ55" s="13" t="n">
        <v>5</v>
      </c>
      <c r="BR55" s="13" t="n">
        <v>6</v>
      </c>
      <c r="BS55" s="13" t="n">
        <v>10</v>
      </c>
      <c r="BT55" s="13" t="n">
        <v>4</v>
      </c>
      <c r="BU55" s="13" t="n">
        <v>12</v>
      </c>
      <c r="BV55" s="13" t="n">
        <v>3</v>
      </c>
      <c r="BW55" s="13" t="n">
        <v>13</v>
      </c>
      <c r="BX55" s="13" t="n">
        <v>3</v>
      </c>
      <c r="BY55" s="13" t="n">
        <v>13</v>
      </c>
      <c r="BZ55" s="13" t="n">
        <v>2</v>
      </c>
      <c r="CA55" s="13" t="n">
        <v>14</v>
      </c>
      <c r="CB55" s="13" t="n">
        <v>11</v>
      </c>
      <c r="CC55" s="13" t="n">
        <v>5</v>
      </c>
      <c r="CD55" s="13" t="n">
        <v>10</v>
      </c>
      <c r="CE55" s="13" t="n">
        <v>6</v>
      </c>
      <c r="CF55" s="13" t="n">
        <v>8</v>
      </c>
      <c r="CG55" s="13" t="n">
        <v>8</v>
      </c>
      <c r="CH55" s="13" t="n">
        <v>7</v>
      </c>
      <c r="CI55" s="13" t="n">
        <v>9</v>
      </c>
      <c r="CJ55" s="13" t="n">
        <v>7</v>
      </c>
      <c r="CK55" s="13" t="n">
        <v>9</v>
      </c>
      <c r="CL55" s="13" t="n">
        <v>5</v>
      </c>
      <c r="CM55" s="13" t="n">
        <v>11</v>
      </c>
      <c r="CN55" s="13" t="n">
        <v>12</v>
      </c>
      <c r="CO55" s="13" t="n">
        <v>4</v>
      </c>
      <c r="CP55" s="13" t="n">
        <v>14</v>
      </c>
      <c r="CQ55" s="13" t="n">
        <v>2</v>
      </c>
      <c r="CR55" s="13" t="n">
        <v>4</v>
      </c>
      <c r="CS55" s="13" t="n">
        <v>12</v>
      </c>
      <c r="CT55" s="13" t="n">
        <v>7</v>
      </c>
      <c r="CU55" s="13" t="n">
        <v>9</v>
      </c>
      <c r="CV55" s="13" t="n">
        <v>3</v>
      </c>
      <c r="CW55" s="13" t="n">
        <v>13</v>
      </c>
      <c r="CX55" s="13" t="n">
        <v>2</v>
      </c>
      <c r="CY55" s="13" t="n">
        <v>14</v>
      </c>
      <c r="CZ55" s="13" t="n">
        <v>12</v>
      </c>
      <c r="DA55" s="13" t="n">
        <v>4</v>
      </c>
      <c r="DB55" s="13" t="n">
        <v>12</v>
      </c>
      <c r="DC55" s="13" t="n">
        <v>4</v>
      </c>
      <c r="DD55" s="13" t="n">
        <v>7</v>
      </c>
      <c r="DE55" s="13" t="n">
        <v>9</v>
      </c>
      <c r="DF55" s="13" t="n">
        <v>9</v>
      </c>
      <c r="DG55" s="13" t="n">
        <v>7</v>
      </c>
      <c r="DH55" s="13" t="n">
        <v>4</v>
      </c>
      <c r="DI55" s="13" t="n">
        <v>12</v>
      </c>
      <c r="DJ55" s="42" t="n">
        <v>8</v>
      </c>
      <c r="DK55" s="13" t="n">
        <v>8</v>
      </c>
      <c r="DL55" s="29" t="n">
        <v>8</v>
      </c>
      <c r="DM55" s="42" t="n">
        <v>8</v>
      </c>
      <c r="DN55" t="n">
        <v>7</v>
      </c>
      <c r="DO55" s="29" t="n">
        <v>9</v>
      </c>
      <c r="DP55" s="42" t="n">
        <v>7</v>
      </c>
      <c r="DQ55" t="n">
        <v>9</v>
      </c>
      <c r="DR55" s="29" t="n">
        <v>5</v>
      </c>
      <c r="DS55" s="42" t="n">
        <v>11</v>
      </c>
      <c r="DT55" t="n">
        <v>12</v>
      </c>
      <c r="DU55" s="29" t="n">
        <v>4</v>
      </c>
      <c r="DV55" s="42" t="n">
        <v>14</v>
      </c>
      <c r="DW55" t="n">
        <v>2</v>
      </c>
      <c r="DX55" s="29" t="n">
        <v>4</v>
      </c>
      <c r="DY55" s="42" t="n">
        <v>12</v>
      </c>
      <c r="DZ55" t="n">
        <v>7</v>
      </c>
      <c r="EA55" s="29" t="n">
        <v>9</v>
      </c>
      <c r="EB55" s="42" t="n">
        <v>3</v>
      </c>
      <c r="EC55" t="n">
        <v>13</v>
      </c>
      <c r="ED55" s="29" t="n">
        <v>2</v>
      </c>
      <c r="EE55" s="42" t="n">
        <v>14</v>
      </c>
      <c r="EF55" t="n">
        <v>12</v>
      </c>
      <c r="EG55" s="29" t="n">
        <v>4</v>
      </c>
      <c r="EH55" t="n">
        <v>12</v>
      </c>
      <c r="EI55" t="n">
        <v>4</v>
      </c>
      <c r="EJ55" t="n">
        <v>7</v>
      </c>
      <c r="EK55" t="n">
        <v>9</v>
      </c>
      <c r="EL55" t="n">
        <v>9</v>
      </c>
      <c r="EM55" t="n">
        <v>7</v>
      </c>
      <c r="EN55" t="n">
        <v>4</v>
      </c>
      <c r="EO55" t="n">
        <v>12</v>
      </c>
      <c r="EP55" t="n">
        <v>8</v>
      </c>
      <c r="EQ55" t="n">
        <v>8</v>
      </c>
    </row>
    <row customHeight="1" ht="12" r="56">
      <c r="A56" s="52" t="n">
        <v>43378</v>
      </c>
      <c r="B56" s="42" t="inlineStr">
        <is>
          <t>Werder Bremen</t>
        </is>
      </c>
      <c r="C56" s="42" t="inlineStr">
        <is>
          <t>Wolfsburg</t>
        </is>
      </c>
      <c r="D56" s="27" t="n">
        <v>435</v>
      </c>
      <c r="E56" s="27" t="n">
        <v>447</v>
      </c>
      <c r="F56" s="27" t="n">
        <v>327</v>
      </c>
      <c r="G56" s="27" t="n">
        <v>317</v>
      </c>
      <c r="H56" s="8" t="n">
        <v>5</v>
      </c>
      <c r="I56" s="8" t="n">
        <v>4</v>
      </c>
      <c r="J56" s="8" t="n">
        <v>9</v>
      </c>
      <c r="K56" s="15" t="n">
        <v>2</v>
      </c>
      <c r="L56" s="27" t="n">
        <v>0</v>
      </c>
      <c r="M56" s="8" t="n">
        <v>2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  <c r="AX56" s="13" t="n"/>
      <c r="AY56" s="13" t="n"/>
      <c r="AZ56" s="13" t="n"/>
      <c r="BA56" s="13" t="n"/>
      <c r="BB56" s="13" t="n"/>
      <c r="BC56" s="13" t="n"/>
      <c r="BD56" s="13" t="n"/>
      <c r="BE56" s="13" t="n"/>
      <c r="BF56" s="13" t="n"/>
      <c r="BG56" s="13" t="n"/>
      <c r="BH56" s="13" t="n"/>
      <c r="BI56" s="13" t="n"/>
      <c r="BJ56" s="13" t="n"/>
      <c r="BK56" s="13" t="n"/>
      <c r="BL56" s="13" t="n"/>
      <c r="BM56" s="13" t="n"/>
      <c r="BN56" s="13" t="n"/>
      <c r="BO56" s="13" t="n"/>
      <c r="BP56" s="13" t="n"/>
      <c r="BQ56" s="13" t="n"/>
      <c r="BR56" s="13" t="n"/>
      <c r="BS56" s="13" t="n"/>
      <c r="BT56" s="13" t="n"/>
      <c r="BU56" s="13" t="n"/>
      <c r="BV56" s="13" t="n"/>
      <c r="BW56" s="13" t="n"/>
      <c r="BX56" s="13" t="n"/>
      <c r="BY56" s="13" t="n"/>
      <c r="BZ56" s="13" t="n"/>
      <c r="CA56" s="13" t="n"/>
      <c r="CB56" s="13" t="n"/>
      <c r="CC56" s="13" t="n"/>
      <c r="CD56" s="13" t="n"/>
      <c r="CE56" s="13" t="n"/>
      <c r="CF56" s="13" t="n"/>
      <c r="CG56" s="13" t="n"/>
      <c r="CH56" s="13" t="n"/>
      <c r="CI56" s="13" t="n"/>
      <c r="CJ56" s="13" t="n"/>
      <c r="CK56" s="13" t="n"/>
      <c r="CL56" s="13" t="n"/>
      <c r="CM56" s="13" t="n"/>
      <c r="CN56" s="13" t="n"/>
      <c r="CO56" s="13" t="n"/>
      <c r="CP56" s="13" t="n"/>
      <c r="CQ56" s="13" t="n"/>
      <c r="CR56" s="13" t="n"/>
      <c r="CS56" s="13" t="n"/>
      <c r="CT56" s="13" t="n"/>
      <c r="CU56" s="13" t="n"/>
      <c r="CV56" s="13" t="n"/>
      <c r="CW56" s="13" t="n"/>
      <c r="CX56" s="13" t="n"/>
      <c r="CY56" s="13" t="n"/>
      <c r="CZ56" s="13" t="n"/>
      <c r="DA56" s="13" t="n"/>
      <c r="DB56" s="13" t="n"/>
      <c r="DC56" s="13" t="n"/>
      <c r="DD56" s="13" t="n"/>
      <c r="DE56" s="13" t="n"/>
      <c r="DF56" s="13" t="n"/>
      <c r="DG56" s="13" t="n"/>
      <c r="DH56" s="13" t="n"/>
      <c r="DI56" s="13" t="n"/>
      <c r="DJ56" s="42" t="n"/>
      <c r="DK56" s="13" t="n"/>
      <c r="DL56" s="29" t="n"/>
      <c r="DM56" s="42" t="n"/>
      <c r="DO56" s="29" t="n"/>
      <c r="DP56" s="42" t="n"/>
      <c r="DR56" s="29" t="n"/>
      <c r="DS56" s="42" t="n"/>
      <c r="DU56" s="29" t="n"/>
      <c r="DV56" s="42" t="n"/>
      <c r="DX56" s="29" t="n"/>
      <c r="DY56" s="42" t="n"/>
      <c r="EA56" s="29" t="n"/>
      <c r="EB56" s="42" t="n"/>
      <c r="ED56" s="29" t="n"/>
      <c r="EE56" s="42" t="n"/>
      <c r="EG56" s="29" t="n"/>
    </row>
    <row customHeight="1" ht="12" r="57">
      <c r="A57" s="52" t="n">
        <v>43379</v>
      </c>
      <c r="B57" s="42" t="inlineStr">
        <is>
          <t>Bayern Munich</t>
        </is>
      </c>
      <c r="C57" s="42" t="inlineStr">
        <is>
          <t>B. Monchengladbach</t>
        </is>
      </c>
      <c r="D57" s="27" t="n">
        <v>734</v>
      </c>
      <c r="E57" s="27" t="n">
        <v>285</v>
      </c>
      <c r="F57" s="27" t="n">
        <v>665</v>
      </c>
      <c r="G57" s="27" t="n">
        <v>198</v>
      </c>
      <c r="H57" s="8" t="n">
        <v>3</v>
      </c>
      <c r="I57" s="8" t="n">
        <v>3</v>
      </c>
      <c r="J57" s="8" t="n">
        <v>6</v>
      </c>
      <c r="K57" s="15" t="n">
        <v>0</v>
      </c>
      <c r="L57" s="27" t="n">
        <v>3</v>
      </c>
      <c r="M57" s="8" t="n">
        <v>3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43379</v>
      </c>
      <c r="B58" s="42" t="inlineStr">
        <is>
          <t>Dortmund</t>
        </is>
      </c>
      <c r="C58" s="42" t="inlineStr">
        <is>
          <t>Augsburg</t>
        </is>
      </c>
      <c r="D58" s="27" t="n">
        <v>562</v>
      </c>
      <c r="E58" s="27" t="n">
        <v>290</v>
      </c>
      <c r="F58" s="27" t="n">
        <v>475</v>
      </c>
      <c r="G58" s="27" t="n">
        <v>193</v>
      </c>
      <c r="H58" s="8" t="n">
        <v>8</v>
      </c>
      <c r="I58" s="8" t="n">
        <v>6</v>
      </c>
      <c r="J58" s="8" t="n">
        <v>14</v>
      </c>
      <c r="K58" s="15" t="n">
        <v>4</v>
      </c>
      <c r="L58" s="27" t="n">
        <v>3</v>
      </c>
      <c r="M58" s="8" t="n">
        <v>7</v>
      </c>
      <c r="N58" s="12">
        <f>IF(K58="","",LOOKUP(K58-L58,{-9E+307,0,1},{2,"x",1}))</f>
        <v/>
      </c>
      <c r="O58" s="7">
        <f>IF(K58="","",K58&amp;"-"&amp;L58)</f>
        <v/>
      </c>
      <c r="P58" s="1" t="n"/>
      <c r="DJ58" s="42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43379</v>
      </c>
      <c r="B59" s="42" t="inlineStr">
        <is>
          <t>Dusseldorf</t>
        </is>
      </c>
      <c r="C59" s="42" t="inlineStr">
        <is>
          <t>Schalke</t>
        </is>
      </c>
      <c r="D59" s="27" t="n">
        <v>366</v>
      </c>
      <c r="E59" s="27" t="n">
        <v>393</v>
      </c>
      <c r="F59" s="27" t="n">
        <v>259</v>
      </c>
      <c r="G59" s="27" t="n">
        <v>298</v>
      </c>
      <c r="H59" s="8" t="n">
        <v>3</v>
      </c>
      <c r="I59" s="8" t="n">
        <v>5</v>
      </c>
      <c r="J59" s="8" t="n">
        <v>8</v>
      </c>
      <c r="K59" s="15" t="n">
        <v>0</v>
      </c>
      <c r="L59" s="27" t="n">
        <v>2</v>
      </c>
      <c r="M59" s="8" t="n">
        <v>2</v>
      </c>
      <c r="N59" s="12">
        <f>IF(K59="","",LOOKUP(K59-L59,{-9E+307,0,1},{2,"x",1}))</f>
        <v/>
      </c>
      <c r="O59" s="7">
        <f>IF(K59="","",K59&amp;"-"&amp;L59)</f>
        <v/>
      </c>
      <c r="P59" s="1" t="n"/>
      <c r="DJ59" s="42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43379</v>
      </c>
      <c r="B60" s="42" t="inlineStr">
        <is>
          <t>Hannover</t>
        </is>
      </c>
      <c r="C60" s="42" t="inlineStr">
        <is>
          <t>Stuttgart</t>
        </is>
      </c>
      <c r="D60" s="27" t="n">
        <v>397</v>
      </c>
      <c r="E60" s="27" t="n">
        <v>406</v>
      </c>
      <c r="F60" s="27" t="n">
        <v>287</v>
      </c>
      <c r="G60" s="27" t="n">
        <v>296</v>
      </c>
      <c r="H60" s="8" t="n">
        <v>6</v>
      </c>
      <c r="I60" s="8" t="n">
        <v>5</v>
      </c>
      <c r="J60" s="8" t="n">
        <v>11</v>
      </c>
      <c r="K60" s="15" t="n">
        <v>3</v>
      </c>
      <c r="L60" s="27" t="n">
        <v>1</v>
      </c>
      <c r="M60" s="8" t="n">
        <v>4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43379</v>
      </c>
      <c r="B61" s="42" t="inlineStr">
        <is>
          <t>Mainz</t>
        </is>
      </c>
      <c r="C61" s="42" t="inlineStr">
        <is>
          <t>Hertha Berlin</t>
        </is>
      </c>
      <c r="D61" s="27" t="n">
        <v>499</v>
      </c>
      <c r="E61" s="27" t="n">
        <v>427</v>
      </c>
      <c r="F61" s="27" t="n">
        <v>415</v>
      </c>
      <c r="G61" s="27" t="n">
        <v>333</v>
      </c>
      <c r="H61" s="8" t="n">
        <v>3</v>
      </c>
      <c r="I61" s="8" t="n">
        <v>1</v>
      </c>
      <c r="J61" s="8" t="n">
        <v>4</v>
      </c>
      <c r="K61" s="15" t="n">
        <v>0</v>
      </c>
      <c r="L61" s="27" t="n">
        <v>0</v>
      </c>
      <c r="M61" s="8" t="n">
        <v>1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43380</v>
      </c>
      <c r="B62" s="42" t="inlineStr">
        <is>
          <t>Freiburg</t>
        </is>
      </c>
      <c r="C62" s="42" t="inlineStr">
        <is>
          <t>Bayer Leverkusen</t>
        </is>
      </c>
      <c r="D62" s="27" t="n">
        <v>354</v>
      </c>
      <c r="E62" s="27" t="n">
        <v>479</v>
      </c>
      <c r="F62" s="27" t="n">
        <v>271</v>
      </c>
      <c r="G62" s="27" t="n">
        <v>387</v>
      </c>
      <c r="H62" s="8" t="n">
        <v>1</v>
      </c>
      <c r="I62" s="8" t="n">
        <v>0</v>
      </c>
      <c r="J62" s="8" t="n">
        <v>1</v>
      </c>
      <c r="K62" s="15" t="n">
        <v>0</v>
      </c>
      <c r="L62" s="27" t="n">
        <v>0</v>
      </c>
      <c r="M62" s="8" t="n">
        <v>0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43380</v>
      </c>
      <c r="B63" s="42" t="inlineStr">
        <is>
          <t>Hoffenheim</t>
        </is>
      </c>
      <c r="C63" s="42" t="inlineStr">
        <is>
          <t>Eintracht Frankfurt</t>
        </is>
      </c>
      <c r="D63" s="27" t="n">
        <v>561</v>
      </c>
      <c r="E63" s="27" t="n">
        <v>256</v>
      </c>
      <c r="F63" s="27" t="n">
        <v>478</v>
      </c>
      <c r="G63" s="27" t="n">
        <v>173</v>
      </c>
      <c r="H63" s="8" t="n">
        <v>4</v>
      </c>
      <c r="I63" s="8" t="n">
        <v>4</v>
      </c>
      <c r="J63" s="8" t="n">
        <v>8</v>
      </c>
      <c r="K63" s="15" t="n">
        <v>1</v>
      </c>
      <c r="L63" s="27" t="n">
        <v>2</v>
      </c>
      <c r="M63" s="8" t="n">
        <v>3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43380</v>
      </c>
      <c r="B64" s="42" t="inlineStr">
        <is>
          <t>RB Leipzig</t>
        </is>
      </c>
      <c r="C64" s="42" t="inlineStr">
        <is>
          <t>Nurnberg</t>
        </is>
      </c>
      <c r="D64" s="27" t="n">
        <v>606</v>
      </c>
      <c r="E64" s="27" t="n">
        <v>418</v>
      </c>
      <c r="F64" s="27" t="n">
        <v>525</v>
      </c>
      <c r="G64" s="27" t="n">
        <v>329</v>
      </c>
      <c r="H64" s="8" t="n">
        <v>8</v>
      </c>
      <c r="I64" s="8" t="n">
        <v>0</v>
      </c>
      <c r="J64" s="8" t="n">
        <v>8</v>
      </c>
      <c r="K64" s="15" t="n">
        <v>6</v>
      </c>
      <c r="L64" s="27" t="n">
        <v>0</v>
      </c>
      <c r="M64" s="8" t="n">
        <v>6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43392</v>
      </c>
      <c r="B65" s="42" t="inlineStr">
        <is>
          <t>Eintracht Frankfurt</t>
        </is>
      </c>
      <c r="C65" s="42" t="inlineStr">
        <is>
          <t>Dusseldorf</t>
        </is>
      </c>
      <c r="D65" s="27" t="n">
        <v>498</v>
      </c>
      <c r="E65" s="27" t="n">
        <v>437</v>
      </c>
      <c r="F65" s="27" t="n">
        <v>414</v>
      </c>
      <c r="G65" s="27" t="n">
        <v>351</v>
      </c>
      <c r="H65" s="8" t="n">
        <v>13</v>
      </c>
      <c r="I65" s="8" t="n">
        <v>4</v>
      </c>
      <c r="J65" s="8" t="n">
        <v>17</v>
      </c>
      <c r="K65" s="15" t="n">
        <v>7</v>
      </c>
      <c r="L65" s="27" t="n">
        <v>1</v>
      </c>
      <c r="M65" s="8" t="n">
        <v>8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43393</v>
      </c>
      <c r="B66" s="42" t="inlineStr">
        <is>
          <t>Augsburg</t>
        </is>
      </c>
      <c r="C66" s="42" t="inlineStr">
        <is>
          <t>RB Leipzig</t>
        </is>
      </c>
      <c r="D66" s="27" t="n">
        <v>381</v>
      </c>
      <c r="E66" s="27" t="n">
        <v>355</v>
      </c>
      <c r="F66" s="27" t="n">
        <v>253</v>
      </c>
      <c r="G66" s="27" t="n">
        <v>223</v>
      </c>
      <c r="H66" s="8" t="n">
        <v>0</v>
      </c>
      <c r="I66" s="8" t="n">
        <v>4</v>
      </c>
      <c r="J66" s="8" t="n">
        <v>4</v>
      </c>
      <c r="K66" s="15" t="n">
        <v>0</v>
      </c>
      <c r="L66" s="27" t="n">
        <v>0</v>
      </c>
      <c r="M66" s="8" t="n">
        <v>0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43393</v>
      </c>
      <c r="B67" s="42" t="inlineStr">
        <is>
          <t>Bayer Leverkusen</t>
        </is>
      </c>
      <c r="C67" s="42" t="inlineStr">
        <is>
          <t>Hannover</t>
        </is>
      </c>
      <c r="D67" s="27" t="n">
        <v>444</v>
      </c>
      <c r="E67" s="27" t="n">
        <v>245</v>
      </c>
      <c r="F67" s="27" t="n">
        <v>362</v>
      </c>
      <c r="G67" s="27" t="n">
        <v>165</v>
      </c>
      <c r="H67" s="8" t="n">
        <v>7</v>
      </c>
      <c r="I67" s="8" t="n">
        <v>7</v>
      </c>
      <c r="J67" s="8" t="n">
        <v>14</v>
      </c>
      <c r="K67" s="15" t="n">
        <v>2</v>
      </c>
      <c r="L67" s="27" t="n">
        <v>2</v>
      </c>
      <c r="M67" s="8" t="n">
        <v>4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43393</v>
      </c>
      <c r="B68" s="42" t="inlineStr">
        <is>
          <t>Nurnberg</t>
        </is>
      </c>
      <c r="C68" s="42" t="inlineStr">
        <is>
          <t>Hoffenheim</t>
        </is>
      </c>
      <c r="D68" s="27" t="n">
        <v>266</v>
      </c>
      <c r="E68" s="27" t="n">
        <v>658</v>
      </c>
      <c r="F68" s="27" t="n">
        <v>179</v>
      </c>
      <c r="G68" s="27" t="n">
        <v>575</v>
      </c>
      <c r="H68" s="8" t="n">
        <v>2</v>
      </c>
      <c r="I68" s="8" t="n">
        <v>12</v>
      </c>
      <c r="J68" s="8" t="n">
        <v>14</v>
      </c>
      <c r="K68" s="15" t="n">
        <v>1</v>
      </c>
      <c r="L68" s="27" t="n">
        <v>3</v>
      </c>
      <c r="M68" s="8" t="n">
        <v>4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43393</v>
      </c>
      <c r="B69" s="42" t="inlineStr">
        <is>
          <t>Schalke</t>
        </is>
      </c>
      <c r="C69" s="42" t="inlineStr">
        <is>
          <t>Werder Bremen</t>
        </is>
      </c>
      <c r="D69" s="27" t="n">
        <v>413</v>
      </c>
      <c r="E69" s="27" t="n">
        <v>496</v>
      </c>
      <c r="F69" s="27" t="n">
        <v>317</v>
      </c>
      <c r="G69" s="27" t="n">
        <v>389</v>
      </c>
      <c r="H69" s="8" t="n">
        <v>4</v>
      </c>
      <c r="I69" s="8" t="n">
        <v>3</v>
      </c>
      <c r="J69" s="8" t="n">
        <v>7</v>
      </c>
      <c r="K69" s="15" t="n">
        <v>0</v>
      </c>
      <c r="L69" s="27" t="n">
        <v>2</v>
      </c>
      <c r="M69" s="8" t="n">
        <v>2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43393</v>
      </c>
      <c r="B70" s="42" t="inlineStr">
        <is>
          <t>Stuttgart</t>
        </is>
      </c>
      <c r="C70" s="42" t="inlineStr">
        <is>
          <t>Dortmund</t>
        </is>
      </c>
      <c r="D70" s="27" t="n">
        <v>476</v>
      </c>
      <c r="E70" s="27" t="n">
        <v>503</v>
      </c>
      <c r="F70" s="27" t="n">
        <v>387</v>
      </c>
      <c r="G70" s="27" t="n">
        <v>421</v>
      </c>
      <c r="H70" s="8" t="n">
        <v>5</v>
      </c>
      <c r="I70" s="8" t="n">
        <v>4</v>
      </c>
      <c r="J70" s="8" t="n">
        <v>9</v>
      </c>
      <c r="K70" s="15" t="n">
        <v>0</v>
      </c>
      <c r="L70" s="27" t="n">
        <v>4</v>
      </c>
      <c r="M70" s="8" t="n">
        <v>1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43393</v>
      </c>
      <c r="B71" s="42" t="inlineStr">
        <is>
          <t>Wolfsburg</t>
        </is>
      </c>
      <c r="C71" s="42" t="inlineStr">
        <is>
          <t>Bayern Munich</t>
        </is>
      </c>
      <c r="D71" s="27" t="n">
        <v>414</v>
      </c>
      <c r="E71" s="27" t="n">
        <v>508</v>
      </c>
      <c r="F71" s="27" t="n">
        <v>332</v>
      </c>
      <c r="G71" s="27" t="n">
        <v>422</v>
      </c>
      <c r="H71" s="8" t="n">
        <v>1</v>
      </c>
      <c r="I71" s="8" t="n">
        <v>11</v>
      </c>
      <c r="J71" s="8" t="n">
        <v>12</v>
      </c>
      <c r="K71" s="15" t="n">
        <v>1</v>
      </c>
      <c r="L71" s="27" t="n">
        <v>3</v>
      </c>
      <c r="M71" s="8" t="n">
        <v>4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43394</v>
      </c>
      <c r="B72" s="42" t="inlineStr">
        <is>
          <t>B. Monchengladbach</t>
        </is>
      </c>
      <c r="C72" s="42" t="inlineStr">
        <is>
          <t>Mainz</t>
        </is>
      </c>
      <c r="D72" s="27" t="n">
        <v>550</v>
      </c>
      <c r="E72" s="27" t="n">
        <v>467</v>
      </c>
      <c r="F72" s="27" t="n">
        <v>468</v>
      </c>
      <c r="G72" s="27" t="n">
        <v>391</v>
      </c>
      <c r="H72" s="8" t="n">
        <v>8</v>
      </c>
      <c r="I72" s="8" t="n">
        <v>4</v>
      </c>
      <c r="J72" s="8" t="n">
        <v>12</v>
      </c>
      <c r="K72" s="15" t="n">
        <v>4</v>
      </c>
      <c r="L72" s="27" t="n">
        <v>0</v>
      </c>
      <c r="M72" s="8" t="n">
        <v>4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43394</v>
      </c>
      <c r="B73" s="42" t="inlineStr">
        <is>
          <t>Hertha Berlin</t>
        </is>
      </c>
      <c r="C73" s="42" t="inlineStr">
        <is>
          <t>Freiburg</t>
        </is>
      </c>
      <c r="D73" s="27" t="n">
        <v>536</v>
      </c>
      <c r="E73" s="27" t="n">
        <v>337</v>
      </c>
      <c r="F73" s="27" t="n">
        <v>459</v>
      </c>
      <c r="G73" s="27" t="n">
        <v>255</v>
      </c>
      <c r="H73" s="8" t="n">
        <v>5</v>
      </c>
      <c r="I73" s="8" t="n">
        <v>3</v>
      </c>
      <c r="J73" s="8" t="n">
        <v>8</v>
      </c>
      <c r="K73" s="15" t="n">
        <v>1</v>
      </c>
      <c r="L73" s="27" t="n">
        <v>1</v>
      </c>
      <c r="M73" s="8" t="n">
        <v>2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43399</v>
      </c>
      <c r="B74" s="42" t="inlineStr">
        <is>
          <t>Freiburg</t>
        </is>
      </c>
      <c r="C74" s="42" t="inlineStr">
        <is>
          <t>B. Monchengladbach</t>
        </is>
      </c>
      <c r="D74" s="27" t="n">
        <v>426</v>
      </c>
      <c r="E74" s="27" t="n">
        <v>587</v>
      </c>
      <c r="F74" s="27" t="n">
        <v>346</v>
      </c>
      <c r="G74" s="27" t="n">
        <v>514</v>
      </c>
      <c r="H74" s="8" t="n">
        <v>7</v>
      </c>
      <c r="I74" s="8" t="n">
        <v>2</v>
      </c>
      <c r="J74" s="8" t="n">
        <v>9</v>
      </c>
      <c r="K74" s="15" t="n">
        <v>3</v>
      </c>
      <c r="L74" s="27" t="n">
        <v>1</v>
      </c>
      <c r="M74" s="8" t="n">
        <v>4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43400</v>
      </c>
      <c r="B75" s="42" t="inlineStr">
        <is>
          <t>Dortmund</t>
        </is>
      </c>
      <c r="C75" s="42" t="inlineStr">
        <is>
          <t>Hertha Berlin</t>
        </is>
      </c>
      <c r="D75" s="27" t="n">
        <v>546</v>
      </c>
      <c r="E75" s="27" t="n">
        <v>402</v>
      </c>
      <c r="F75" s="27" t="n">
        <v>445</v>
      </c>
      <c r="G75" s="27" t="n">
        <v>304</v>
      </c>
      <c r="H75" s="8" t="n">
        <v>5</v>
      </c>
      <c r="I75" s="8" t="n">
        <v>4</v>
      </c>
      <c r="J75" s="8" t="n">
        <v>9</v>
      </c>
      <c r="K75" s="15" t="n">
        <v>2</v>
      </c>
      <c r="L75" s="27" t="n">
        <v>2</v>
      </c>
      <c r="M75" s="8" t="n">
        <v>4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43400</v>
      </c>
      <c r="B76" s="42" t="inlineStr">
        <is>
          <t>Dusseldorf</t>
        </is>
      </c>
      <c r="C76" s="42" t="inlineStr">
        <is>
          <t>Wolfsburg</t>
        </is>
      </c>
      <c r="D76" s="27" t="n">
        <v>329</v>
      </c>
      <c r="E76" s="27" t="n">
        <v>471</v>
      </c>
      <c r="F76" s="27" t="n">
        <v>232</v>
      </c>
      <c r="G76" s="27" t="n">
        <v>388</v>
      </c>
      <c r="H76" s="8" t="n">
        <v>1</v>
      </c>
      <c r="I76" s="8" t="n">
        <v>6</v>
      </c>
      <c r="J76" s="8" t="n">
        <v>7</v>
      </c>
      <c r="K76" s="15" t="n">
        <v>0</v>
      </c>
      <c r="L76" s="27" t="n">
        <v>3</v>
      </c>
      <c r="M76" s="8" t="n">
        <v>3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43400</v>
      </c>
      <c r="B77" s="42" t="inlineStr">
        <is>
          <t>Hannover</t>
        </is>
      </c>
      <c r="C77" s="42" t="inlineStr">
        <is>
          <t>Augsburg</t>
        </is>
      </c>
      <c r="D77" s="27" t="n">
        <v>469</v>
      </c>
      <c r="E77" s="27" t="n">
        <v>284</v>
      </c>
      <c r="F77" s="27" t="n">
        <v>367</v>
      </c>
      <c r="G77" s="27" t="n">
        <v>164</v>
      </c>
      <c r="H77" s="8" t="n">
        <v>4</v>
      </c>
      <c r="I77" s="8" t="n">
        <v>4</v>
      </c>
      <c r="J77" s="8" t="n">
        <v>8</v>
      </c>
      <c r="K77" s="15" t="n">
        <v>1</v>
      </c>
      <c r="L77" s="27" t="n">
        <v>2</v>
      </c>
      <c r="M77" s="8" t="n">
        <v>3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43400</v>
      </c>
      <c r="B78" s="42" t="inlineStr">
        <is>
          <t>Hoffenheim</t>
        </is>
      </c>
      <c r="C78" s="42" t="inlineStr">
        <is>
          <t>Stuttgart</t>
        </is>
      </c>
      <c r="D78" s="27" t="n">
        <v>675</v>
      </c>
      <c r="E78" s="27" t="n">
        <v>233</v>
      </c>
      <c r="F78" s="27" t="n">
        <v>609</v>
      </c>
      <c r="G78" s="27" t="n">
        <v>150</v>
      </c>
      <c r="H78" s="8" t="n">
        <v>10</v>
      </c>
      <c r="I78" s="8" t="n">
        <v>0</v>
      </c>
      <c r="J78" s="8" t="n">
        <v>10</v>
      </c>
      <c r="K78" s="15" t="n">
        <v>4</v>
      </c>
      <c r="L78" s="27" t="n">
        <v>0</v>
      </c>
      <c r="M78" s="8" t="n">
        <v>4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43400</v>
      </c>
      <c r="B79" s="42" t="inlineStr">
        <is>
          <t>Mainz</t>
        </is>
      </c>
      <c r="C79" s="42" t="inlineStr">
        <is>
          <t>Bayern Munich</t>
        </is>
      </c>
      <c r="D79" s="27" t="n">
        <v>321</v>
      </c>
      <c r="E79" s="27" t="n">
        <v>606</v>
      </c>
      <c r="F79" s="27" t="n">
        <v>233</v>
      </c>
      <c r="G79" s="27" t="n">
        <v>527</v>
      </c>
      <c r="H79" s="8" t="n">
        <v>1</v>
      </c>
      <c r="I79" s="8" t="n">
        <v>5</v>
      </c>
      <c r="J79" s="8" t="n">
        <v>6</v>
      </c>
      <c r="K79" s="15" t="n">
        <v>1</v>
      </c>
      <c r="L79" s="27" t="n">
        <v>2</v>
      </c>
      <c r="M79" s="8" t="n">
        <v>1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43401</v>
      </c>
      <c r="B80" s="42" t="inlineStr">
        <is>
          <t>Nurnberg</t>
        </is>
      </c>
      <c r="C80" s="42" t="inlineStr">
        <is>
          <t>Eintracht Frankfurt</t>
        </is>
      </c>
      <c r="D80" s="27" t="n">
        <v>381</v>
      </c>
      <c r="E80" s="27" t="n">
        <v>479</v>
      </c>
      <c r="F80" s="27" t="n">
        <v>293</v>
      </c>
      <c r="G80" s="27" t="n">
        <v>369</v>
      </c>
      <c r="H80" s="8" t="n">
        <v>3</v>
      </c>
      <c r="I80" s="8" t="n">
        <v>2</v>
      </c>
      <c r="J80" s="8" t="n">
        <v>5</v>
      </c>
      <c r="K80" s="15" t="n">
        <v>1</v>
      </c>
      <c r="L80" s="27" t="n">
        <v>1</v>
      </c>
      <c r="M80" s="8" t="n">
        <v>2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43401</v>
      </c>
      <c r="B81" s="42" t="inlineStr">
        <is>
          <t>RB Leipzig</t>
        </is>
      </c>
      <c r="C81" s="42" t="inlineStr">
        <is>
          <t>Schalke</t>
        </is>
      </c>
      <c r="D81" s="27" t="n">
        <v>602</v>
      </c>
      <c r="E81" s="27" t="n">
        <v>276</v>
      </c>
      <c r="F81" s="27" t="n">
        <v>468</v>
      </c>
      <c r="G81" s="27" t="n">
        <v>146</v>
      </c>
      <c r="H81" s="8" t="n">
        <v>2</v>
      </c>
      <c r="I81" s="8" t="n">
        <v>0</v>
      </c>
      <c r="J81" s="8" t="n">
        <v>2</v>
      </c>
      <c r="K81" s="15" t="n">
        <v>0</v>
      </c>
      <c r="L81" s="27" t="n">
        <v>0</v>
      </c>
      <c r="M81" s="8" t="n">
        <v>0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43401</v>
      </c>
      <c r="B82" s="42" t="inlineStr">
        <is>
          <t>Werder Bremen</t>
        </is>
      </c>
      <c r="C82" s="42" t="inlineStr">
        <is>
          <t>Bayer Leverkusen</t>
        </is>
      </c>
      <c r="D82" s="27" t="n">
        <v>587</v>
      </c>
      <c r="E82" s="27" t="n">
        <v>391</v>
      </c>
      <c r="F82" s="27" t="n">
        <v>496</v>
      </c>
      <c r="G82" s="27" t="n">
        <v>309</v>
      </c>
      <c r="H82" s="8" t="n">
        <v>6</v>
      </c>
      <c r="I82" s="8" t="n">
        <v>12</v>
      </c>
      <c r="J82" s="8" t="n">
        <v>18</v>
      </c>
      <c r="K82" s="15" t="n">
        <v>2</v>
      </c>
      <c r="L82" s="27" t="n">
        <v>6</v>
      </c>
      <c r="M82" s="8" t="n">
        <v>8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43406</v>
      </c>
      <c r="B83" s="42" t="inlineStr">
        <is>
          <t>Stuttgart</t>
        </is>
      </c>
      <c r="C83" s="42" t="inlineStr">
        <is>
          <t>Eintracht Frankfurt</t>
        </is>
      </c>
      <c r="D83" s="27" t="n">
        <v>507</v>
      </c>
      <c r="E83" s="27" t="n">
        <v>454</v>
      </c>
      <c r="F83" s="27" t="n">
        <v>397</v>
      </c>
      <c r="G83" s="27" t="n">
        <v>341</v>
      </c>
      <c r="H83" s="8" t="n">
        <v>0</v>
      </c>
      <c r="I83" s="8" t="n">
        <v>7</v>
      </c>
      <c r="J83" s="8" t="n">
        <v>7</v>
      </c>
      <c r="K83" s="15" t="n">
        <v>0</v>
      </c>
      <c r="L83" s="27" t="n">
        <v>3</v>
      </c>
      <c r="M83" s="8" t="n">
        <v>3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43407</v>
      </c>
      <c r="B84" s="42" t="inlineStr">
        <is>
          <t>Augsburg</t>
        </is>
      </c>
      <c r="C84" s="42" t="inlineStr">
        <is>
          <t>Nurnberg</t>
        </is>
      </c>
      <c r="D84" s="27" t="n">
        <v>435</v>
      </c>
      <c r="E84" s="27" t="n">
        <v>332</v>
      </c>
      <c r="F84" s="27" t="n">
        <v>344</v>
      </c>
      <c r="G84" s="27" t="n">
        <v>235</v>
      </c>
      <c r="H84" s="8" t="n">
        <v>4</v>
      </c>
      <c r="I84" s="8" t="n">
        <v>5</v>
      </c>
      <c r="J84" s="8" t="n">
        <v>9</v>
      </c>
      <c r="K84" s="15" t="n">
        <v>2</v>
      </c>
      <c r="L84" s="27" t="n">
        <v>2</v>
      </c>
      <c r="M84" s="8" t="n">
        <v>4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43407</v>
      </c>
      <c r="B85" s="42" t="inlineStr">
        <is>
          <t>Bayer Leverkusen</t>
        </is>
      </c>
      <c r="C85" s="42" t="inlineStr">
        <is>
          <t>Hoffenheim</t>
        </is>
      </c>
      <c r="D85" s="27" t="n">
        <v>561</v>
      </c>
      <c r="E85" s="27" t="n">
        <v>393</v>
      </c>
      <c r="F85" s="27" t="n">
        <v>463</v>
      </c>
      <c r="G85" s="27" t="n">
        <v>297</v>
      </c>
      <c r="H85" s="8" t="n">
        <v>9</v>
      </c>
      <c r="I85" s="8" t="n">
        <v>4</v>
      </c>
      <c r="J85" s="8" t="n">
        <v>13</v>
      </c>
      <c r="K85" s="15" t="n">
        <v>1</v>
      </c>
      <c r="L85" s="27" t="n">
        <v>4</v>
      </c>
      <c r="M85" s="8" t="n">
        <v>5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43407</v>
      </c>
      <c r="B86" s="42" t="inlineStr">
        <is>
          <t>Bayern Munich</t>
        </is>
      </c>
      <c r="C86" s="42" t="inlineStr">
        <is>
          <t>Freiburg</t>
        </is>
      </c>
      <c r="D86" s="27" t="n">
        <v>727</v>
      </c>
      <c r="E86" s="27" t="n">
        <v>280</v>
      </c>
      <c r="F86" s="27" t="n">
        <v>644</v>
      </c>
      <c r="G86" s="27" t="n">
        <v>204</v>
      </c>
      <c r="H86" s="8" t="n">
        <v>6</v>
      </c>
      <c r="I86" s="8" t="n">
        <v>1</v>
      </c>
      <c r="J86" s="8" t="n">
        <v>7</v>
      </c>
      <c r="K86" s="15" t="n">
        <v>1</v>
      </c>
      <c r="L86" s="27" t="n">
        <v>1</v>
      </c>
      <c r="M86" s="8" t="n">
        <v>2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43407</v>
      </c>
      <c r="B87" s="42" t="inlineStr">
        <is>
          <t>Hertha Berlin</t>
        </is>
      </c>
      <c r="C87" s="42" t="inlineStr">
        <is>
          <t>RB Leipzig</t>
        </is>
      </c>
      <c r="D87" s="27" t="n">
        <v>446</v>
      </c>
      <c r="E87" s="27" t="n">
        <v>487</v>
      </c>
      <c r="F87" s="27" t="n">
        <v>338</v>
      </c>
      <c r="G87" s="27" t="n">
        <v>381</v>
      </c>
      <c r="H87" s="8" t="n">
        <v>5</v>
      </c>
      <c r="I87" s="8" t="n">
        <v>11</v>
      </c>
      <c r="J87" s="8" t="n">
        <v>16</v>
      </c>
      <c r="K87" s="15" t="n">
        <v>0</v>
      </c>
      <c r="L87" s="27" t="n">
        <v>3</v>
      </c>
      <c r="M87" s="8" t="n">
        <v>3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43407</v>
      </c>
      <c r="B88" s="42" t="inlineStr">
        <is>
          <t>Schalke</t>
        </is>
      </c>
      <c r="C88" s="42" t="inlineStr">
        <is>
          <t>Hannover</t>
        </is>
      </c>
      <c r="D88" s="27" t="n">
        <v>545</v>
      </c>
      <c r="E88" s="27" t="n">
        <v>391</v>
      </c>
      <c r="F88" s="27" t="n">
        <v>471</v>
      </c>
      <c r="G88" s="27" t="n">
        <v>309</v>
      </c>
      <c r="H88" s="8" t="n">
        <v>6</v>
      </c>
      <c r="I88" s="8" t="n">
        <v>6</v>
      </c>
      <c r="J88" s="8" t="n">
        <v>12</v>
      </c>
      <c r="K88" s="15" t="n">
        <v>3</v>
      </c>
      <c r="L88" s="27" t="n">
        <v>1</v>
      </c>
      <c r="M88" s="8" t="n">
        <v>1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43407</v>
      </c>
      <c r="B89" s="42" t="inlineStr">
        <is>
          <t>Wolfsburg</t>
        </is>
      </c>
      <c r="C89" s="42" t="inlineStr">
        <is>
          <t>Dortmund</t>
        </is>
      </c>
      <c r="D89" s="27" t="n">
        <v>415</v>
      </c>
      <c r="E89" s="27" t="n">
        <v>537</v>
      </c>
      <c r="F89" s="27" t="n">
        <v>326</v>
      </c>
      <c r="G89" s="27" t="n">
        <v>448</v>
      </c>
      <c r="H89" s="8" t="n">
        <v>3</v>
      </c>
      <c r="I89" s="8" t="n">
        <v>1</v>
      </c>
      <c r="J89" s="8" t="n">
        <v>4</v>
      </c>
      <c r="K89" s="15" t="n">
        <v>0</v>
      </c>
      <c r="L89" s="27" t="n">
        <v>1</v>
      </c>
      <c r="M89" s="8" t="n">
        <v>1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43408</v>
      </c>
      <c r="B90" s="42" t="inlineStr">
        <is>
          <t>B. Monchengladbach</t>
        </is>
      </c>
      <c r="C90" s="42" t="inlineStr">
        <is>
          <t>Dusseldorf</t>
        </is>
      </c>
      <c r="D90" s="27" t="n">
        <v>547</v>
      </c>
      <c r="E90" s="27" t="n">
        <v>407</v>
      </c>
      <c r="F90" s="27" t="n">
        <v>484</v>
      </c>
      <c r="G90" s="27" t="n">
        <v>320</v>
      </c>
      <c r="H90" s="8" t="n">
        <v>7</v>
      </c>
      <c r="I90" s="8" t="n">
        <v>6</v>
      </c>
      <c r="J90" s="8" t="n">
        <v>13</v>
      </c>
      <c r="K90" s="15" t="n">
        <v>3</v>
      </c>
      <c r="L90" s="27" t="n">
        <v>0</v>
      </c>
      <c r="M90" s="8" t="n">
        <v>3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43408</v>
      </c>
      <c r="B91" s="42" t="inlineStr">
        <is>
          <t>Mainz</t>
        </is>
      </c>
      <c r="C91" s="42" t="inlineStr">
        <is>
          <t>Werder Bremen</t>
        </is>
      </c>
      <c r="D91" s="27" t="n">
        <v>363</v>
      </c>
      <c r="E91" s="27" t="n">
        <v>655</v>
      </c>
      <c r="F91" s="27" t="n">
        <v>270</v>
      </c>
      <c r="G91" s="27" t="n">
        <v>548</v>
      </c>
      <c r="H91" s="8" t="n">
        <v>6</v>
      </c>
      <c r="I91" s="8" t="n">
        <v>4</v>
      </c>
      <c r="J91" s="8" t="n">
        <v>10</v>
      </c>
      <c r="K91" s="15" t="n">
        <v>2</v>
      </c>
      <c r="L91" s="27" t="n">
        <v>1</v>
      </c>
      <c r="M91" s="8" t="n">
        <v>3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43413</v>
      </c>
      <c r="B92" s="42" t="inlineStr">
        <is>
          <t>Hannover</t>
        </is>
      </c>
      <c r="C92" s="42" t="inlineStr">
        <is>
          <t>Wolfsburg</t>
        </is>
      </c>
      <c r="D92" s="27" t="n">
        <v>228</v>
      </c>
      <c r="E92" s="27" t="n">
        <v>533</v>
      </c>
      <c r="F92" s="27" t="n">
        <v>157</v>
      </c>
      <c r="G92" s="27" t="n">
        <v>435</v>
      </c>
      <c r="H92" s="8" t="n">
        <v>4</v>
      </c>
      <c r="I92" s="8" t="n">
        <v>9</v>
      </c>
      <c r="J92" s="8" t="n">
        <v>13</v>
      </c>
      <c r="K92" s="15" t="n">
        <v>2</v>
      </c>
      <c r="L92" s="27" t="n">
        <v>1</v>
      </c>
      <c r="M92" s="8" t="n">
        <v>3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43414</v>
      </c>
      <c r="B93" s="42" t="inlineStr">
        <is>
          <t>Dortmund</t>
        </is>
      </c>
      <c r="C93" s="42" t="inlineStr">
        <is>
          <t>Bayern Munich</t>
        </is>
      </c>
      <c r="D93" s="27" t="n">
        <v>465</v>
      </c>
      <c r="E93" s="27" t="n">
        <v>602</v>
      </c>
      <c r="F93" s="27" t="n">
        <v>374</v>
      </c>
      <c r="G93" s="27" t="n">
        <v>509</v>
      </c>
      <c r="H93" s="8" t="n">
        <v>5</v>
      </c>
      <c r="I93" s="8" t="n">
        <v>3</v>
      </c>
      <c r="J93" s="8" t="n">
        <v>8</v>
      </c>
      <c r="K93" s="15" t="n">
        <v>3</v>
      </c>
      <c r="L93" s="27" t="n">
        <v>2</v>
      </c>
      <c r="M93" s="8" t="n">
        <v>5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43414</v>
      </c>
      <c r="B94" s="42" t="inlineStr">
        <is>
          <t>Dusseldorf</t>
        </is>
      </c>
      <c r="C94" s="42" t="inlineStr">
        <is>
          <t>Hertha Berlin</t>
        </is>
      </c>
      <c r="D94" s="27" t="n">
        <v>453</v>
      </c>
      <c r="E94" s="27" t="n">
        <v>477</v>
      </c>
      <c r="F94" s="27" t="n">
        <v>374</v>
      </c>
      <c r="G94" s="27" t="n">
        <v>391</v>
      </c>
      <c r="H94" s="8" t="n">
        <v>9</v>
      </c>
      <c r="I94" s="8" t="n">
        <v>6</v>
      </c>
      <c r="J94" s="8" t="n">
        <v>15</v>
      </c>
      <c r="K94" s="15" t="n">
        <v>4</v>
      </c>
      <c r="L94" s="27" t="n">
        <v>1</v>
      </c>
      <c r="M94" s="8" t="n">
        <v>5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43414</v>
      </c>
      <c r="B95" s="42" t="inlineStr">
        <is>
          <t>Freiburg</t>
        </is>
      </c>
      <c r="C95" s="42" t="inlineStr">
        <is>
          <t>Mainz</t>
        </is>
      </c>
      <c r="D95" s="27" t="n">
        <v>446</v>
      </c>
      <c r="E95" s="27" t="n">
        <v>337</v>
      </c>
      <c r="F95" s="27" t="n">
        <v>343</v>
      </c>
      <c r="G95" s="27" t="n">
        <v>237</v>
      </c>
      <c r="H95" s="8" t="n">
        <v>4</v>
      </c>
      <c r="I95" s="8" t="n">
        <v>9</v>
      </c>
      <c r="J95" s="8" t="n">
        <v>13</v>
      </c>
      <c r="K95" s="15" t="n">
        <v>1</v>
      </c>
      <c r="L95" s="27" t="n">
        <v>3</v>
      </c>
      <c r="M95" s="8" t="n">
        <v>4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43414</v>
      </c>
      <c r="B96" s="42" t="inlineStr">
        <is>
          <t>Hoffenheim</t>
        </is>
      </c>
      <c r="C96" s="42" t="inlineStr">
        <is>
          <t>Augsburg</t>
        </is>
      </c>
      <c r="D96" s="27" t="n">
        <v>492</v>
      </c>
      <c r="E96" s="27" t="n">
        <v>484</v>
      </c>
      <c r="F96" s="27" t="n">
        <v>414</v>
      </c>
      <c r="G96" s="27" t="n">
        <v>397</v>
      </c>
      <c r="H96" s="8" t="n">
        <v>7</v>
      </c>
      <c r="I96" s="8" t="n">
        <v>7</v>
      </c>
      <c r="J96" s="8" t="n">
        <v>14</v>
      </c>
      <c r="K96" s="15" t="n">
        <v>2</v>
      </c>
      <c r="L96" s="27" t="n">
        <v>1</v>
      </c>
      <c r="M96" s="8" t="n">
        <v>3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43414</v>
      </c>
      <c r="B97" s="42" t="inlineStr">
        <is>
          <t>Nurnberg</t>
        </is>
      </c>
      <c r="C97" s="42" t="inlineStr">
        <is>
          <t>Stuttgart</t>
        </is>
      </c>
      <c r="D97" s="27" t="n">
        <v>408</v>
      </c>
      <c r="E97" s="27" t="n">
        <v>390</v>
      </c>
      <c r="F97" s="27" t="n">
        <v>306</v>
      </c>
      <c r="G97" s="27" t="n">
        <v>283</v>
      </c>
      <c r="H97" s="8" t="n">
        <v>3</v>
      </c>
      <c r="I97" s="8" t="n">
        <v>4</v>
      </c>
      <c r="J97" s="8" t="n">
        <v>7</v>
      </c>
      <c r="K97" s="15" t="n">
        <v>0</v>
      </c>
      <c r="L97" s="27" t="n">
        <v>2</v>
      </c>
      <c r="M97" s="8" t="n">
        <v>1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43414</v>
      </c>
      <c r="B98" s="42" t="inlineStr">
        <is>
          <t>Werder Bremen</t>
        </is>
      </c>
      <c r="C98" s="42" t="inlineStr">
        <is>
          <t>B. Monchengladbach</t>
        </is>
      </c>
      <c r="D98" s="27" t="n">
        <v>580</v>
      </c>
      <c r="E98" s="27" t="n">
        <v>499</v>
      </c>
      <c r="F98" s="27" t="n">
        <v>476</v>
      </c>
      <c r="G98" s="27" t="n">
        <v>416</v>
      </c>
      <c r="H98" s="8" t="n">
        <v>5</v>
      </c>
      <c r="I98" s="8" t="n">
        <v>6</v>
      </c>
      <c r="J98" s="8" t="n">
        <v>11</v>
      </c>
      <c r="K98" s="15" t="n">
        <v>1</v>
      </c>
      <c r="L98" s="27" t="n">
        <v>3</v>
      </c>
      <c r="M98" s="8" t="n">
        <v>4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43415</v>
      </c>
      <c r="B99" s="42" t="inlineStr">
        <is>
          <t>Eintracht Frankfurt</t>
        </is>
      </c>
      <c r="C99" s="42" t="inlineStr">
        <is>
          <t>Schalke</t>
        </is>
      </c>
      <c r="D99" s="27" t="n">
        <v>368</v>
      </c>
      <c r="E99" s="27" t="n">
        <v>363</v>
      </c>
      <c r="F99" s="27" t="n">
        <v>283</v>
      </c>
      <c r="G99" s="27" t="n">
        <v>270</v>
      </c>
      <c r="H99" s="8" t="n">
        <v>4</v>
      </c>
      <c r="I99" s="8" t="n">
        <v>1</v>
      </c>
      <c r="J99" s="8" t="n">
        <v>5</v>
      </c>
      <c r="K99" s="15" t="n">
        <v>3</v>
      </c>
      <c r="L99" s="27" t="n">
        <v>0</v>
      </c>
      <c r="M99" s="8" t="n">
        <v>3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43415</v>
      </c>
      <c r="B100" s="42" t="inlineStr">
        <is>
          <t>RB Leipzig</t>
        </is>
      </c>
      <c r="C100" s="42" t="inlineStr">
        <is>
          <t>Bayer Leverkusen</t>
        </is>
      </c>
      <c r="D100" s="27" t="n">
        <v>433</v>
      </c>
      <c r="E100" s="27" t="n">
        <v>571</v>
      </c>
      <c r="F100" s="27" t="n">
        <v>319</v>
      </c>
      <c r="G100" s="27" t="n">
        <v>474</v>
      </c>
      <c r="H100" s="8" t="n">
        <v>6</v>
      </c>
      <c r="I100" s="8" t="n">
        <v>2</v>
      </c>
      <c r="J100" s="8" t="n">
        <v>8</v>
      </c>
      <c r="K100" s="15" t="n">
        <v>3</v>
      </c>
      <c r="L100" s="27" t="n">
        <v>0</v>
      </c>
      <c r="M100" s="8" t="n">
        <v>3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43427</v>
      </c>
      <c r="B101" s="42" t="inlineStr">
        <is>
          <t>Bayer Leverkusen</t>
        </is>
      </c>
      <c r="C101" s="42" t="inlineStr">
        <is>
          <t>Stuttgart</t>
        </is>
      </c>
      <c r="D101" s="27" t="n">
        <v>564</v>
      </c>
      <c r="E101" s="27" t="n">
        <v>368</v>
      </c>
      <c r="F101" s="27" t="n">
        <v>475</v>
      </c>
      <c r="G101" s="27" t="n">
        <v>272</v>
      </c>
      <c r="H101" s="8" t="n">
        <v>4</v>
      </c>
      <c r="I101" s="8" t="n">
        <v>2</v>
      </c>
      <c r="J101" s="8" t="n">
        <v>6</v>
      </c>
      <c r="K101" s="15" t="n">
        <v>2</v>
      </c>
      <c r="L101" s="27" t="n">
        <v>0</v>
      </c>
      <c r="M101" s="8" t="n">
        <v>2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43428</v>
      </c>
      <c r="B102" s="42" t="inlineStr">
        <is>
          <t>Augsburg</t>
        </is>
      </c>
      <c r="C102" s="42" t="inlineStr">
        <is>
          <t>Eintracht Frankfurt</t>
        </is>
      </c>
      <c r="D102" s="27" t="n">
        <v>504</v>
      </c>
      <c r="E102" s="27" t="n">
        <v>356</v>
      </c>
      <c r="F102" s="27" t="n">
        <v>402</v>
      </c>
      <c r="G102" s="27" t="n">
        <v>245</v>
      </c>
      <c r="H102" s="8" t="n">
        <v>10</v>
      </c>
      <c r="I102" s="8" t="n">
        <v>7</v>
      </c>
      <c r="J102" s="8" t="n">
        <v>17</v>
      </c>
      <c r="K102" s="15" t="n">
        <v>1</v>
      </c>
      <c r="L102" s="27" t="n">
        <v>3</v>
      </c>
      <c r="M102" s="8" t="n">
        <v>4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43428</v>
      </c>
      <c r="B103" s="42" t="inlineStr">
        <is>
          <t>Bayern Munich</t>
        </is>
      </c>
      <c r="C103" s="42" t="inlineStr">
        <is>
          <t>Dusseldorf</t>
        </is>
      </c>
      <c r="D103" s="27" t="n">
        <v>884</v>
      </c>
      <c r="E103" s="27" t="n">
        <v>236</v>
      </c>
      <c r="F103" s="27" t="n">
        <v>790</v>
      </c>
      <c r="G103" s="27" t="n">
        <v>156</v>
      </c>
      <c r="H103" s="8" t="n">
        <v>5</v>
      </c>
      <c r="I103" s="8" t="n">
        <v>5</v>
      </c>
      <c r="J103" s="8" t="n">
        <v>10</v>
      </c>
      <c r="K103" s="15" t="n">
        <v>3</v>
      </c>
      <c r="L103" s="27" t="n">
        <v>3</v>
      </c>
      <c r="M103" s="8" t="n">
        <v>6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43428</v>
      </c>
      <c r="B104" s="42" t="inlineStr">
        <is>
          <t>Hertha Berlin</t>
        </is>
      </c>
      <c r="C104" s="42" t="inlineStr">
        <is>
          <t>Hoffenheim</t>
        </is>
      </c>
      <c r="D104" s="27" t="n">
        <v>482</v>
      </c>
      <c r="E104" s="27" t="n">
        <v>359</v>
      </c>
      <c r="F104" s="27" t="n">
        <v>403</v>
      </c>
      <c r="G104" s="27" t="n">
        <v>267</v>
      </c>
      <c r="H104" s="8" t="n">
        <v>8</v>
      </c>
      <c r="I104" s="8" t="n">
        <v>6</v>
      </c>
      <c r="J104" s="8" t="n">
        <v>14</v>
      </c>
      <c r="K104" s="15" t="n">
        <v>3</v>
      </c>
      <c r="L104" s="27" t="n">
        <v>3</v>
      </c>
      <c r="M104" s="8" t="n">
        <v>6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43428</v>
      </c>
      <c r="B105" s="42" t="inlineStr">
        <is>
          <t>Mainz</t>
        </is>
      </c>
      <c r="C105" s="42" t="inlineStr">
        <is>
          <t>Dortmund</t>
        </is>
      </c>
      <c r="D105" s="27" t="n">
        <v>349</v>
      </c>
      <c r="E105" s="27" t="n">
        <v>693</v>
      </c>
      <c r="F105" s="27" t="n">
        <v>253</v>
      </c>
      <c r="G105" s="27" t="n">
        <v>596</v>
      </c>
      <c r="H105" s="8" t="n">
        <v>7</v>
      </c>
      <c r="I105" s="8" t="n">
        <v>7</v>
      </c>
      <c r="J105" s="8" t="n">
        <v>14</v>
      </c>
      <c r="K105" s="15" t="n">
        <v>1</v>
      </c>
      <c r="L105" s="27" t="n">
        <v>2</v>
      </c>
      <c r="M105" s="8" t="n">
        <v>3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43428</v>
      </c>
      <c r="B106" s="42" t="inlineStr">
        <is>
          <t>Schalke</t>
        </is>
      </c>
      <c r="C106" s="42" t="inlineStr">
        <is>
          <t>Nurnberg</t>
        </is>
      </c>
      <c r="D106" s="27" t="n">
        <v>494</v>
      </c>
      <c r="E106" s="27" t="n">
        <v>398</v>
      </c>
      <c r="F106" s="27" t="n">
        <v>420</v>
      </c>
      <c r="G106" s="27" t="n">
        <v>323</v>
      </c>
      <c r="H106" s="8" t="n">
        <v>10</v>
      </c>
      <c r="I106" s="8" t="n">
        <v>6</v>
      </c>
      <c r="J106" s="8" t="n">
        <v>16</v>
      </c>
      <c r="K106" s="15" t="n">
        <v>5</v>
      </c>
      <c r="L106" s="27" t="n">
        <v>2</v>
      </c>
      <c r="M106" s="8" t="n">
        <v>1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43428</v>
      </c>
      <c r="B107" s="42" t="inlineStr">
        <is>
          <t>Wolfsburg</t>
        </is>
      </c>
      <c r="C107" s="42" t="inlineStr">
        <is>
          <t>RB Leipzig</t>
        </is>
      </c>
      <c r="D107" s="27" t="n">
        <v>400</v>
      </c>
      <c r="E107" s="27" t="n">
        <v>462</v>
      </c>
      <c r="F107" s="27" t="n">
        <v>285</v>
      </c>
      <c r="G107" s="27" t="n">
        <v>338</v>
      </c>
      <c r="H107" s="8" t="n">
        <v>3</v>
      </c>
      <c r="I107" s="8" t="n">
        <v>4</v>
      </c>
      <c r="J107" s="8" t="n">
        <v>7</v>
      </c>
      <c r="K107" s="15" t="n">
        <v>1</v>
      </c>
      <c r="L107" s="27" t="n">
        <v>0</v>
      </c>
      <c r="M107" s="8" t="n">
        <v>1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43429</v>
      </c>
      <c r="B108" s="42" t="inlineStr">
        <is>
          <t>B. Monchengladbach</t>
        </is>
      </c>
      <c r="C108" s="42" t="inlineStr">
        <is>
          <t>Hannover</t>
        </is>
      </c>
      <c r="D108" s="27" t="n">
        <v>603</v>
      </c>
      <c r="E108" s="27" t="n">
        <v>353</v>
      </c>
      <c r="F108" s="27" t="n">
        <v>535</v>
      </c>
      <c r="G108" s="27" t="n">
        <v>280</v>
      </c>
      <c r="H108" s="8" t="n">
        <v>6</v>
      </c>
      <c r="I108" s="8" t="n">
        <v>3</v>
      </c>
      <c r="J108" s="8" t="n">
        <v>9</v>
      </c>
      <c r="K108" s="15" t="n">
        <v>4</v>
      </c>
      <c r="L108" s="27" t="n">
        <v>1</v>
      </c>
      <c r="M108" s="8" t="n">
        <v>5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43429</v>
      </c>
      <c r="B109" s="42" t="inlineStr">
        <is>
          <t>Freiburg</t>
        </is>
      </c>
      <c r="C109" s="42" t="inlineStr">
        <is>
          <t>Werder Bremen</t>
        </is>
      </c>
      <c r="D109" s="27" t="n">
        <v>450</v>
      </c>
      <c r="E109" s="27" t="n">
        <v>522</v>
      </c>
      <c r="F109" s="27" t="n">
        <v>357</v>
      </c>
      <c r="G109" s="27" t="n">
        <v>425</v>
      </c>
      <c r="H109" s="8" t="n">
        <v>9</v>
      </c>
      <c r="I109" s="8" t="n">
        <v>8</v>
      </c>
      <c r="J109" s="8" t="n">
        <v>17</v>
      </c>
      <c r="K109" s="15" t="n">
        <v>1</v>
      </c>
      <c r="L109" s="27" t="n">
        <v>1</v>
      </c>
      <c r="M109" s="8" t="n">
        <v>2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43434</v>
      </c>
      <c r="B110" s="42" t="inlineStr">
        <is>
          <t>Dusseldorf</t>
        </is>
      </c>
      <c r="C110" s="42" t="inlineStr">
        <is>
          <t>Mainz</t>
        </is>
      </c>
      <c r="D110" s="27" t="n">
        <v>471</v>
      </c>
      <c r="E110" s="27" t="n">
        <v>450</v>
      </c>
      <c r="F110" s="27" t="n">
        <v>382</v>
      </c>
      <c r="G110" s="27" t="n">
        <v>367</v>
      </c>
      <c r="H110" s="8" t="n">
        <v>7</v>
      </c>
      <c r="I110" s="8" t="n">
        <v>3</v>
      </c>
      <c r="J110" s="8" t="n">
        <v>10</v>
      </c>
      <c r="K110" s="15" t="n">
        <v>0</v>
      </c>
      <c r="L110" s="27" t="n">
        <v>1</v>
      </c>
      <c r="M110" s="8" t="n">
        <v>1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43435</v>
      </c>
      <c r="B111" s="42" t="inlineStr">
        <is>
          <t>Dortmund</t>
        </is>
      </c>
      <c r="C111" s="42" t="inlineStr">
        <is>
          <t>Freiburg</t>
        </is>
      </c>
      <c r="D111" s="27" t="n">
        <v>770</v>
      </c>
      <c r="E111" s="27" t="n">
        <v>369</v>
      </c>
      <c r="F111" s="27" t="n">
        <v>696</v>
      </c>
      <c r="G111" s="27" t="n">
        <v>297</v>
      </c>
      <c r="H111" s="8" t="n">
        <v>4</v>
      </c>
      <c r="I111" s="8" t="n">
        <v>1</v>
      </c>
      <c r="J111" s="8" t="n">
        <v>5</v>
      </c>
      <c r="K111" s="15" t="n">
        <v>2</v>
      </c>
      <c r="L111" s="27" t="n">
        <v>0</v>
      </c>
      <c r="M111" s="8" t="n">
        <v>2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43435</v>
      </c>
      <c r="B112" s="42" t="inlineStr">
        <is>
          <t>Hannover</t>
        </is>
      </c>
      <c r="C112" s="42" t="inlineStr">
        <is>
          <t>Hertha Berlin</t>
        </is>
      </c>
      <c r="D112" s="27" t="n">
        <v>540</v>
      </c>
      <c r="E112" s="27" t="n">
        <v>364</v>
      </c>
      <c r="F112" s="27" t="n">
        <v>429</v>
      </c>
      <c r="G112" s="27" t="n">
        <v>247</v>
      </c>
      <c r="H112" s="8" t="n">
        <v>2</v>
      </c>
      <c r="I112" s="8" t="n">
        <v>8</v>
      </c>
      <c r="J112" s="8" t="n">
        <v>10</v>
      </c>
      <c r="K112" s="15" t="n">
        <v>0</v>
      </c>
      <c r="L112" s="27" t="n">
        <v>2</v>
      </c>
      <c r="M112" s="8" t="n">
        <v>2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43435</v>
      </c>
      <c r="B113" s="42" t="inlineStr">
        <is>
          <t>Hoffenheim</t>
        </is>
      </c>
      <c r="C113" s="42" t="inlineStr">
        <is>
          <t>Schalke</t>
        </is>
      </c>
      <c r="D113" s="27" t="n">
        <v>400</v>
      </c>
      <c r="E113" s="27" t="n">
        <v>404</v>
      </c>
      <c r="F113" s="27" t="n">
        <v>314</v>
      </c>
      <c r="G113" s="27" t="n">
        <v>328</v>
      </c>
      <c r="H113" s="8" t="n">
        <v>7</v>
      </c>
      <c r="I113" s="8" t="n">
        <v>5</v>
      </c>
      <c r="J113" s="8" t="n">
        <v>12</v>
      </c>
      <c r="K113" s="15" t="n">
        <v>1</v>
      </c>
      <c r="L113" s="27" t="n">
        <v>1</v>
      </c>
      <c r="M113" s="8" t="n">
        <v>2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43435</v>
      </c>
      <c r="B114" s="42" t="inlineStr">
        <is>
          <t>Stuttgart</t>
        </is>
      </c>
      <c r="C114" s="42" t="inlineStr">
        <is>
          <t>Augsburg</t>
        </is>
      </c>
      <c r="D114" s="27" t="n">
        <v>274</v>
      </c>
      <c r="E114" s="27" t="n">
        <v>477</v>
      </c>
      <c r="F114" s="27" t="n">
        <v>178</v>
      </c>
      <c r="G114" s="27" t="n">
        <v>368</v>
      </c>
      <c r="H114" s="8" t="n">
        <v>3</v>
      </c>
      <c r="I114" s="8" t="n">
        <v>4</v>
      </c>
      <c r="J114" s="8" t="n">
        <v>7</v>
      </c>
      <c r="K114" s="15" t="n">
        <v>1</v>
      </c>
      <c r="L114" s="27" t="n">
        <v>0</v>
      </c>
      <c r="M114" s="8" t="n">
        <v>1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43435</v>
      </c>
      <c r="B115" s="42" t="inlineStr">
        <is>
          <t>Werder Bremen</t>
        </is>
      </c>
      <c r="C115" s="42" t="inlineStr">
        <is>
          <t>Bayern Munich</t>
        </is>
      </c>
      <c r="D115" s="27" t="n">
        <v>458</v>
      </c>
      <c r="E115" s="27" t="n">
        <v>585</v>
      </c>
      <c r="F115" s="27" t="n">
        <v>360</v>
      </c>
      <c r="G115" s="27" t="n">
        <v>496</v>
      </c>
      <c r="H115" s="8" t="n">
        <v>3</v>
      </c>
      <c r="I115" s="8" t="n">
        <v>5</v>
      </c>
      <c r="J115" s="8" t="n">
        <v>8</v>
      </c>
      <c r="K115" s="15" t="n">
        <v>1</v>
      </c>
      <c r="L115" s="27" t="n">
        <v>2</v>
      </c>
      <c r="M115" s="8" t="n">
        <v>1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43436</v>
      </c>
      <c r="B116" s="42" t="inlineStr">
        <is>
          <t>Eintracht Frankfurt</t>
        </is>
      </c>
      <c r="C116" s="42" t="inlineStr">
        <is>
          <t>Wolfsburg</t>
        </is>
      </c>
      <c r="D116" s="27" t="n">
        <v>363</v>
      </c>
      <c r="E116" s="27" t="n">
        <v>323</v>
      </c>
      <c r="F116" s="27" t="n">
        <v>240</v>
      </c>
      <c r="G116" s="27" t="n">
        <v>196</v>
      </c>
      <c r="H116" s="8" t="n">
        <v>2</v>
      </c>
      <c r="I116" s="8" t="n">
        <v>3</v>
      </c>
      <c r="J116" s="8" t="n">
        <v>5</v>
      </c>
      <c r="K116" s="15" t="n">
        <v>1</v>
      </c>
      <c r="L116" s="27" t="n">
        <v>2</v>
      </c>
      <c r="M116" s="8" t="n">
        <v>3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43436</v>
      </c>
      <c r="B117" s="42" t="inlineStr">
        <is>
          <t>RB Leipzig</t>
        </is>
      </c>
      <c r="C117" s="42" t="inlineStr">
        <is>
          <t>B. Monchengladbach</t>
        </is>
      </c>
      <c r="D117" s="27" t="n">
        <v>492</v>
      </c>
      <c r="E117" s="27" t="n">
        <v>590</v>
      </c>
      <c r="F117" s="27" t="n">
        <v>397</v>
      </c>
      <c r="G117" s="27" t="n">
        <v>497</v>
      </c>
      <c r="H117" s="8" t="n">
        <v>6</v>
      </c>
      <c r="I117" s="8" t="n">
        <v>4</v>
      </c>
      <c r="J117" s="8" t="n">
        <v>10</v>
      </c>
      <c r="K117" s="15" t="n">
        <v>2</v>
      </c>
      <c r="L117" s="27" t="n">
        <v>0</v>
      </c>
      <c r="M117" s="8" t="n">
        <v>2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43437</v>
      </c>
      <c r="B118" s="42" t="inlineStr">
        <is>
          <t>Nurnberg</t>
        </is>
      </c>
      <c r="C118" s="42" t="inlineStr">
        <is>
          <t>Bayer Leverkusen</t>
        </is>
      </c>
      <c r="D118" s="27" t="n">
        <v>247</v>
      </c>
      <c r="E118" s="27" t="n">
        <v>561</v>
      </c>
      <c r="F118" s="27" t="n">
        <v>115</v>
      </c>
      <c r="G118" s="27" t="n">
        <v>433</v>
      </c>
      <c r="H118" s="8" t="n">
        <v>4</v>
      </c>
      <c r="I118" s="8" t="n">
        <v>6</v>
      </c>
      <c r="J118" s="8" t="n">
        <v>10</v>
      </c>
      <c r="K118" s="15" t="n">
        <v>1</v>
      </c>
      <c r="L118" s="27" t="n">
        <v>1</v>
      </c>
      <c r="M118" s="8" t="n">
        <v>2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43441</v>
      </c>
      <c r="B119" s="42" t="inlineStr">
        <is>
          <t>Werder Bremen</t>
        </is>
      </c>
      <c r="C119" s="42" t="inlineStr">
        <is>
          <t>Dusseldorf</t>
        </is>
      </c>
      <c r="D119" s="27" t="n">
        <v>674</v>
      </c>
      <c r="E119" s="27" t="n">
        <v>299</v>
      </c>
      <c r="F119" s="27" t="n">
        <v>592</v>
      </c>
      <c r="G119" s="27" t="n">
        <v>223</v>
      </c>
      <c r="H119" s="8" t="n">
        <v>9</v>
      </c>
      <c r="I119" s="8" t="n">
        <v>3</v>
      </c>
      <c r="J119" s="8" t="n">
        <v>12</v>
      </c>
      <c r="K119" s="15" t="n">
        <v>3</v>
      </c>
      <c r="L119" s="27" t="n">
        <v>1</v>
      </c>
      <c r="M119" s="8" t="n">
        <v>4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43442</v>
      </c>
      <c r="B120" s="42" t="inlineStr">
        <is>
          <t>Bayer Leverkusen</t>
        </is>
      </c>
      <c r="C120" s="42" t="inlineStr">
        <is>
          <t>Augsburg</t>
        </is>
      </c>
      <c r="D120" s="27" t="n">
        <v>571</v>
      </c>
      <c r="E120" s="27" t="n">
        <v>338</v>
      </c>
      <c r="F120" s="27" t="n">
        <v>452</v>
      </c>
      <c r="G120" s="27" t="n">
        <v>227</v>
      </c>
      <c r="H120" s="8" t="n">
        <v>7</v>
      </c>
      <c r="I120" s="8" t="n">
        <v>1</v>
      </c>
      <c r="J120" s="8" t="n">
        <v>8</v>
      </c>
      <c r="K120" s="15" t="n">
        <v>1</v>
      </c>
      <c r="L120" s="27" t="n">
        <v>0</v>
      </c>
      <c r="M120" s="8" t="n">
        <v>1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43442</v>
      </c>
      <c r="B121" s="42" t="inlineStr">
        <is>
          <t>Bayern Munich</t>
        </is>
      </c>
      <c r="C121" s="42" t="inlineStr">
        <is>
          <t>Nurnberg</t>
        </is>
      </c>
      <c r="D121" s="27" t="n">
        <v>848</v>
      </c>
      <c r="E121" s="27" t="n">
        <v>266</v>
      </c>
      <c r="F121" s="27" t="n">
        <v>784</v>
      </c>
      <c r="G121" s="27" t="n">
        <v>188</v>
      </c>
      <c r="H121" s="8" t="n">
        <v>8</v>
      </c>
      <c r="I121" s="8" t="n">
        <v>1</v>
      </c>
      <c r="J121" s="8" t="n">
        <v>9</v>
      </c>
      <c r="K121" s="15" t="n">
        <v>3</v>
      </c>
      <c r="L121" s="27" t="n">
        <v>0</v>
      </c>
      <c r="M121" s="8" t="n">
        <v>3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43442</v>
      </c>
      <c r="B122" s="42" t="inlineStr">
        <is>
          <t>Freiburg</t>
        </is>
      </c>
      <c r="C122" s="42" t="inlineStr">
        <is>
          <t>RB Leipzig</t>
        </is>
      </c>
      <c r="D122" s="27" t="n">
        <v>340</v>
      </c>
      <c r="E122" s="27" t="n">
        <v>478</v>
      </c>
      <c r="F122" s="27" t="n">
        <v>224</v>
      </c>
      <c r="G122" s="27" t="n">
        <v>343</v>
      </c>
      <c r="H122" s="8" t="n">
        <v>9</v>
      </c>
      <c r="I122" s="8" t="n">
        <v>4</v>
      </c>
      <c r="J122" s="8" t="n">
        <v>13</v>
      </c>
      <c r="K122" s="15" t="n">
        <v>3</v>
      </c>
      <c r="L122" s="27" t="n">
        <v>0</v>
      </c>
      <c r="M122" s="8" t="n">
        <v>3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43442</v>
      </c>
      <c r="B123" s="42" t="inlineStr">
        <is>
          <t>Hertha Berlin</t>
        </is>
      </c>
      <c r="C123" s="42" t="inlineStr">
        <is>
          <t>Eintracht Frankfurt</t>
        </is>
      </c>
      <c r="D123" s="27" t="n">
        <v>297</v>
      </c>
      <c r="E123" s="27" t="n">
        <v>454</v>
      </c>
      <c r="F123" s="27" t="n">
        <v>212</v>
      </c>
      <c r="G123" s="27" t="n">
        <v>353</v>
      </c>
      <c r="H123" s="8" t="n">
        <v>4</v>
      </c>
      <c r="I123" s="8" t="n">
        <v>4</v>
      </c>
      <c r="J123" s="8" t="n">
        <v>8</v>
      </c>
      <c r="K123" s="15" t="n">
        <v>1</v>
      </c>
      <c r="L123" s="27" t="n">
        <v>0</v>
      </c>
      <c r="M123" s="8" t="n">
        <v>1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43442</v>
      </c>
      <c r="B124" s="42" t="inlineStr">
        <is>
          <t>Schalke</t>
        </is>
      </c>
      <c r="C124" s="42" t="inlineStr">
        <is>
          <t>Dortmund</t>
        </is>
      </c>
      <c r="D124" s="27" t="n">
        <v>431</v>
      </c>
      <c r="E124" s="27" t="n">
        <v>488</v>
      </c>
      <c r="F124" s="27" t="n">
        <v>365</v>
      </c>
      <c r="G124" s="27" t="n">
        <v>417</v>
      </c>
      <c r="H124" s="8" t="n">
        <v>3</v>
      </c>
      <c r="I124" s="8" t="n">
        <v>3</v>
      </c>
      <c r="J124" s="8" t="n">
        <v>6</v>
      </c>
      <c r="K124" s="15" t="n">
        <v>1</v>
      </c>
      <c r="L124" s="27" t="n">
        <v>2</v>
      </c>
      <c r="M124" s="8" t="n">
        <v>1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43442</v>
      </c>
      <c r="B125" s="42" t="inlineStr">
        <is>
          <t>Wolfsburg</t>
        </is>
      </c>
      <c r="C125" s="42" t="inlineStr">
        <is>
          <t>Hoffenheim</t>
        </is>
      </c>
      <c r="D125" s="27" t="n">
        <v>481</v>
      </c>
      <c r="E125" s="27" t="n">
        <v>444</v>
      </c>
      <c r="F125" s="27" t="n">
        <v>401</v>
      </c>
      <c r="G125" s="27" t="n">
        <v>362</v>
      </c>
      <c r="H125" s="8" t="n">
        <v>3</v>
      </c>
      <c r="I125" s="8" t="n">
        <v>6</v>
      </c>
      <c r="J125" s="8" t="n">
        <v>9</v>
      </c>
      <c r="K125" s="15" t="n">
        <v>2</v>
      </c>
      <c r="L125" s="27" t="n">
        <v>2</v>
      </c>
      <c r="M125" s="8" t="n">
        <v>4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43443</v>
      </c>
      <c r="B126" s="42" t="inlineStr">
        <is>
          <t>B. Monchengladbach</t>
        </is>
      </c>
      <c r="C126" s="42" t="inlineStr">
        <is>
          <t>Stuttgart</t>
        </is>
      </c>
      <c r="D126" s="27" t="n">
        <v>727</v>
      </c>
      <c r="E126" s="27" t="n">
        <v>289</v>
      </c>
      <c r="F126" s="27" t="n">
        <v>663</v>
      </c>
      <c r="G126" s="27" t="n">
        <v>224</v>
      </c>
      <c r="H126" s="8" t="n">
        <v>7</v>
      </c>
      <c r="I126" s="8" t="n">
        <v>2</v>
      </c>
      <c r="J126" s="8" t="n">
        <v>9</v>
      </c>
      <c r="K126" s="15" t="n">
        <v>3</v>
      </c>
      <c r="L126" s="27" t="n">
        <v>0</v>
      </c>
      <c r="M126" s="8" t="n">
        <v>3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43443</v>
      </c>
      <c r="B127" s="42" t="inlineStr">
        <is>
          <t>Mainz</t>
        </is>
      </c>
      <c r="C127" s="42" t="inlineStr">
        <is>
          <t>Hannover</t>
        </is>
      </c>
      <c r="D127" s="27" t="n">
        <v>566</v>
      </c>
      <c r="E127" s="27" t="n">
        <v>251</v>
      </c>
      <c r="F127" s="27" t="n">
        <v>481</v>
      </c>
      <c r="G127" s="27" t="n">
        <v>166</v>
      </c>
      <c r="H127" s="8" t="n">
        <v>5</v>
      </c>
      <c r="I127" s="8" t="n">
        <v>3</v>
      </c>
      <c r="J127" s="8" t="n">
        <v>8</v>
      </c>
      <c r="K127" s="15" t="n">
        <v>1</v>
      </c>
      <c r="L127" s="27" t="n">
        <v>1</v>
      </c>
      <c r="M127" s="8" t="n">
        <v>2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43448</v>
      </c>
      <c r="B128" s="42" t="inlineStr">
        <is>
          <t>Nurnberg</t>
        </is>
      </c>
      <c r="C128" s="42" t="inlineStr">
        <is>
          <t>Wolfsburg</t>
        </is>
      </c>
      <c r="D128" s="27" t="n">
        <v>385</v>
      </c>
      <c r="E128" s="27" t="n">
        <v>456</v>
      </c>
      <c r="F128" s="27" t="n">
        <v>287</v>
      </c>
      <c r="G128" s="27" t="n">
        <v>358</v>
      </c>
      <c r="H128" s="8" t="n">
        <v>0</v>
      </c>
      <c r="I128" s="8" t="n">
        <v>4</v>
      </c>
      <c r="J128" s="8" t="n">
        <v>4</v>
      </c>
      <c r="K128" s="15" t="n">
        <v>0</v>
      </c>
      <c r="L128" s="27" t="n">
        <v>2</v>
      </c>
      <c r="M128" s="8" t="n">
        <v>2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43449</v>
      </c>
      <c r="B129" s="42" t="inlineStr">
        <is>
          <t>Augsburg</t>
        </is>
      </c>
      <c r="C129" s="42" t="inlineStr">
        <is>
          <t>Schalke</t>
        </is>
      </c>
      <c r="D129" s="27" t="n">
        <v>403</v>
      </c>
      <c r="E129" s="27" t="n">
        <v>426</v>
      </c>
      <c r="F129" s="27" t="n">
        <v>283</v>
      </c>
      <c r="G129" s="27" t="n">
        <v>318</v>
      </c>
      <c r="H129" s="8" t="n">
        <v>9</v>
      </c>
      <c r="I129" s="8" t="n">
        <v>5</v>
      </c>
      <c r="J129" s="8" t="n">
        <v>14</v>
      </c>
      <c r="K129" s="15" t="n">
        <v>1</v>
      </c>
      <c r="L129" s="27" t="n">
        <v>1</v>
      </c>
      <c r="M129" s="8" t="n">
        <v>2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43449</v>
      </c>
      <c r="B130" s="42" t="inlineStr">
        <is>
          <t>Dortmund</t>
        </is>
      </c>
      <c r="C130" s="42" t="inlineStr">
        <is>
          <t>Werder Bremen</t>
        </is>
      </c>
      <c r="D130" s="27" t="n">
        <v>531</v>
      </c>
      <c r="E130" s="27" t="n">
        <v>466</v>
      </c>
      <c r="F130" s="27" t="n">
        <v>448</v>
      </c>
      <c r="G130" s="27" t="n">
        <v>385</v>
      </c>
      <c r="H130" s="8" t="n">
        <v>9</v>
      </c>
      <c r="I130" s="8" t="n">
        <v>5</v>
      </c>
      <c r="J130" s="8" t="n">
        <v>14</v>
      </c>
      <c r="K130" s="15" t="n">
        <v>2</v>
      </c>
      <c r="L130" s="27" t="n">
        <v>1</v>
      </c>
      <c r="M130" s="8" t="n">
        <v>3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43449</v>
      </c>
      <c r="B131" s="42" t="inlineStr">
        <is>
          <t>Dusseldorf</t>
        </is>
      </c>
      <c r="C131" s="42" t="inlineStr">
        <is>
          <t>Freiburg</t>
        </is>
      </c>
      <c r="D131" s="27" t="n">
        <v>347</v>
      </c>
      <c r="E131" s="27" t="n">
        <v>618</v>
      </c>
      <c r="F131" s="27" t="n">
        <v>262</v>
      </c>
      <c r="G131" s="27" t="n">
        <v>517</v>
      </c>
      <c r="H131" s="8" t="n">
        <v>8</v>
      </c>
      <c r="I131" s="8" t="n">
        <v>2</v>
      </c>
      <c r="J131" s="8" t="n">
        <v>10</v>
      </c>
      <c r="K131" s="15" t="n">
        <v>2</v>
      </c>
      <c r="L131" s="27" t="n">
        <v>0</v>
      </c>
      <c r="M131" s="8" t="n">
        <v>2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43449</v>
      </c>
      <c r="B132" s="42" t="inlineStr">
        <is>
          <t>Hannover</t>
        </is>
      </c>
      <c r="C132" s="42" t="inlineStr">
        <is>
          <t>Bayern Munich</t>
        </is>
      </c>
      <c r="D132" s="27" t="n">
        <v>299</v>
      </c>
      <c r="E132" s="27" t="n">
        <v>761</v>
      </c>
      <c r="F132" s="27" t="n">
        <v>221</v>
      </c>
      <c r="G132" s="27" t="n">
        <v>695</v>
      </c>
      <c r="H132" s="8" t="n">
        <v>0</v>
      </c>
      <c r="I132" s="8" t="n">
        <v>14</v>
      </c>
      <c r="J132" s="8" t="n">
        <v>14</v>
      </c>
      <c r="K132" s="15" t="n">
        <v>0</v>
      </c>
      <c r="L132" s="27" t="n">
        <v>4</v>
      </c>
      <c r="M132" s="8" t="n">
        <v>4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43449</v>
      </c>
      <c r="B133" s="42" t="inlineStr">
        <is>
          <t>Hoffenheim</t>
        </is>
      </c>
      <c r="C133" s="42" t="inlineStr">
        <is>
          <t>B. Monchengladbach</t>
        </is>
      </c>
      <c r="D133" s="27" t="n">
        <v>572</v>
      </c>
      <c r="E133" s="27" t="n">
        <v>362</v>
      </c>
      <c r="F133" s="27" t="n">
        <v>485</v>
      </c>
      <c r="G133" s="27" t="n">
        <v>257</v>
      </c>
      <c r="H133" s="8" t="n">
        <v>6</v>
      </c>
      <c r="I133" s="8" t="n">
        <v>1</v>
      </c>
      <c r="J133" s="8" t="n">
        <v>7</v>
      </c>
      <c r="K133" s="15" t="n">
        <v>0</v>
      </c>
      <c r="L133" s="27" t="n">
        <v>0</v>
      </c>
      <c r="M133" s="8" t="n">
        <v>1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43449</v>
      </c>
      <c r="B134" s="42" t="inlineStr">
        <is>
          <t>Stuttgart</t>
        </is>
      </c>
      <c r="C134" s="42" t="inlineStr">
        <is>
          <t>Hertha Berlin</t>
        </is>
      </c>
      <c r="D134" s="27" t="n">
        <v>394</v>
      </c>
      <c r="E134" s="27" t="n">
        <v>445</v>
      </c>
      <c r="F134" s="27" t="n">
        <v>301</v>
      </c>
      <c r="G134" s="27" t="n">
        <v>340</v>
      </c>
      <c r="H134" s="8" t="n">
        <v>4</v>
      </c>
      <c r="I134" s="8" t="n">
        <v>3</v>
      </c>
      <c r="J134" s="8" t="n">
        <v>7</v>
      </c>
      <c r="K134" s="15" t="n">
        <v>2</v>
      </c>
      <c r="L134" s="27" t="n">
        <v>1</v>
      </c>
      <c r="M134" s="8" t="n">
        <v>3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43450</v>
      </c>
      <c r="B135" s="42" t="inlineStr">
        <is>
          <t>Eintracht Frankfurt</t>
        </is>
      </c>
      <c r="C135" s="42" t="inlineStr">
        <is>
          <t>Bayer Leverkusen</t>
        </is>
      </c>
      <c r="D135" s="27" t="n">
        <v>385</v>
      </c>
      <c r="E135" s="27" t="n">
        <v>434</v>
      </c>
      <c r="F135" s="27" t="n">
        <v>288</v>
      </c>
      <c r="G135" s="27" t="n">
        <v>322</v>
      </c>
      <c r="H135" s="8" t="n">
        <v>7</v>
      </c>
      <c r="I135" s="8" t="n">
        <v>6</v>
      </c>
      <c r="J135" s="8" t="n">
        <v>13</v>
      </c>
      <c r="K135" s="15" t="n">
        <v>2</v>
      </c>
      <c r="L135" s="27" t="n">
        <v>1</v>
      </c>
      <c r="M135" s="8" t="n">
        <v>3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43450</v>
      </c>
      <c r="B136" s="42" t="inlineStr">
        <is>
          <t>RB Leipzig</t>
        </is>
      </c>
      <c r="C136" s="42" t="inlineStr">
        <is>
          <t>Mainz</t>
        </is>
      </c>
      <c r="D136" s="27" t="n">
        <v>350</v>
      </c>
      <c r="E136" s="27" t="n">
        <v>458</v>
      </c>
      <c r="F136" s="27" t="n">
        <v>241</v>
      </c>
      <c r="G136" s="27" t="n">
        <v>360</v>
      </c>
      <c r="H136" s="8" t="n">
        <v>7</v>
      </c>
      <c r="I136" s="8" t="n">
        <v>5</v>
      </c>
      <c r="J136" s="8" t="n">
        <v>12</v>
      </c>
      <c r="K136" s="15" t="n">
        <v>4</v>
      </c>
      <c r="L136" s="27" t="n">
        <v>1</v>
      </c>
      <c r="M136" s="8" t="n">
        <v>5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43452</v>
      </c>
      <c r="B137" s="42" t="inlineStr">
        <is>
          <t>B. Monchengladbach</t>
        </is>
      </c>
      <c r="C137" s="42" t="inlineStr">
        <is>
          <t>Nurnberg</t>
        </is>
      </c>
      <c r="D137" s="27" t="n">
        <v>527</v>
      </c>
      <c r="E137" s="27" t="n">
        <v>453</v>
      </c>
      <c r="F137" s="27" t="n">
        <v>460</v>
      </c>
      <c r="G137" s="27" t="n">
        <v>386</v>
      </c>
      <c r="H137" s="8" t="n">
        <v>7</v>
      </c>
      <c r="I137" s="8" t="n">
        <v>2</v>
      </c>
      <c r="J137" s="8" t="n">
        <v>9</v>
      </c>
      <c r="K137" s="15" t="n">
        <v>2</v>
      </c>
      <c r="L137" s="27" t="n">
        <v>0</v>
      </c>
      <c r="M137" s="8" t="n">
        <v>2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43452</v>
      </c>
      <c r="B138" s="42" t="inlineStr">
        <is>
          <t>Dusseldorf</t>
        </is>
      </c>
      <c r="C138" s="42" t="inlineStr">
        <is>
          <t>Dortmund</t>
        </is>
      </c>
      <c r="D138" s="27" t="n">
        <v>296</v>
      </c>
      <c r="E138" s="27" t="n">
        <v>794</v>
      </c>
      <c r="F138" s="27" t="n">
        <v>204</v>
      </c>
      <c r="G138" s="27" t="n">
        <v>699</v>
      </c>
      <c r="H138" s="8" t="n">
        <v>3</v>
      </c>
      <c r="I138" s="8" t="n">
        <v>3</v>
      </c>
      <c r="J138" s="8" t="n">
        <v>6</v>
      </c>
      <c r="K138" s="15" t="n">
        <v>2</v>
      </c>
      <c r="L138" s="27" t="n">
        <v>1</v>
      </c>
      <c r="M138" s="8" t="n">
        <v>3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43452</v>
      </c>
      <c r="B139" s="42" t="inlineStr">
        <is>
          <t>Hertha Berlin</t>
        </is>
      </c>
      <c r="C139" s="42" t="inlineStr">
        <is>
          <t>Augsburg</t>
        </is>
      </c>
      <c r="D139" s="27" t="n">
        <v>391</v>
      </c>
      <c r="E139" s="27" t="n">
        <v>472</v>
      </c>
      <c r="F139" s="27" t="n">
        <v>282</v>
      </c>
      <c r="G139" s="27" t="n">
        <v>345</v>
      </c>
      <c r="H139" s="8" t="n">
        <v>7</v>
      </c>
      <c r="I139" s="8" t="n">
        <v>2</v>
      </c>
      <c r="J139" s="8" t="n">
        <v>9</v>
      </c>
      <c r="K139" s="15" t="n">
        <v>2</v>
      </c>
      <c r="L139" s="27" t="n">
        <v>2</v>
      </c>
      <c r="M139" s="8" t="n">
        <v>4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43452</v>
      </c>
      <c r="B140" s="42" t="inlineStr">
        <is>
          <t>Wolfsburg</t>
        </is>
      </c>
      <c r="C140" s="42" t="inlineStr">
        <is>
          <t>Stuttgart</t>
        </is>
      </c>
      <c r="D140" s="27" t="n">
        <v>470</v>
      </c>
      <c r="E140" s="27" t="n">
        <v>341</v>
      </c>
      <c r="F140" s="27" t="n">
        <v>360</v>
      </c>
      <c r="G140" s="27" t="n">
        <v>248</v>
      </c>
      <c r="H140" s="8" t="n">
        <v>5</v>
      </c>
      <c r="I140" s="8" t="n">
        <v>1</v>
      </c>
      <c r="J140" s="8" t="n">
        <v>6</v>
      </c>
      <c r="K140" s="15" t="n">
        <v>2</v>
      </c>
      <c r="L140" s="27" t="n">
        <v>0</v>
      </c>
      <c r="M140" s="8" t="n">
        <v>2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43453</v>
      </c>
      <c r="B141" s="42" t="inlineStr">
        <is>
          <t>Bayern Munich</t>
        </is>
      </c>
      <c r="C141" s="42" t="inlineStr">
        <is>
          <t>RB Leipzig</t>
        </is>
      </c>
      <c r="D141" s="27" t="n">
        <v>594</v>
      </c>
      <c r="E141" s="27" t="n">
        <v>389</v>
      </c>
      <c r="F141" s="27" t="n">
        <v>470</v>
      </c>
      <c r="G141" s="27" t="n">
        <v>266</v>
      </c>
      <c r="H141" s="8" t="n">
        <v>4</v>
      </c>
      <c r="I141" s="8" t="n">
        <v>2</v>
      </c>
      <c r="J141" s="8" t="n">
        <v>6</v>
      </c>
      <c r="K141" s="15" t="n">
        <v>1</v>
      </c>
      <c r="L141" s="27" t="n">
        <v>0</v>
      </c>
      <c r="M141" s="8" t="n">
        <v>1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43453</v>
      </c>
      <c r="B142" s="42" t="inlineStr">
        <is>
          <t>Freiburg</t>
        </is>
      </c>
      <c r="C142" s="42" t="inlineStr">
        <is>
          <t>Hannover</t>
        </is>
      </c>
      <c r="D142" s="27" t="n">
        <v>378</v>
      </c>
      <c r="E142" s="27" t="n">
        <v>444</v>
      </c>
      <c r="F142" s="27" t="n">
        <v>279</v>
      </c>
      <c r="G142" s="27" t="n">
        <v>354</v>
      </c>
      <c r="H142" s="8" t="n">
        <v>7</v>
      </c>
      <c r="I142" s="8" t="n">
        <v>3</v>
      </c>
      <c r="J142" s="8" t="n">
        <v>10</v>
      </c>
      <c r="K142" s="15" t="n">
        <v>1</v>
      </c>
      <c r="L142" s="27" t="n">
        <v>1</v>
      </c>
      <c r="M142" s="8" t="n">
        <v>1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43453</v>
      </c>
      <c r="B143" s="42" t="inlineStr">
        <is>
          <t>Mainz</t>
        </is>
      </c>
      <c r="C143" s="42" t="inlineStr">
        <is>
          <t>Eintracht Frankfurt</t>
        </is>
      </c>
      <c r="D143" s="27" t="n">
        <v>383</v>
      </c>
      <c r="E143" s="27" t="n">
        <v>385</v>
      </c>
      <c r="F143" s="27" t="n">
        <v>275</v>
      </c>
      <c r="G143" s="27" t="n">
        <v>274</v>
      </c>
      <c r="H143" s="8" t="n">
        <v>6</v>
      </c>
      <c r="I143" s="8" t="n">
        <v>4</v>
      </c>
      <c r="J143" s="8" t="n">
        <v>10</v>
      </c>
      <c r="K143" s="15" t="n">
        <v>2</v>
      </c>
      <c r="L143" s="27" t="n">
        <v>2</v>
      </c>
      <c r="M143" s="8" t="n">
        <v>4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43453</v>
      </c>
      <c r="B144" s="42" t="inlineStr">
        <is>
          <t>Schalke</t>
        </is>
      </c>
      <c r="C144" s="42" t="inlineStr">
        <is>
          <t>Bayer Leverkusen</t>
        </is>
      </c>
      <c r="D144" s="27" t="n">
        <v>486</v>
      </c>
      <c r="E144" s="27" t="n">
        <v>409</v>
      </c>
      <c r="F144" s="27" t="n">
        <v>385</v>
      </c>
      <c r="G144" s="27" t="n">
        <v>304</v>
      </c>
      <c r="H144" s="8" t="n">
        <v>4</v>
      </c>
      <c r="I144" s="8" t="n">
        <v>5</v>
      </c>
      <c r="J144" s="8" t="n">
        <v>9</v>
      </c>
      <c r="K144" s="15" t="n">
        <v>1</v>
      </c>
      <c r="L144" s="27" t="n">
        <v>2</v>
      </c>
      <c r="M144" s="8" t="n">
        <v>3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43453</v>
      </c>
      <c r="B145" s="42" t="inlineStr">
        <is>
          <t>Werder Bremen</t>
        </is>
      </c>
      <c r="C145" s="42" t="inlineStr">
        <is>
          <t>Hoffenheim</t>
        </is>
      </c>
      <c r="D145" s="27" t="n">
        <v>511</v>
      </c>
      <c r="E145" s="27" t="n">
        <v>484</v>
      </c>
      <c r="F145" s="27" t="n">
        <v>387</v>
      </c>
      <c r="G145" s="27" t="n">
        <v>375</v>
      </c>
      <c r="H145" s="8" t="n">
        <v>5</v>
      </c>
      <c r="I145" s="8" t="n">
        <v>4</v>
      </c>
      <c r="J145" s="8" t="n">
        <v>9</v>
      </c>
      <c r="K145" s="15" t="n">
        <v>1</v>
      </c>
      <c r="L145" s="27" t="n">
        <v>1</v>
      </c>
      <c r="M145" s="8" t="n">
        <v>2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43455</v>
      </c>
      <c r="B146" s="42" t="inlineStr">
        <is>
          <t>Dortmund</t>
        </is>
      </c>
      <c r="C146" s="42" t="inlineStr">
        <is>
          <t>B. Monchengladbach</t>
        </is>
      </c>
      <c r="D146" s="27" t="n">
        <v>691</v>
      </c>
      <c r="E146" s="27" t="n">
        <v>587</v>
      </c>
      <c r="F146" s="27" t="n">
        <v>632</v>
      </c>
      <c r="G146" s="27" t="n">
        <v>526</v>
      </c>
      <c r="H146" s="8" t="n">
        <v>4</v>
      </c>
      <c r="I146" s="8" t="n">
        <v>2</v>
      </c>
      <c r="J146" s="8" t="n">
        <v>6</v>
      </c>
      <c r="K146" s="15" t="n">
        <v>2</v>
      </c>
      <c r="L146" s="27" t="n">
        <v>1</v>
      </c>
      <c r="M146" s="8" t="n">
        <v>3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43456</v>
      </c>
      <c r="B147" s="42" t="inlineStr">
        <is>
          <t>Bayer Leverkusen</t>
        </is>
      </c>
      <c r="C147" s="42" t="inlineStr">
        <is>
          <t>Hertha Berlin</t>
        </is>
      </c>
      <c r="D147" s="27" t="n">
        <v>628</v>
      </c>
      <c r="E147" s="27" t="n">
        <v>474</v>
      </c>
      <c r="F147" s="27" t="n">
        <v>537</v>
      </c>
      <c r="G147" s="27" t="n">
        <v>392</v>
      </c>
      <c r="H147" s="8" t="n">
        <v>7</v>
      </c>
      <c r="I147" s="8" t="n">
        <v>8</v>
      </c>
      <c r="J147" s="8" t="n">
        <v>15</v>
      </c>
      <c r="K147" s="15" t="n">
        <v>3</v>
      </c>
      <c r="L147" s="27" t="n">
        <v>1</v>
      </c>
      <c r="M147" s="8" t="n">
        <v>4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43456</v>
      </c>
      <c r="B148" s="42" t="inlineStr">
        <is>
          <t>Eintracht Frankfurt</t>
        </is>
      </c>
      <c r="C148" s="42" t="inlineStr">
        <is>
          <t>Bayern Munich</t>
        </is>
      </c>
      <c r="D148" s="27" t="n">
        <v>355</v>
      </c>
      <c r="E148" s="27" t="n">
        <v>567</v>
      </c>
      <c r="F148" s="27" t="n">
        <v>263</v>
      </c>
      <c r="G148" s="27" t="n">
        <v>472</v>
      </c>
      <c r="H148" s="8" t="n">
        <v>3</v>
      </c>
      <c r="I148" s="8" t="n">
        <v>7</v>
      </c>
      <c r="J148" s="8" t="n">
        <v>10</v>
      </c>
      <c r="K148" s="15" t="n">
        <v>0</v>
      </c>
      <c r="L148" s="27" t="n">
        <v>3</v>
      </c>
      <c r="M148" s="8" t="n">
        <v>3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43456</v>
      </c>
      <c r="B149" s="42" t="inlineStr">
        <is>
          <t>Hannover</t>
        </is>
      </c>
      <c r="C149" s="42" t="inlineStr">
        <is>
          <t>Dusseldorf</t>
        </is>
      </c>
      <c r="D149" s="27" t="n">
        <v>445</v>
      </c>
      <c r="E149" s="27" t="n">
        <v>342</v>
      </c>
      <c r="F149" s="27" t="n">
        <v>354</v>
      </c>
      <c r="G149" s="27" t="n">
        <v>249</v>
      </c>
      <c r="H149" s="8" t="n">
        <v>3</v>
      </c>
      <c r="I149" s="8" t="n">
        <v>6</v>
      </c>
      <c r="J149" s="8" t="n">
        <v>9</v>
      </c>
      <c r="K149" s="15" t="n">
        <v>0</v>
      </c>
      <c r="L149" s="27" t="n">
        <v>1</v>
      </c>
      <c r="M149" s="8" t="n">
        <v>1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43456</v>
      </c>
      <c r="B150" s="42" t="inlineStr">
        <is>
          <t>Nurnberg</t>
        </is>
      </c>
      <c r="C150" s="42" t="inlineStr">
        <is>
          <t>Freiburg</t>
        </is>
      </c>
      <c r="D150" s="27" t="n">
        <v>514</v>
      </c>
      <c r="E150" s="27" t="n">
        <v>310</v>
      </c>
      <c r="F150" s="27" t="n">
        <v>430</v>
      </c>
      <c r="G150" s="27" t="n">
        <v>241</v>
      </c>
      <c r="H150" s="8" t="n">
        <v>3</v>
      </c>
      <c r="I150" s="8" t="n">
        <v>3</v>
      </c>
      <c r="J150" s="8" t="n">
        <v>6</v>
      </c>
      <c r="K150" s="15" t="n">
        <v>0</v>
      </c>
      <c r="L150" s="27" t="n">
        <v>1</v>
      </c>
      <c r="M150" s="8" t="n">
        <v>1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43456</v>
      </c>
      <c r="B151" s="42" t="inlineStr">
        <is>
          <t>RB Leipzig</t>
        </is>
      </c>
      <c r="C151" s="42" t="inlineStr">
        <is>
          <t>Werder Bremen</t>
        </is>
      </c>
      <c r="D151" s="27" t="n">
        <v>435</v>
      </c>
      <c r="E151" s="27" t="n">
        <v>540</v>
      </c>
      <c r="F151" s="27" t="n">
        <v>308</v>
      </c>
      <c r="G151" s="27" t="n">
        <v>416</v>
      </c>
      <c r="H151" s="8" t="n">
        <v>5</v>
      </c>
      <c r="I151" s="8" t="n">
        <v>6</v>
      </c>
      <c r="J151" s="8" t="n">
        <v>11</v>
      </c>
      <c r="K151" s="15" t="n">
        <v>3</v>
      </c>
      <c r="L151" s="27" t="n">
        <v>2</v>
      </c>
      <c r="M151" s="8" t="n">
        <v>1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43456</v>
      </c>
      <c r="B152" s="42" t="inlineStr">
        <is>
          <t>Stuttgart</t>
        </is>
      </c>
      <c r="C152" s="42" t="inlineStr">
        <is>
          <t>Schalke</t>
        </is>
      </c>
      <c r="D152" s="27" t="n">
        <v>529</v>
      </c>
      <c r="E152" s="27" t="n">
        <v>326</v>
      </c>
      <c r="F152" s="27" t="n">
        <v>422</v>
      </c>
      <c r="G152" s="27" t="n">
        <v>215</v>
      </c>
      <c r="H152" s="8" t="n">
        <v>5</v>
      </c>
      <c r="I152" s="8" t="n">
        <v>6</v>
      </c>
      <c r="J152" s="8" t="n">
        <v>11</v>
      </c>
      <c r="K152" s="15" t="n">
        <v>1</v>
      </c>
      <c r="L152" s="27" t="n">
        <v>3</v>
      </c>
      <c r="M152" s="8" t="n">
        <v>4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43457</v>
      </c>
      <c r="B153" s="42" t="inlineStr">
        <is>
          <t>Augsburg</t>
        </is>
      </c>
      <c r="C153" s="42" t="inlineStr">
        <is>
          <t>Wolfsburg</t>
        </is>
      </c>
      <c r="D153" s="27" t="n">
        <v>360</v>
      </c>
      <c r="E153" s="27" t="n">
        <v>481</v>
      </c>
      <c r="F153" s="27" t="n">
        <v>263</v>
      </c>
      <c r="G153" s="27" t="n">
        <v>385</v>
      </c>
      <c r="H153" s="8" t="n">
        <v>4</v>
      </c>
      <c r="I153" s="8" t="n">
        <v>5</v>
      </c>
      <c r="J153" s="8" t="n">
        <v>9</v>
      </c>
      <c r="K153" s="15" t="n">
        <v>2</v>
      </c>
      <c r="L153" s="27" t="n">
        <v>3</v>
      </c>
      <c r="M153" s="8" t="n">
        <v>5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43457</v>
      </c>
      <c r="B154" s="42" t="inlineStr">
        <is>
          <t>Hoffenheim</t>
        </is>
      </c>
      <c r="C154" s="42" t="inlineStr">
        <is>
          <t>Mainz</t>
        </is>
      </c>
      <c r="D154" s="27" t="n">
        <v>651</v>
      </c>
      <c r="E154" s="27" t="n">
        <v>319</v>
      </c>
      <c r="F154" s="27" t="n">
        <v>547</v>
      </c>
      <c r="G154" s="27" t="n">
        <v>230</v>
      </c>
      <c r="H154" s="8" t="n">
        <v>7</v>
      </c>
      <c r="I154" s="8" t="n">
        <v>5</v>
      </c>
      <c r="J154" s="8" t="n">
        <v>12</v>
      </c>
      <c r="K154" s="15" t="n">
        <v>1</v>
      </c>
      <c r="L154" s="27" t="n">
        <v>1</v>
      </c>
      <c r="M154" s="8" t="n">
        <v>2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43483</v>
      </c>
      <c r="B155" s="42" t="inlineStr">
        <is>
          <t>Hoffenheim</t>
        </is>
      </c>
      <c r="C155" s="42" t="inlineStr">
        <is>
          <t>Bayern Munich</t>
        </is>
      </c>
      <c r="D155" s="27" t="n">
        <v>431</v>
      </c>
      <c r="E155" s="27" t="n">
        <v>569</v>
      </c>
      <c r="F155" s="27" t="n">
        <v>349</v>
      </c>
      <c r="G155" s="27" t="n">
        <v>495</v>
      </c>
      <c r="H155" s="8" t="n">
        <v>5</v>
      </c>
      <c r="I155" s="8" t="n">
        <v>9</v>
      </c>
      <c r="J155" s="8" t="n">
        <v>14</v>
      </c>
      <c r="K155" s="15" t="n">
        <v>1</v>
      </c>
      <c r="L155" s="27" t="n">
        <v>3</v>
      </c>
      <c r="M155" s="8" t="n">
        <v>4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43484</v>
      </c>
      <c r="B156" s="42" t="inlineStr">
        <is>
          <t>Augsburg</t>
        </is>
      </c>
      <c r="C156" s="42" t="inlineStr">
        <is>
          <t>Dusseldorf</t>
        </is>
      </c>
      <c r="D156" s="27" t="n">
        <v>478</v>
      </c>
      <c r="E156" s="27" t="n">
        <v>509</v>
      </c>
      <c r="F156" s="27" t="n">
        <v>367</v>
      </c>
      <c r="G156" s="27" t="n">
        <v>401</v>
      </c>
      <c r="H156" s="8" t="n">
        <v>6</v>
      </c>
      <c r="I156" s="8" t="n">
        <v>3</v>
      </c>
      <c r="J156" s="8" t="n">
        <v>9</v>
      </c>
      <c r="K156" s="15" t="n">
        <v>1</v>
      </c>
      <c r="L156" s="27" t="n">
        <v>2</v>
      </c>
      <c r="M156" s="8" t="n">
        <v>3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43484</v>
      </c>
      <c r="B157" s="42" t="inlineStr">
        <is>
          <t>Bayer Leverkusen</t>
        </is>
      </c>
      <c r="C157" s="42" t="inlineStr">
        <is>
          <t>B. Monchengladbach</t>
        </is>
      </c>
      <c r="D157" s="27" t="n">
        <v>617</v>
      </c>
      <c r="E157" s="27" t="n">
        <v>350</v>
      </c>
      <c r="F157" s="27" t="n">
        <v>529</v>
      </c>
      <c r="G157" s="27" t="n">
        <v>252</v>
      </c>
      <c r="H157" s="8" t="n">
        <v>10</v>
      </c>
      <c r="I157" s="8" t="n">
        <v>3</v>
      </c>
      <c r="J157" s="8" t="n">
        <v>13</v>
      </c>
      <c r="K157" s="15" t="n">
        <v>0</v>
      </c>
      <c r="L157" s="27" t="n">
        <v>1</v>
      </c>
      <c r="M157" s="8" t="n">
        <v>1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43484</v>
      </c>
      <c r="B158" s="42" t="inlineStr">
        <is>
          <t>Eintracht Frankfurt</t>
        </is>
      </c>
      <c r="C158" s="42" t="inlineStr">
        <is>
          <t>Freiburg</t>
        </is>
      </c>
      <c r="D158" s="27" t="n">
        <v>453</v>
      </c>
      <c r="E158" s="27" t="n">
        <v>516</v>
      </c>
      <c r="F158" s="27" t="n">
        <v>360</v>
      </c>
      <c r="G158" s="27" t="n">
        <v>422</v>
      </c>
      <c r="H158" s="8" t="n">
        <v>4</v>
      </c>
      <c r="I158" s="8" t="n">
        <v>7</v>
      </c>
      <c r="J158" s="8" t="n">
        <v>11</v>
      </c>
      <c r="K158" s="15" t="n">
        <v>3</v>
      </c>
      <c r="L158" s="27" t="n">
        <v>1</v>
      </c>
      <c r="M158" s="8" t="n">
        <v>4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43484</v>
      </c>
      <c r="B159" s="42" t="inlineStr">
        <is>
          <t>Hannover</t>
        </is>
      </c>
      <c r="C159" s="42" t="inlineStr">
        <is>
          <t>Werder Bremen</t>
        </is>
      </c>
      <c r="D159" s="27" t="n">
        <v>399</v>
      </c>
      <c r="E159" s="27" t="n">
        <v>429</v>
      </c>
      <c r="F159" s="27" t="n">
        <v>311</v>
      </c>
      <c r="G159" s="27" t="n">
        <v>345</v>
      </c>
      <c r="H159" s="8" t="n">
        <v>1</v>
      </c>
      <c r="I159" s="8" t="n">
        <v>13</v>
      </c>
      <c r="J159" s="8" t="n">
        <v>14</v>
      </c>
      <c r="K159" s="15" t="n">
        <v>0</v>
      </c>
      <c r="L159" s="27" t="n">
        <v>1</v>
      </c>
      <c r="M159" s="8" t="n">
        <v>1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43484</v>
      </c>
      <c r="B160" s="42" t="inlineStr">
        <is>
          <t>RB Leipzig</t>
        </is>
      </c>
      <c r="C160" s="42" t="inlineStr">
        <is>
          <t>Dortmund</t>
        </is>
      </c>
      <c r="D160" s="27" t="n">
        <v>460</v>
      </c>
      <c r="E160" s="27" t="n">
        <v>517</v>
      </c>
      <c r="F160" s="27" t="n">
        <v>358</v>
      </c>
      <c r="G160" s="27" t="n">
        <v>414</v>
      </c>
      <c r="H160" s="8" t="n">
        <v>5</v>
      </c>
      <c r="I160" s="8" t="n">
        <v>4</v>
      </c>
      <c r="J160" s="8" t="n">
        <v>9</v>
      </c>
      <c r="K160" s="15" t="n">
        <v>0</v>
      </c>
      <c r="L160" s="27" t="n">
        <v>1</v>
      </c>
      <c r="M160" s="8" t="n">
        <v>1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43484</v>
      </c>
      <c r="B161" s="42" t="inlineStr">
        <is>
          <t>Stuttgart</t>
        </is>
      </c>
      <c r="C161" s="42" t="inlineStr">
        <is>
          <t>Mainz</t>
        </is>
      </c>
      <c r="D161" s="27" t="n">
        <v>474</v>
      </c>
      <c r="E161" s="27" t="n">
        <v>294</v>
      </c>
      <c r="F161" s="27" t="n">
        <v>381</v>
      </c>
      <c r="G161" s="27" t="n">
        <v>197</v>
      </c>
      <c r="H161" s="8" t="n">
        <v>8</v>
      </c>
      <c r="I161" s="8" t="n">
        <v>4</v>
      </c>
      <c r="J161" s="8" t="n">
        <v>12</v>
      </c>
      <c r="K161" s="15" t="n">
        <v>2</v>
      </c>
      <c r="L161" s="27" t="n">
        <v>3</v>
      </c>
      <c r="M161" s="8" t="n">
        <v>5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43485</v>
      </c>
      <c r="B162" s="42" t="inlineStr">
        <is>
          <t>Nurnberg</t>
        </is>
      </c>
      <c r="C162" s="42" t="inlineStr">
        <is>
          <t>Hertha Berlin</t>
        </is>
      </c>
      <c r="D162" s="27" t="n">
        <v>417</v>
      </c>
      <c r="E162" s="27" t="n">
        <v>547</v>
      </c>
      <c r="F162" s="27" t="n">
        <v>308</v>
      </c>
      <c r="G162" s="27" t="n">
        <v>448</v>
      </c>
      <c r="H162" s="8" t="n">
        <v>3</v>
      </c>
      <c r="I162" s="8" t="n">
        <v>8</v>
      </c>
      <c r="J162" s="8" t="n">
        <v>11</v>
      </c>
      <c r="K162" s="15" t="n">
        <v>1</v>
      </c>
      <c r="L162" s="27" t="n">
        <v>3</v>
      </c>
      <c r="M162" s="8" t="n">
        <v>4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43485</v>
      </c>
      <c r="B163" s="42" t="inlineStr">
        <is>
          <t>Schalke</t>
        </is>
      </c>
      <c r="C163" s="42" t="inlineStr">
        <is>
          <t>Wolfsburg</t>
        </is>
      </c>
      <c r="D163" s="27" t="n">
        <v>400</v>
      </c>
      <c r="E163" s="27" t="n">
        <v>496</v>
      </c>
      <c r="F163" s="27" t="n">
        <v>300</v>
      </c>
      <c r="G163" s="27" t="n">
        <v>389</v>
      </c>
      <c r="H163" s="8" t="n">
        <v>5</v>
      </c>
      <c r="I163" s="8" t="n">
        <v>5</v>
      </c>
      <c r="J163" s="8" t="n">
        <v>10</v>
      </c>
      <c r="K163" s="15" t="n">
        <v>2</v>
      </c>
      <c r="L163" s="27" t="n">
        <v>1</v>
      </c>
      <c r="M163" s="8" t="n">
        <v>3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43490</v>
      </c>
      <c r="B164" s="42" t="inlineStr">
        <is>
          <t>Hertha Berlin</t>
        </is>
      </c>
      <c r="C164" s="42" t="inlineStr">
        <is>
          <t>Schalke</t>
        </is>
      </c>
      <c r="D164" s="27" t="n">
        <v>371</v>
      </c>
      <c r="E164" s="27" t="n">
        <v>427</v>
      </c>
      <c r="F164" s="27" t="n">
        <v>282</v>
      </c>
      <c r="G164" s="27" t="n">
        <v>336</v>
      </c>
      <c r="H164" s="8" t="n">
        <v>4</v>
      </c>
      <c r="I164" s="8" t="n">
        <v>6</v>
      </c>
      <c r="J164" s="8" t="n">
        <v>10</v>
      </c>
      <c r="K164" s="15" t="n">
        <v>2</v>
      </c>
      <c r="L164" s="27" t="n">
        <v>2</v>
      </c>
      <c r="M164" s="8" t="n">
        <v>4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43491</v>
      </c>
      <c r="B165" s="42" t="inlineStr">
        <is>
          <t>B. Monchengladbach</t>
        </is>
      </c>
      <c r="C165" s="42" t="inlineStr">
        <is>
          <t>Augsburg</t>
        </is>
      </c>
      <c r="D165" s="27" t="n">
        <v>599</v>
      </c>
      <c r="E165" s="27" t="n">
        <v>355</v>
      </c>
      <c r="F165" s="27" t="n">
        <v>518</v>
      </c>
      <c r="G165" s="27" t="n">
        <v>266</v>
      </c>
      <c r="H165" s="8" t="n">
        <v>6</v>
      </c>
      <c r="I165" s="8" t="n">
        <v>1</v>
      </c>
      <c r="J165" s="8" t="n">
        <v>7</v>
      </c>
      <c r="K165" s="15" t="n">
        <v>2</v>
      </c>
      <c r="L165" s="27" t="n">
        <v>0</v>
      </c>
      <c r="M165" s="8" t="n">
        <v>2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43491</v>
      </c>
      <c r="B166" s="42" t="inlineStr">
        <is>
          <t>Dortmund</t>
        </is>
      </c>
      <c r="C166" s="42" t="inlineStr">
        <is>
          <t>Hannover</t>
        </is>
      </c>
      <c r="D166" s="27" t="n">
        <v>638</v>
      </c>
      <c r="E166" s="27" t="n">
        <v>362</v>
      </c>
      <c r="F166" s="27" t="n">
        <v>541</v>
      </c>
      <c r="G166" s="27" t="n">
        <v>274</v>
      </c>
      <c r="H166" s="8" t="n">
        <v>9</v>
      </c>
      <c r="I166" s="8" t="n">
        <v>3</v>
      </c>
      <c r="J166" s="8" t="n">
        <v>12</v>
      </c>
      <c r="K166" s="15" t="n">
        <v>5</v>
      </c>
      <c r="L166" s="27" t="n">
        <v>1</v>
      </c>
      <c r="M166" s="8" t="n">
        <v>6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43491</v>
      </c>
      <c r="B167" s="42" t="inlineStr">
        <is>
          <t>Freiburg</t>
        </is>
      </c>
      <c r="C167" s="42" t="inlineStr">
        <is>
          <t>Hoffenheim</t>
        </is>
      </c>
      <c r="D167" s="27" t="n">
        <v>358</v>
      </c>
      <c r="E167" s="27" t="n">
        <v>503</v>
      </c>
      <c r="F167" s="27" t="n">
        <v>261</v>
      </c>
      <c r="G167" s="27" t="n">
        <v>410</v>
      </c>
      <c r="H167" s="8" t="n">
        <v>8</v>
      </c>
      <c r="I167" s="8" t="n">
        <v>11</v>
      </c>
      <c r="J167" s="8" t="n">
        <v>19</v>
      </c>
      <c r="K167" s="15" t="n">
        <v>2</v>
      </c>
      <c r="L167" s="27" t="n">
        <v>4</v>
      </c>
      <c r="M167" s="8" t="n">
        <v>6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43491</v>
      </c>
      <c r="B168" s="42" t="inlineStr">
        <is>
          <t>Mainz</t>
        </is>
      </c>
      <c r="C168" s="42" t="inlineStr">
        <is>
          <t>Nurnberg</t>
        </is>
      </c>
      <c r="D168" s="27" t="n">
        <v>382</v>
      </c>
      <c r="E168" s="27" t="n">
        <v>340</v>
      </c>
      <c r="F168" s="27" t="n">
        <v>300</v>
      </c>
      <c r="G168" s="27" t="n">
        <v>249</v>
      </c>
      <c r="H168" s="8" t="n">
        <v>4</v>
      </c>
      <c r="I168" s="8" t="n">
        <v>3</v>
      </c>
      <c r="J168" s="8" t="n">
        <v>7</v>
      </c>
      <c r="K168" s="15" t="n">
        <v>2</v>
      </c>
      <c r="L168" s="27" t="n">
        <v>1</v>
      </c>
      <c r="M168" s="8" t="n">
        <v>3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43491</v>
      </c>
      <c r="B169" s="42" t="inlineStr">
        <is>
          <t>Werder Bremen</t>
        </is>
      </c>
      <c r="C169" s="42" t="inlineStr">
        <is>
          <t>Eintracht Frankfurt</t>
        </is>
      </c>
      <c r="D169" s="27" t="n">
        <v>397</v>
      </c>
      <c r="E169" s="27" t="n">
        <v>447</v>
      </c>
      <c r="F169" s="27" t="n">
        <v>273</v>
      </c>
      <c r="G169" s="27" t="n">
        <v>324</v>
      </c>
      <c r="H169" s="8" t="n">
        <v>9</v>
      </c>
      <c r="I169" s="8" t="n">
        <v>4</v>
      </c>
      <c r="J169" s="8" t="n">
        <v>13</v>
      </c>
      <c r="K169" s="15" t="n">
        <v>2</v>
      </c>
      <c r="L169" s="27" t="n">
        <v>2</v>
      </c>
      <c r="M169" s="8" t="n">
        <v>1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43491</v>
      </c>
      <c r="B170" s="42" t="inlineStr">
        <is>
          <t>Wolfsburg</t>
        </is>
      </c>
      <c r="C170" s="42" t="inlineStr">
        <is>
          <t>Bayer Leverkusen</t>
        </is>
      </c>
      <c r="D170" s="27" t="n">
        <v>378</v>
      </c>
      <c r="E170" s="27" t="n">
        <v>460</v>
      </c>
      <c r="F170" s="27" t="n">
        <v>288</v>
      </c>
      <c r="G170" s="27" t="n">
        <v>381</v>
      </c>
      <c r="H170" s="8" t="n">
        <v>4</v>
      </c>
      <c r="I170" s="8" t="n">
        <v>14</v>
      </c>
      <c r="J170" s="8" t="n">
        <v>18</v>
      </c>
      <c r="K170" s="15" t="n">
        <v>0</v>
      </c>
      <c r="L170" s="27" t="n">
        <v>3</v>
      </c>
      <c r="M170" s="8" t="n">
        <v>3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43492</v>
      </c>
      <c r="B171" s="42" t="inlineStr">
        <is>
          <t>Bayern Munich</t>
        </is>
      </c>
      <c r="C171" s="42" t="inlineStr">
        <is>
          <t>Stuttgart</t>
        </is>
      </c>
      <c r="D171" s="27" t="n">
        <v>718</v>
      </c>
      <c r="E171" s="27" t="n">
        <v>288</v>
      </c>
      <c r="F171" s="27" t="n">
        <v>645</v>
      </c>
      <c r="G171" s="27" t="n">
        <v>213</v>
      </c>
      <c r="H171" s="8" t="n">
        <v>6</v>
      </c>
      <c r="I171" s="8" t="n">
        <v>2</v>
      </c>
      <c r="J171" s="8" t="n">
        <v>8</v>
      </c>
      <c r="K171" s="15" t="n">
        <v>4</v>
      </c>
      <c r="L171" s="27" t="n">
        <v>1</v>
      </c>
      <c r="M171" s="8" t="n">
        <v>5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43492</v>
      </c>
      <c r="B172" s="42" t="inlineStr">
        <is>
          <t>Dusseldorf</t>
        </is>
      </c>
      <c r="C172" s="42" t="inlineStr">
        <is>
          <t>RB Leipzig</t>
        </is>
      </c>
      <c r="D172" s="27" t="n">
        <v>515</v>
      </c>
      <c r="E172" s="27" t="n">
        <v>457</v>
      </c>
      <c r="F172" s="27" t="n">
        <v>414</v>
      </c>
      <c r="G172" s="27" t="n">
        <v>366</v>
      </c>
      <c r="H172" s="8" t="n">
        <v>0</v>
      </c>
      <c r="I172" s="8" t="n">
        <v>9</v>
      </c>
      <c r="J172" s="8" t="n">
        <v>9</v>
      </c>
      <c r="K172" s="15" t="n">
        <v>0</v>
      </c>
      <c r="L172" s="27" t="n">
        <v>4</v>
      </c>
      <c r="M172" s="8" t="n">
        <v>4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43497</v>
      </c>
      <c r="B173" s="42" t="inlineStr">
        <is>
          <t>Hannover</t>
        </is>
      </c>
      <c r="C173" s="42" t="inlineStr">
        <is>
          <t>RB Leipzig</t>
        </is>
      </c>
      <c r="D173" s="27" t="n">
        <v>399</v>
      </c>
      <c r="E173" s="27" t="n">
        <v>465</v>
      </c>
      <c r="F173" s="27" t="n">
        <v>277</v>
      </c>
      <c r="G173" s="27" t="n">
        <v>350</v>
      </c>
      <c r="H173" s="8" t="n">
        <v>1</v>
      </c>
      <c r="I173" s="8" t="n">
        <v>8</v>
      </c>
      <c r="J173" s="8" t="n">
        <v>9</v>
      </c>
      <c r="K173" s="15" t="n">
        <v>0</v>
      </c>
      <c r="L173" s="27" t="n">
        <v>3</v>
      </c>
      <c r="M173" s="8" t="n">
        <v>3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43498</v>
      </c>
      <c r="B174" s="42" t="inlineStr">
        <is>
          <t>Bayer Leverkusen</t>
        </is>
      </c>
      <c r="C174" s="42" t="inlineStr">
        <is>
          <t>Bayern Munich</t>
        </is>
      </c>
      <c r="D174" s="27" t="n">
        <v>443</v>
      </c>
      <c r="E174" s="27" t="n">
        <v>462</v>
      </c>
      <c r="F174" s="27" t="n">
        <v>348</v>
      </c>
      <c r="G174" s="27" t="n">
        <v>373</v>
      </c>
      <c r="H174" s="8" t="n">
        <v>4</v>
      </c>
      <c r="I174" s="8" t="n">
        <v>6</v>
      </c>
      <c r="J174" s="8" t="n">
        <v>10</v>
      </c>
      <c r="K174" s="15" t="n">
        <v>3</v>
      </c>
      <c r="L174" s="27" t="n">
        <v>1</v>
      </c>
      <c r="M174" s="8" t="n">
        <v>4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43498</v>
      </c>
      <c r="B175" s="42" t="inlineStr">
        <is>
          <t>Eintracht Frankfurt</t>
        </is>
      </c>
      <c r="C175" s="42" t="inlineStr">
        <is>
          <t>Dortmund</t>
        </is>
      </c>
      <c r="D175" s="27" t="n">
        <v>390</v>
      </c>
      <c r="E175" s="27" t="n">
        <v>585</v>
      </c>
      <c r="F175" s="27" t="n">
        <v>269</v>
      </c>
      <c r="G175" s="27" t="n">
        <v>466</v>
      </c>
      <c r="H175" s="8" t="n">
        <v>7</v>
      </c>
      <c r="I175" s="8" t="n">
        <v>4</v>
      </c>
      <c r="J175" s="8" t="n">
        <v>11</v>
      </c>
      <c r="K175" s="15" t="n">
        <v>1</v>
      </c>
      <c r="L175" s="27" t="n">
        <v>1</v>
      </c>
      <c r="M175" s="8" t="n">
        <v>2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43498</v>
      </c>
      <c r="B176" s="42" t="inlineStr">
        <is>
          <t>Hertha Berlin</t>
        </is>
      </c>
      <c r="C176" s="42" t="inlineStr">
        <is>
          <t>Wolfsburg</t>
        </is>
      </c>
      <c r="D176" s="27" t="n">
        <v>463</v>
      </c>
      <c r="E176" s="27" t="n">
        <v>417</v>
      </c>
      <c r="F176" s="27" t="n">
        <v>376</v>
      </c>
      <c r="G176" s="27" t="n">
        <v>322</v>
      </c>
      <c r="H176" s="8" t="n">
        <v>4</v>
      </c>
      <c r="I176" s="8" t="n">
        <v>4</v>
      </c>
      <c r="J176" s="8" t="n">
        <v>8</v>
      </c>
      <c r="K176" s="15" t="n">
        <v>0</v>
      </c>
      <c r="L176" s="27" t="n">
        <v>1</v>
      </c>
      <c r="M176" s="8" t="n">
        <v>1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43498</v>
      </c>
      <c r="B177" s="42" t="inlineStr">
        <is>
          <t>Hoffenheim</t>
        </is>
      </c>
      <c r="C177" s="42" t="inlineStr">
        <is>
          <t>Dusseldorf</t>
        </is>
      </c>
      <c r="D177" s="27" t="n">
        <v>585</v>
      </c>
      <c r="E177" s="27" t="n">
        <v>317</v>
      </c>
      <c r="F177" s="27" t="n">
        <v>489</v>
      </c>
      <c r="G177" s="27" t="n">
        <v>219</v>
      </c>
      <c r="H177" s="8" t="n">
        <v>4</v>
      </c>
      <c r="I177" s="8" t="n">
        <v>5</v>
      </c>
      <c r="J177" s="8" t="n">
        <v>9</v>
      </c>
      <c r="K177" s="15" t="n">
        <v>1</v>
      </c>
      <c r="L177" s="27" t="n">
        <v>1</v>
      </c>
      <c r="M177" s="8" t="n">
        <v>2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43498</v>
      </c>
      <c r="B178" s="42" t="inlineStr">
        <is>
          <t>Nurnberg</t>
        </is>
      </c>
      <c r="C178" s="42" t="inlineStr">
        <is>
          <t>Werder Bremen</t>
        </is>
      </c>
      <c r="D178" s="27" t="n">
        <v>393</v>
      </c>
      <c r="E178" s="27" t="n">
        <v>586</v>
      </c>
      <c r="F178" s="27" t="n">
        <v>294</v>
      </c>
      <c r="G178" s="27" t="n">
        <v>491</v>
      </c>
      <c r="H178" s="8" t="n">
        <v>2</v>
      </c>
      <c r="I178" s="8" t="n">
        <v>3</v>
      </c>
      <c r="J178" s="8" t="n">
        <v>5</v>
      </c>
      <c r="K178" s="15" t="n">
        <v>1</v>
      </c>
      <c r="L178" s="27" t="n">
        <v>1</v>
      </c>
      <c r="M178" s="8" t="n">
        <v>1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43498</v>
      </c>
      <c r="B179" s="42" t="inlineStr">
        <is>
          <t>Schalke</t>
        </is>
      </c>
      <c r="C179" s="42" t="inlineStr">
        <is>
          <t>B. Monchengladbach</t>
        </is>
      </c>
      <c r="D179" s="27" t="n">
        <v>344</v>
      </c>
      <c r="E179" s="27" t="n">
        <v>568</v>
      </c>
      <c r="F179" s="27" t="n">
        <v>285</v>
      </c>
      <c r="G179" s="27" t="n">
        <v>506</v>
      </c>
      <c r="H179" s="8" t="n">
        <v>1</v>
      </c>
      <c r="I179" s="8" t="n">
        <v>9</v>
      </c>
      <c r="J179" s="8" t="n">
        <v>10</v>
      </c>
      <c r="K179" s="15" t="n">
        <v>0</v>
      </c>
      <c r="L179" s="27" t="n">
        <v>2</v>
      </c>
      <c r="M179" s="8" t="n">
        <v>2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43499</v>
      </c>
      <c r="B180" s="42" t="inlineStr">
        <is>
          <t>Augsburg</t>
        </is>
      </c>
      <c r="C180" s="42" t="inlineStr">
        <is>
          <t>Mainz</t>
        </is>
      </c>
      <c r="D180" s="27" t="n">
        <v>409</v>
      </c>
      <c r="E180" s="27" t="n">
        <v>367</v>
      </c>
      <c r="F180" s="27" t="n">
        <v>316</v>
      </c>
      <c r="G180" s="27" t="n">
        <v>267</v>
      </c>
      <c r="H180" s="8" t="n">
        <v>8</v>
      </c>
      <c r="I180" s="8" t="n">
        <v>0</v>
      </c>
      <c r="J180" s="8" t="n">
        <v>8</v>
      </c>
      <c r="K180" s="15" t="n">
        <v>3</v>
      </c>
      <c r="L180" s="27" t="n">
        <v>0</v>
      </c>
      <c r="M180" s="8" t="n">
        <v>3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43499</v>
      </c>
      <c r="B181" s="42" t="inlineStr">
        <is>
          <t>Stuttgart</t>
        </is>
      </c>
      <c r="C181" s="42" t="inlineStr">
        <is>
          <t>Freiburg</t>
        </is>
      </c>
      <c r="D181" s="27" t="n">
        <v>613</v>
      </c>
      <c r="E181" s="27" t="n">
        <v>277</v>
      </c>
      <c r="F181" s="27" t="n">
        <v>513</v>
      </c>
      <c r="G181" s="27" t="n">
        <v>189</v>
      </c>
      <c r="H181" s="8" t="n">
        <v>4</v>
      </c>
      <c r="I181" s="8" t="n">
        <v>4</v>
      </c>
      <c r="J181" s="8" t="n">
        <v>8</v>
      </c>
      <c r="K181" s="15" t="n">
        <v>2</v>
      </c>
      <c r="L181" s="27" t="n">
        <v>2</v>
      </c>
      <c r="M181" s="8" t="n">
        <v>4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43504</v>
      </c>
      <c r="B182" s="42" t="inlineStr">
        <is>
          <t>Mainz</t>
        </is>
      </c>
      <c r="C182" s="42" t="inlineStr">
        <is>
          <t>Bayer Leverkusen</t>
        </is>
      </c>
      <c r="D182" s="27" t="n">
        <v>284</v>
      </c>
      <c r="E182" s="27" t="n">
        <v>751</v>
      </c>
      <c r="F182" s="27" t="n">
        <v>188</v>
      </c>
      <c r="G182" s="27" t="n">
        <v>655</v>
      </c>
      <c r="H182" s="8" t="n">
        <v>2</v>
      </c>
      <c r="I182" s="8" t="n">
        <v>7</v>
      </c>
      <c r="J182" s="8" t="n">
        <v>9</v>
      </c>
      <c r="K182" s="15" t="n">
        <v>1</v>
      </c>
      <c r="L182" s="27" t="n">
        <v>5</v>
      </c>
      <c r="M182" s="8" t="n">
        <v>6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43505</v>
      </c>
      <c r="B183" s="42" t="inlineStr">
        <is>
          <t>B. Monchengladbach</t>
        </is>
      </c>
      <c r="C183" s="42" t="inlineStr">
        <is>
          <t>Hertha Berlin</t>
        </is>
      </c>
      <c r="D183" s="27" t="n">
        <v>640</v>
      </c>
      <c r="E183" s="27" t="n">
        <v>282</v>
      </c>
      <c r="F183" s="27" t="n">
        <v>559</v>
      </c>
      <c r="G183" s="27" t="n">
        <v>206</v>
      </c>
      <c r="H183" s="8" t="n">
        <v>4</v>
      </c>
      <c r="I183" s="8" t="n">
        <v>4</v>
      </c>
      <c r="J183" s="8" t="n">
        <v>8</v>
      </c>
      <c r="K183" s="15" t="n">
        <v>0</v>
      </c>
      <c r="L183" s="27" t="n">
        <v>3</v>
      </c>
      <c r="M183" s="8" t="n">
        <v>3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43505</v>
      </c>
      <c r="B184" s="42" t="inlineStr">
        <is>
          <t>Bayern Munich</t>
        </is>
      </c>
      <c r="C184" s="42" t="inlineStr">
        <is>
          <t>Schalke</t>
        </is>
      </c>
      <c r="D184" s="27" t="n">
        <v>688</v>
      </c>
      <c r="E184" s="27" t="n">
        <v>296</v>
      </c>
      <c r="F184" s="27" t="n">
        <v>617</v>
      </c>
      <c r="G184" s="27" t="n">
        <v>229</v>
      </c>
      <c r="H184" s="8" t="n">
        <v>4</v>
      </c>
      <c r="I184" s="8" t="n">
        <v>5</v>
      </c>
      <c r="J184" s="8" t="n">
        <v>9</v>
      </c>
      <c r="K184" s="15" t="n">
        <v>3</v>
      </c>
      <c r="L184" s="27" t="n">
        <v>1</v>
      </c>
      <c r="M184" s="8" t="n">
        <v>4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43505</v>
      </c>
      <c r="B185" s="42" t="inlineStr">
        <is>
          <t>Dortmund</t>
        </is>
      </c>
      <c r="C185" s="42" t="inlineStr">
        <is>
          <t>Hoffenheim</t>
        </is>
      </c>
      <c r="D185" s="27" t="n">
        <v>619</v>
      </c>
      <c r="E185" s="27" t="n">
        <v>416</v>
      </c>
      <c r="F185" s="27" t="n">
        <v>543</v>
      </c>
      <c r="G185" s="27" t="n">
        <v>337</v>
      </c>
      <c r="H185" s="8" t="n">
        <v>7</v>
      </c>
      <c r="I185" s="8" t="n">
        <v>6</v>
      </c>
      <c r="J185" s="8" t="n">
        <v>13</v>
      </c>
      <c r="K185" s="15" t="n">
        <v>3</v>
      </c>
      <c r="L185" s="27" t="n">
        <v>3</v>
      </c>
      <c r="M185" s="8" t="n">
        <v>6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43505</v>
      </c>
      <c r="B186" s="42" t="inlineStr">
        <is>
          <t>Freiburg</t>
        </is>
      </c>
      <c r="C186" s="42" t="inlineStr">
        <is>
          <t>Wolfsburg</t>
        </is>
      </c>
      <c r="D186" s="27" t="n">
        <v>433</v>
      </c>
      <c r="E186" s="27" t="n">
        <v>448</v>
      </c>
      <c r="F186" s="27" t="n">
        <v>331</v>
      </c>
      <c r="G186" s="27" t="n">
        <v>345</v>
      </c>
      <c r="H186" s="8" t="n">
        <v>4</v>
      </c>
      <c r="I186" s="8" t="n">
        <v>4</v>
      </c>
      <c r="J186" s="8" t="n">
        <v>8</v>
      </c>
      <c r="K186" s="15" t="n">
        <v>3</v>
      </c>
      <c r="L186" s="27" t="n">
        <v>3</v>
      </c>
      <c r="M186" s="8" t="n">
        <v>6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43505</v>
      </c>
      <c r="B187" s="42" t="inlineStr">
        <is>
          <t>Hannover</t>
        </is>
      </c>
      <c r="C187" s="42" t="inlineStr">
        <is>
          <t>Nurnberg</t>
        </is>
      </c>
      <c r="D187" s="27" t="n">
        <v>419</v>
      </c>
      <c r="E187" s="27" t="n">
        <v>391</v>
      </c>
      <c r="F187" s="27" t="n">
        <v>353</v>
      </c>
      <c r="G187" s="27" t="n">
        <v>299</v>
      </c>
      <c r="H187" s="8" t="n">
        <v>8</v>
      </c>
      <c r="I187" s="8" t="n">
        <v>1</v>
      </c>
      <c r="J187" s="8" t="n">
        <v>9</v>
      </c>
      <c r="K187" s="15" t="n">
        <v>2</v>
      </c>
      <c r="L187" s="27" t="n">
        <v>0</v>
      </c>
      <c r="M187" s="8" t="n">
        <v>1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43505</v>
      </c>
      <c r="B188" s="42" t="inlineStr">
        <is>
          <t>RB Leipzig</t>
        </is>
      </c>
      <c r="C188" s="42" t="inlineStr">
        <is>
          <t>Eintracht Frankfurt</t>
        </is>
      </c>
      <c r="D188" s="27" t="n">
        <v>464</v>
      </c>
      <c r="E188" s="27" t="n">
        <v>398</v>
      </c>
      <c r="F188" s="27" t="n">
        <v>308</v>
      </c>
      <c r="G188" s="27" t="n">
        <v>247</v>
      </c>
      <c r="H188" s="8" t="n">
        <v>1</v>
      </c>
      <c r="I188" s="8" t="n">
        <v>2</v>
      </c>
      <c r="J188" s="8" t="n">
        <v>3</v>
      </c>
      <c r="K188" s="15" t="n">
        <v>0</v>
      </c>
      <c r="L188" s="27" t="n">
        <v>0</v>
      </c>
      <c r="M188" s="8" t="n">
        <v>0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43506</v>
      </c>
      <c r="B189" s="42" t="inlineStr">
        <is>
          <t>Dusseldorf</t>
        </is>
      </c>
      <c r="C189" s="42" t="inlineStr">
        <is>
          <t>Stuttgart</t>
        </is>
      </c>
      <c r="D189" s="27" t="n">
        <v>380</v>
      </c>
      <c r="E189" s="27" t="n">
        <v>499</v>
      </c>
      <c r="F189" s="27" t="n">
        <v>271</v>
      </c>
      <c r="G189" s="27" t="n">
        <v>396</v>
      </c>
      <c r="H189" s="8" t="n">
        <v>6</v>
      </c>
      <c r="I189" s="8" t="n">
        <v>2</v>
      </c>
      <c r="J189" s="8" t="n">
        <v>8</v>
      </c>
      <c r="K189" s="15" t="n">
        <v>3</v>
      </c>
      <c r="L189" s="27" t="n">
        <v>0</v>
      </c>
      <c r="M189" s="8" t="n">
        <v>3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43506</v>
      </c>
      <c r="B190" s="42" t="inlineStr">
        <is>
          <t>Werder Bremen</t>
        </is>
      </c>
      <c r="C190" s="42" t="inlineStr">
        <is>
          <t>Augsburg</t>
        </is>
      </c>
      <c r="D190" s="27" t="n">
        <v>373</v>
      </c>
      <c r="E190" s="27" t="n">
        <v>565</v>
      </c>
      <c r="F190" s="27" t="n">
        <v>268</v>
      </c>
      <c r="G190" s="27" t="n">
        <v>460</v>
      </c>
      <c r="H190" s="8" t="n">
        <v>5</v>
      </c>
      <c r="I190" s="8" t="n">
        <v>3</v>
      </c>
      <c r="J190" s="8" t="n">
        <v>8</v>
      </c>
      <c r="K190" s="15" t="n">
        <v>4</v>
      </c>
      <c r="L190" s="27" t="n">
        <v>0</v>
      </c>
      <c r="M190" s="8" t="n">
        <v>4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43511</v>
      </c>
      <c r="B191" s="42" t="inlineStr">
        <is>
          <t>Augsburg</t>
        </is>
      </c>
      <c r="C191" s="42" t="inlineStr">
        <is>
          <t>Bayern Munich</t>
        </is>
      </c>
      <c r="D191" s="27" t="n">
        <v>273</v>
      </c>
      <c r="E191" s="27" t="n">
        <v>697</v>
      </c>
      <c r="F191" s="27" t="n">
        <v>188</v>
      </c>
      <c r="G191" s="27" t="n">
        <v>627</v>
      </c>
      <c r="H191" s="8" t="n">
        <v>2</v>
      </c>
      <c r="I191" s="8" t="n">
        <v>8</v>
      </c>
      <c r="J191" s="8" t="n">
        <v>10</v>
      </c>
      <c r="K191" s="15" t="n">
        <v>2</v>
      </c>
      <c r="L191" s="27" t="n">
        <v>3</v>
      </c>
      <c r="M191" s="8" t="n">
        <v>5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43512</v>
      </c>
      <c r="B192" s="42" t="inlineStr">
        <is>
          <t>Hertha Berlin</t>
        </is>
      </c>
      <c r="C192" s="42" t="inlineStr">
        <is>
          <t>Werder Bremen</t>
        </is>
      </c>
      <c r="D192" s="27" t="n">
        <v>364</v>
      </c>
      <c r="E192" s="27" t="n">
        <v>554</v>
      </c>
      <c r="F192" s="27" t="n">
        <v>258</v>
      </c>
      <c r="G192" s="27" t="n">
        <v>443</v>
      </c>
      <c r="H192" s="8" t="n">
        <v>2</v>
      </c>
      <c r="I192" s="8" t="n">
        <v>2</v>
      </c>
      <c r="J192" s="8" t="n">
        <v>4</v>
      </c>
      <c r="K192" s="15" t="n">
        <v>1</v>
      </c>
      <c r="L192" s="27" t="n">
        <v>1</v>
      </c>
      <c r="M192" s="8" t="n">
        <v>2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43512</v>
      </c>
      <c r="B193" s="42" t="inlineStr">
        <is>
          <t>Hoffenheim</t>
        </is>
      </c>
      <c r="C193" s="42" t="inlineStr">
        <is>
          <t>Hannover</t>
        </is>
      </c>
      <c r="D193" s="27" t="n">
        <v>564</v>
      </c>
      <c r="E193" s="27" t="n">
        <v>357</v>
      </c>
      <c r="F193" s="27" t="n">
        <v>483</v>
      </c>
      <c r="G193" s="27" t="n">
        <v>277</v>
      </c>
      <c r="H193" s="8" t="n">
        <v>11</v>
      </c>
      <c r="I193" s="8" t="n">
        <v>1</v>
      </c>
      <c r="J193" s="8" t="n">
        <v>12</v>
      </c>
      <c r="K193" s="15" t="n">
        <v>3</v>
      </c>
      <c r="L193" s="27" t="n">
        <v>0</v>
      </c>
      <c r="M193" s="8" t="n">
        <v>3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43512</v>
      </c>
      <c r="B194" s="42" t="inlineStr">
        <is>
          <t>Schalke</t>
        </is>
      </c>
      <c r="C194" s="42" t="inlineStr">
        <is>
          <t>Freiburg</t>
        </is>
      </c>
      <c r="D194" s="27" t="n">
        <v>398</v>
      </c>
      <c r="E194" s="27" t="n">
        <v>493</v>
      </c>
      <c r="F194" s="27" t="n">
        <v>329</v>
      </c>
      <c r="G194" s="27" t="n">
        <v>407</v>
      </c>
      <c r="H194" s="8" t="n">
        <v>2</v>
      </c>
      <c r="I194" s="8" t="n">
        <v>3</v>
      </c>
      <c r="J194" s="8" t="n">
        <v>5</v>
      </c>
      <c r="K194" s="15" t="n">
        <v>0</v>
      </c>
      <c r="L194" s="27" t="n">
        <v>0</v>
      </c>
      <c r="M194" s="8" t="n">
        <v>0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43512</v>
      </c>
      <c r="B195" s="42" t="inlineStr">
        <is>
          <t>Stuttgart</t>
        </is>
      </c>
      <c r="C195" s="42" t="inlineStr">
        <is>
          <t>RB Leipzig</t>
        </is>
      </c>
      <c r="D195" s="27" t="n">
        <v>432</v>
      </c>
      <c r="E195" s="27" t="n">
        <v>473</v>
      </c>
      <c r="F195" s="27" t="n">
        <v>307</v>
      </c>
      <c r="G195" s="27" t="n">
        <v>336</v>
      </c>
      <c r="H195" s="8" t="n">
        <v>3</v>
      </c>
      <c r="I195" s="8" t="n">
        <v>4</v>
      </c>
      <c r="J195" s="8" t="n">
        <v>7</v>
      </c>
      <c r="K195" s="15" t="n">
        <v>1</v>
      </c>
      <c r="L195" s="27" t="n">
        <v>3</v>
      </c>
      <c r="M195" s="8" t="n">
        <v>4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43512</v>
      </c>
      <c r="B196" s="42" t="inlineStr">
        <is>
          <t>Wolfsburg</t>
        </is>
      </c>
      <c r="C196" s="42" t="inlineStr">
        <is>
          <t>Mainz</t>
        </is>
      </c>
      <c r="D196" s="27" t="n">
        <v>464</v>
      </c>
      <c r="E196" s="27" t="n">
        <v>423</v>
      </c>
      <c r="F196" s="27" t="n">
        <v>355</v>
      </c>
      <c r="G196" s="27" t="n">
        <v>326</v>
      </c>
      <c r="H196" s="8" t="n">
        <v>6</v>
      </c>
      <c r="I196" s="8" t="n">
        <v>4</v>
      </c>
      <c r="J196" s="8" t="n">
        <v>10</v>
      </c>
      <c r="K196" s="15" t="n">
        <v>3</v>
      </c>
      <c r="L196" s="27" t="n">
        <v>0</v>
      </c>
      <c r="M196" s="8" t="n">
        <v>1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43513</v>
      </c>
      <c r="B197" s="42" t="inlineStr">
        <is>
          <t>Bayer Leverkusen</t>
        </is>
      </c>
      <c r="C197" s="42" t="inlineStr">
        <is>
          <t>Dusseldorf</t>
        </is>
      </c>
      <c r="D197" s="27" t="n">
        <v>1053</v>
      </c>
      <c r="E197" s="27" t="n">
        <v>187</v>
      </c>
      <c r="F197" s="27" t="n">
        <v>981</v>
      </c>
      <c r="G197" s="27" t="n">
        <v>130</v>
      </c>
      <c r="H197" s="8" t="n">
        <v>7</v>
      </c>
      <c r="I197" s="8" t="n">
        <v>0</v>
      </c>
      <c r="J197" s="8" t="n">
        <v>7</v>
      </c>
      <c r="K197" s="15" t="n">
        <v>2</v>
      </c>
      <c r="L197" s="27" t="n">
        <v>0</v>
      </c>
      <c r="M197" s="8" t="n">
        <v>2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43513</v>
      </c>
      <c r="B198" s="42" t="inlineStr">
        <is>
          <t>Eintracht Frankfurt</t>
        </is>
      </c>
      <c r="C198" s="42" t="inlineStr">
        <is>
          <t>B. Monchengladbach</t>
        </is>
      </c>
      <c r="D198" s="27" t="n">
        <v>331</v>
      </c>
      <c r="E198" s="27" t="n">
        <v>493</v>
      </c>
      <c r="F198" s="27" t="n">
        <v>255</v>
      </c>
      <c r="G198" s="27" t="n">
        <v>415</v>
      </c>
      <c r="H198" s="8" t="n">
        <v>4</v>
      </c>
      <c r="I198" s="8" t="n">
        <v>5</v>
      </c>
      <c r="J198" s="8" t="n">
        <v>9</v>
      </c>
      <c r="K198" s="15" t="n">
        <v>1</v>
      </c>
      <c r="L198" s="27" t="n">
        <v>1</v>
      </c>
      <c r="M198" s="8" t="n">
        <v>2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43514</v>
      </c>
      <c r="B199" s="42" t="inlineStr">
        <is>
          <t>Nurnberg</t>
        </is>
      </c>
      <c r="C199" s="42" t="inlineStr">
        <is>
          <t>Dortmund</t>
        </is>
      </c>
      <c r="D199" s="27" t="n">
        <v>305</v>
      </c>
      <c r="E199" s="27" t="n">
        <v>790</v>
      </c>
      <c r="F199" s="27" t="n">
        <v>217</v>
      </c>
      <c r="G199" s="27" t="n">
        <v>720</v>
      </c>
      <c r="H199" s="8" t="n">
        <v>2</v>
      </c>
      <c r="I199" s="8" t="n">
        <v>6</v>
      </c>
      <c r="J199" s="8" t="n">
        <v>8</v>
      </c>
      <c r="K199" s="15" t="n">
        <v>0</v>
      </c>
      <c r="L199" s="27" t="n">
        <v>0</v>
      </c>
      <c r="M199" s="8" t="n">
        <v>0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43518</v>
      </c>
      <c r="B200" s="42" t="inlineStr">
        <is>
          <t>Werder Bremen</t>
        </is>
      </c>
      <c r="C200" s="42" t="inlineStr">
        <is>
          <t>Stuttgart</t>
        </is>
      </c>
      <c r="D200" s="27" t="n">
        <v>758</v>
      </c>
      <c r="E200" s="27" t="n">
        <v>347</v>
      </c>
      <c r="F200" s="27" t="n">
        <v>632</v>
      </c>
      <c r="G200" s="27" t="n">
        <v>219</v>
      </c>
      <c r="H200" s="8" t="n">
        <v>4</v>
      </c>
      <c r="I200" s="8" t="n">
        <v>4</v>
      </c>
      <c r="J200" s="8" t="n">
        <v>8</v>
      </c>
      <c r="K200" s="15" t="n">
        <v>1</v>
      </c>
      <c r="L200" s="27" t="n">
        <v>1</v>
      </c>
      <c r="M200" s="8" t="n">
        <v>2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43519</v>
      </c>
      <c r="B201" s="42" t="inlineStr">
        <is>
          <t>B. Monchengladbach</t>
        </is>
      </c>
      <c r="C201" s="42" t="inlineStr">
        <is>
          <t>Wolfsburg</t>
        </is>
      </c>
      <c r="D201" s="27" t="n">
        <v>558</v>
      </c>
      <c r="E201" s="27" t="n">
        <v>425</v>
      </c>
      <c r="F201" s="27" t="n">
        <v>473</v>
      </c>
      <c r="G201" s="27" t="n">
        <v>345</v>
      </c>
      <c r="H201" s="8" t="n">
        <v>5</v>
      </c>
      <c r="I201" s="8" t="n">
        <v>3</v>
      </c>
      <c r="J201" s="8" t="n">
        <v>8</v>
      </c>
      <c r="K201" s="15" t="n">
        <v>0</v>
      </c>
      <c r="L201" s="27" t="n">
        <v>3</v>
      </c>
      <c r="M201" s="8" t="n">
        <v>3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43519</v>
      </c>
      <c r="B202" s="42" t="inlineStr">
        <is>
          <t>Bayern Munich</t>
        </is>
      </c>
      <c r="C202" s="42" t="inlineStr">
        <is>
          <t>Hertha Berlin</t>
        </is>
      </c>
      <c r="D202" s="27" t="n">
        <v>599</v>
      </c>
      <c r="E202" s="27" t="n">
        <v>378</v>
      </c>
      <c r="F202" s="27" t="n">
        <v>506</v>
      </c>
      <c r="G202" s="27" t="n">
        <v>276</v>
      </c>
      <c r="H202" s="8" t="n">
        <v>4</v>
      </c>
      <c r="I202" s="8" t="n">
        <v>2</v>
      </c>
      <c r="J202" s="8" t="n">
        <v>6</v>
      </c>
      <c r="K202" s="15" t="n">
        <v>1</v>
      </c>
      <c r="L202" s="27" t="n">
        <v>0</v>
      </c>
      <c r="M202" s="8" t="n">
        <v>1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43519</v>
      </c>
      <c r="B203" s="42" t="inlineStr">
        <is>
          <t>Dusseldorf</t>
        </is>
      </c>
      <c r="C203" s="42" t="inlineStr">
        <is>
          <t>Nurnberg</t>
        </is>
      </c>
      <c r="D203" s="27" t="n">
        <v>646</v>
      </c>
      <c r="E203" s="27" t="n">
        <v>224</v>
      </c>
      <c r="F203" s="27" t="n">
        <v>574</v>
      </c>
      <c r="G203" s="27" t="n">
        <v>145</v>
      </c>
      <c r="H203" s="8" t="n">
        <v>7</v>
      </c>
      <c r="I203" s="8" t="n">
        <v>2</v>
      </c>
      <c r="J203" s="8" t="n">
        <v>9</v>
      </c>
      <c r="K203" s="15" t="n">
        <v>2</v>
      </c>
      <c r="L203" s="27" t="n">
        <v>1</v>
      </c>
      <c r="M203" s="8" t="n">
        <v>3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43519</v>
      </c>
      <c r="B204" s="42" t="inlineStr">
        <is>
          <t>Freiburg</t>
        </is>
      </c>
      <c r="C204" s="42" t="inlineStr">
        <is>
          <t>Augsburg</t>
        </is>
      </c>
      <c r="D204" s="27" t="n">
        <v>322</v>
      </c>
      <c r="E204" s="27" t="n">
        <v>471</v>
      </c>
      <c r="F204" s="27" t="n">
        <v>238</v>
      </c>
      <c r="G204" s="27" t="n">
        <v>376</v>
      </c>
      <c r="H204" s="8" t="n">
        <v>11</v>
      </c>
      <c r="I204" s="8" t="n">
        <v>4</v>
      </c>
      <c r="J204" s="8" t="n">
        <v>15</v>
      </c>
      <c r="K204" s="15" t="n">
        <v>5</v>
      </c>
      <c r="L204" s="27" t="n">
        <v>1</v>
      </c>
      <c r="M204" s="8" t="n">
        <v>6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43519</v>
      </c>
      <c r="B205" s="42" t="inlineStr">
        <is>
          <t>Mainz</t>
        </is>
      </c>
      <c r="C205" s="42" t="inlineStr">
        <is>
          <t>Schalke</t>
        </is>
      </c>
      <c r="D205" s="27" t="n">
        <v>325</v>
      </c>
      <c r="E205" s="27" t="n">
        <v>486</v>
      </c>
      <c r="F205" s="27" t="n">
        <v>222</v>
      </c>
      <c r="G205" s="27" t="n">
        <v>380</v>
      </c>
      <c r="H205" s="8" t="n">
        <v>6</v>
      </c>
      <c r="I205" s="8" t="n">
        <v>3</v>
      </c>
      <c r="J205" s="8" t="n">
        <v>9</v>
      </c>
      <c r="K205" s="15" t="n">
        <v>3</v>
      </c>
      <c r="L205" s="27" t="n">
        <v>0</v>
      </c>
      <c r="M205" s="8" t="n">
        <v>1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43520</v>
      </c>
      <c r="B206" s="42" t="inlineStr">
        <is>
          <t>Dortmund</t>
        </is>
      </c>
      <c r="C206" s="42" t="inlineStr">
        <is>
          <t>Bayer Leverkusen</t>
        </is>
      </c>
      <c r="D206" s="27" t="n">
        <v>362</v>
      </c>
      <c r="E206" s="27" t="n">
        <v>725</v>
      </c>
      <c r="F206" s="27" t="n">
        <v>271</v>
      </c>
      <c r="G206" s="27" t="n">
        <v>639</v>
      </c>
      <c r="H206" s="8" t="n">
        <v>4</v>
      </c>
      <c r="I206" s="8" t="n">
        <v>4</v>
      </c>
      <c r="J206" s="8" t="n">
        <v>8</v>
      </c>
      <c r="K206" s="15" t="n">
        <v>3</v>
      </c>
      <c r="L206" s="27" t="n">
        <v>2</v>
      </c>
      <c r="M206" s="8" t="n">
        <v>5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43520</v>
      </c>
      <c r="B207" s="42" t="inlineStr">
        <is>
          <t>Hannover</t>
        </is>
      </c>
      <c r="C207" s="42" t="inlineStr">
        <is>
          <t>Eintracht Frankfurt</t>
        </is>
      </c>
      <c r="D207" s="27" t="n">
        <v>380</v>
      </c>
      <c r="E207" s="27" t="n">
        <v>381</v>
      </c>
      <c r="F207" s="27" t="n">
        <v>287</v>
      </c>
      <c r="G207" s="27" t="n">
        <v>291</v>
      </c>
      <c r="H207" s="8" t="n">
        <v>3</v>
      </c>
      <c r="I207" s="8" t="n">
        <v>8</v>
      </c>
      <c r="J207" s="8" t="n">
        <v>11</v>
      </c>
      <c r="K207" s="15" t="n">
        <v>0</v>
      </c>
      <c r="L207" s="27" t="n">
        <v>3</v>
      </c>
      <c r="M207" s="8" t="n">
        <v>3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43521</v>
      </c>
      <c r="B208" s="42" t="inlineStr">
        <is>
          <t>RB Leipzig</t>
        </is>
      </c>
      <c r="C208" s="42" t="inlineStr">
        <is>
          <t>Hoffenheim</t>
        </is>
      </c>
      <c r="D208" s="27" t="n">
        <v>452</v>
      </c>
      <c r="E208" s="27" t="n">
        <v>433</v>
      </c>
      <c r="F208" s="27" t="n">
        <v>308</v>
      </c>
      <c r="G208" s="27" t="n">
        <v>299</v>
      </c>
      <c r="H208" s="8" t="n">
        <v>4</v>
      </c>
      <c r="I208" s="8" t="n">
        <v>4</v>
      </c>
      <c r="J208" s="8" t="n">
        <v>8</v>
      </c>
      <c r="K208" s="15" t="n">
        <v>1</v>
      </c>
      <c r="L208" s="27" t="n">
        <v>1</v>
      </c>
      <c r="M208" s="8" t="n">
        <v>2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43525</v>
      </c>
      <c r="B209" s="42" t="inlineStr">
        <is>
          <t>Augsburg</t>
        </is>
      </c>
      <c r="C209" s="42" t="inlineStr">
        <is>
          <t>Dortmund</t>
        </is>
      </c>
      <c r="D209" s="27" t="n">
        <v>291</v>
      </c>
      <c r="E209" s="27" t="n">
        <v>768</v>
      </c>
      <c r="F209" s="27" t="n">
        <v>198</v>
      </c>
      <c r="G209" s="27" t="n">
        <v>672</v>
      </c>
      <c r="H209" s="8" t="n">
        <v>4</v>
      </c>
      <c r="I209" s="8" t="n">
        <v>8</v>
      </c>
      <c r="J209" s="8" t="n">
        <v>12</v>
      </c>
      <c r="K209" s="15" t="n">
        <v>2</v>
      </c>
      <c r="L209" s="27" t="n">
        <v>1</v>
      </c>
      <c r="M209" s="8" t="n">
        <v>3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43526</v>
      </c>
      <c r="B210" s="42" t="inlineStr">
        <is>
          <t>B. Monchengladbach</t>
        </is>
      </c>
      <c r="C210" s="42" t="inlineStr">
        <is>
          <t>Bayern Munich</t>
        </is>
      </c>
      <c r="D210" s="27" t="n">
        <v>416</v>
      </c>
      <c r="E210" s="27" t="n">
        <v>705</v>
      </c>
      <c r="F210" s="27" t="n">
        <v>350</v>
      </c>
      <c r="G210" s="27" t="n">
        <v>646</v>
      </c>
      <c r="H210" s="8" t="n">
        <v>2</v>
      </c>
      <c r="I210" s="8" t="n">
        <v>14</v>
      </c>
      <c r="J210" s="8" t="n">
        <v>16</v>
      </c>
      <c r="K210" s="15" t="n">
        <v>1</v>
      </c>
      <c r="L210" s="27" t="n">
        <v>5</v>
      </c>
      <c r="M210" s="8" t="n">
        <v>6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43526</v>
      </c>
      <c r="B211" s="42" t="inlineStr">
        <is>
          <t>Bayer Leverkusen</t>
        </is>
      </c>
      <c r="C211" s="42" t="inlineStr">
        <is>
          <t>Freiburg</t>
        </is>
      </c>
      <c r="D211" s="27" t="n">
        <v>901</v>
      </c>
      <c r="E211" s="27" t="n">
        <v>323</v>
      </c>
      <c r="F211" s="27" t="n">
        <v>830</v>
      </c>
      <c r="G211" s="27" t="n">
        <v>235</v>
      </c>
      <c r="H211" s="8" t="n">
        <v>5</v>
      </c>
      <c r="I211" s="8" t="n">
        <v>3</v>
      </c>
      <c r="J211" s="8" t="n">
        <v>8</v>
      </c>
      <c r="K211" s="15" t="n">
        <v>2</v>
      </c>
      <c r="L211" s="27" t="n">
        <v>0</v>
      </c>
      <c r="M211" s="8" t="n">
        <v>2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43526</v>
      </c>
      <c r="B212" s="42" t="inlineStr">
        <is>
          <t>Eintracht Frankfurt</t>
        </is>
      </c>
      <c r="C212" s="42" t="inlineStr">
        <is>
          <t>Hoffenheim</t>
        </is>
      </c>
      <c r="D212" s="27" t="n">
        <v>408</v>
      </c>
      <c r="E212" s="27" t="n">
        <v>410</v>
      </c>
      <c r="F212" s="27" t="n">
        <v>321</v>
      </c>
      <c r="G212" s="27" t="n">
        <v>312</v>
      </c>
      <c r="H212" s="8" t="n">
        <v>10</v>
      </c>
      <c r="I212" s="8" t="n">
        <v>7</v>
      </c>
      <c r="J212" s="8" t="n">
        <v>17</v>
      </c>
      <c r="K212" s="15" t="n">
        <v>3</v>
      </c>
      <c r="L212" s="27" t="n">
        <v>2</v>
      </c>
      <c r="M212" s="8" t="n">
        <v>5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43526</v>
      </c>
      <c r="B213" s="42" t="inlineStr">
        <is>
          <t>Hertha Berlin</t>
        </is>
      </c>
      <c r="C213" s="42" t="inlineStr">
        <is>
          <t>Mainz</t>
        </is>
      </c>
      <c r="D213" s="27" t="n">
        <v>571</v>
      </c>
      <c r="E213" s="27" t="n">
        <v>376</v>
      </c>
      <c r="F213" s="27" t="n">
        <v>452</v>
      </c>
      <c r="G213" s="27" t="n">
        <v>249</v>
      </c>
      <c r="H213" s="8" t="n">
        <v>4</v>
      </c>
      <c r="I213" s="8" t="n">
        <v>1</v>
      </c>
      <c r="J213" s="8" t="n">
        <v>5</v>
      </c>
      <c r="K213" s="15" t="n">
        <v>2</v>
      </c>
      <c r="L213" s="27" t="n">
        <v>1</v>
      </c>
      <c r="M213" s="8" t="n">
        <v>3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43526</v>
      </c>
      <c r="B214" s="42" t="inlineStr">
        <is>
          <t>Nurnberg</t>
        </is>
      </c>
      <c r="C214" s="42" t="inlineStr">
        <is>
          <t>RB Leipzig</t>
        </is>
      </c>
      <c r="D214" s="27" t="n">
        <v>358</v>
      </c>
      <c r="E214" s="27" t="n">
        <v>442</v>
      </c>
      <c r="F214" s="27" t="n">
        <v>224</v>
      </c>
      <c r="G214" s="27" t="n">
        <v>321</v>
      </c>
      <c r="H214" s="8" t="n">
        <v>1</v>
      </c>
      <c r="I214" s="8" t="n">
        <v>5</v>
      </c>
      <c r="J214" s="8" t="n">
        <v>6</v>
      </c>
      <c r="K214" s="15" t="n">
        <v>0</v>
      </c>
      <c r="L214" s="27" t="n">
        <v>1</v>
      </c>
      <c r="M214" s="8" t="n">
        <v>1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43526</v>
      </c>
      <c r="B215" s="42" t="inlineStr">
        <is>
          <t>Schalke</t>
        </is>
      </c>
      <c r="C215" s="42" t="inlineStr">
        <is>
          <t>Dusseldorf</t>
        </is>
      </c>
      <c r="D215" s="27" t="n">
        <v>418</v>
      </c>
      <c r="E215" s="27" t="n">
        <v>341</v>
      </c>
      <c r="F215" s="27" t="n">
        <v>312</v>
      </c>
      <c r="G215" s="27" t="n">
        <v>244</v>
      </c>
      <c r="H215" s="8" t="n">
        <v>2</v>
      </c>
      <c r="I215" s="8" t="n">
        <v>5</v>
      </c>
      <c r="J215" s="8" t="n">
        <v>7</v>
      </c>
      <c r="K215" s="15" t="n">
        <v>0</v>
      </c>
      <c r="L215" s="27" t="n">
        <v>4</v>
      </c>
      <c r="M215" s="8" t="n">
        <v>4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43527</v>
      </c>
      <c r="B216" s="42" t="inlineStr">
        <is>
          <t>Stuttgart</t>
        </is>
      </c>
      <c r="C216" s="42" t="inlineStr">
        <is>
          <t>Hannover</t>
        </is>
      </c>
      <c r="D216" s="27" t="n">
        <v>446</v>
      </c>
      <c r="E216" s="27" t="n">
        <v>442</v>
      </c>
      <c r="F216" s="27" t="n">
        <v>321</v>
      </c>
      <c r="G216" s="27" t="n">
        <v>323</v>
      </c>
      <c r="H216" s="8" t="n">
        <v>8</v>
      </c>
      <c r="I216" s="8" t="n">
        <v>1</v>
      </c>
      <c r="J216" s="8" t="n">
        <v>9</v>
      </c>
      <c r="K216" s="15" t="n">
        <v>5</v>
      </c>
      <c r="L216" s="27" t="n">
        <v>1</v>
      </c>
      <c r="M216" s="8" t="n">
        <v>6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43527</v>
      </c>
      <c r="B217" s="42" t="inlineStr">
        <is>
          <t>Wolfsburg</t>
        </is>
      </c>
      <c r="C217" s="42" t="inlineStr">
        <is>
          <t>Werder Bremen</t>
        </is>
      </c>
      <c r="D217" s="27" t="n">
        <v>490</v>
      </c>
      <c r="E217" s="27" t="n">
        <v>337</v>
      </c>
      <c r="F217" s="27" t="n">
        <v>402</v>
      </c>
      <c r="G217" s="27" t="n">
        <v>241</v>
      </c>
      <c r="H217" s="8" t="n">
        <v>5</v>
      </c>
      <c r="I217" s="8" t="n">
        <v>3</v>
      </c>
      <c r="J217" s="8" t="n">
        <v>8</v>
      </c>
      <c r="K217" s="15" t="n">
        <v>1</v>
      </c>
      <c r="L217" s="27" t="n">
        <v>1</v>
      </c>
      <c r="M217" s="8" t="n">
        <v>2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43532</v>
      </c>
      <c r="B218" s="42" t="inlineStr">
        <is>
          <t>Werder Bremen</t>
        </is>
      </c>
      <c r="C218" s="42" t="inlineStr">
        <is>
          <t>Schalke</t>
        </is>
      </c>
      <c r="D218" s="27" t="n">
        <v>423</v>
      </c>
      <c r="E218" s="27" t="n">
        <v>333</v>
      </c>
      <c r="F218" s="27" t="n">
        <v>322</v>
      </c>
      <c r="G218" s="27" t="n">
        <v>219</v>
      </c>
      <c r="H218" s="8" t="n">
        <v>7</v>
      </c>
      <c r="I218" s="8" t="n">
        <v>8</v>
      </c>
      <c r="J218" s="8" t="n">
        <v>15</v>
      </c>
      <c r="K218" s="15" t="n">
        <v>4</v>
      </c>
      <c r="L218" s="27" t="n">
        <v>2</v>
      </c>
      <c r="M218" s="8" t="n">
        <v>6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43533</v>
      </c>
      <c r="B219" s="42" t="inlineStr">
        <is>
          <t>Bayern Munich</t>
        </is>
      </c>
      <c r="C219" s="42" t="inlineStr">
        <is>
          <t>Wolfsburg</t>
        </is>
      </c>
      <c r="D219" s="27" t="n">
        <v>587</v>
      </c>
      <c r="E219" s="27" t="n">
        <v>391</v>
      </c>
      <c r="F219" s="27" t="n">
        <v>518</v>
      </c>
      <c r="G219" s="27" t="n">
        <v>310</v>
      </c>
      <c r="H219" s="8" t="n">
        <v>12</v>
      </c>
      <c r="I219" s="8" t="n">
        <v>1</v>
      </c>
      <c r="J219" s="8" t="n">
        <v>13</v>
      </c>
      <c r="K219" s="15" t="n">
        <v>6</v>
      </c>
      <c r="L219" s="27" t="n">
        <v>0</v>
      </c>
      <c r="M219" s="8" t="n">
        <v>6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43533</v>
      </c>
      <c r="B220" s="42" t="inlineStr">
        <is>
          <t>Dortmund</t>
        </is>
      </c>
      <c r="C220" s="42" t="inlineStr">
        <is>
          <t>Stuttgart</t>
        </is>
      </c>
      <c r="D220" s="27" t="n">
        <v>798</v>
      </c>
      <c r="E220" s="27" t="n">
        <v>267</v>
      </c>
      <c r="F220" s="27" t="n">
        <v>700</v>
      </c>
      <c r="G220" s="27" t="n">
        <v>179</v>
      </c>
      <c r="H220" s="8" t="n">
        <v>8</v>
      </c>
      <c r="I220" s="8" t="n">
        <v>1</v>
      </c>
      <c r="J220" s="8" t="n">
        <v>9</v>
      </c>
      <c r="K220" s="15" t="n">
        <v>3</v>
      </c>
      <c r="L220" s="27" t="n">
        <v>1</v>
      </c>
      <c r="M220" s="8" t="n">
        <v>4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43533</v>
      </c>
      <c r="B221" s="42" t="inlineStr">
        <is>
          <t>Freiburg</t>
        </is>
      </c>
      <c r="C221" s="42" t="inlineStr">
        <is>
          <t>Hertha Berlin</t>
        </is>
      </c>
      <c r="D221" s="27" t="n">
        <v>284</v>
      </c>
      <c r="E221" s="27" t="n">
        <v>526</v>
      </c>
      <c r="F221" s="27" t="n">
        <v>202</v>
      </c>
      <c r="G221" s="27" t="n">
        <v>420</v>
      </c>
      <c r="H221" s="8" t="n">
        <v>4</v>
      </c>
      <c r="I221" s="8" t="n">
        <v>6</v>
      </c>
      <c r="J221" s="8" t="n">
        <v>10</v>
      </c>
      <c r="K221" s="15" t="n">
        <v>2</v>
      </c>
      <c r="L221" s="27" t="n">
        <v>1</v>
      </c>
      <c r="M221" s="8" t="n">
        <v>3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43533</v>
      </c>
      <c r="B222" s="42" t="inlineStr">
        <is>
          <t>Mainz</t>
        </is>
      </c>
      <c r="C222" s="42" t="inlineStr">
        <is>
          <t>B. Monchengladbach</t>
        </is>
      </c>
      <c r="D222" s="27" t="n">
        <v>465</v>
      </c>
      <c r="E222" s="27" t="n">
        <v>586</v>
      </c>
      <c r="F222" s="27" t="n">
        <v>383</v>
      </c>
      <c r="G222" s="27" t="n">
        <v>492</v>
      </c>
      <c r="H222" s="8" t="n">
        <v>2</v>
      </c>
      <c r="I222" s="8" t="n">
        <v>5</v>
      </c>
      <c r="J222" s="8" t="n">
        <v>7</v>
      </c>
      <c r="K222" s="15" t="n">
        <v>0</v>
      </c>
      <c r="L222" s="27" t="n">
        <v>1</v>
      </c>
      <c r="M222" s="8" t="n">
        <v>1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43533</v>
      </c>
      <c r="B223" s="42" t="inlineStr">
        <is>
          <t>RB Leipzig</t>
        </is>
      </c>
      <c r="C223" s="42" t="inlineStr">
        <is>
          <t>Augsburg</t>
        </is>
      </c>
      <c r="D223" s="27" t="n">
        <v>637</v>
      </c>
      <c r="E223" s="27" t="n">
        <v>300</v>
      </c>
      <c r="F223" s="27" t="n">
        <v>531</v>
      </c>
      <c r="G223" s="27" t="n">
        <v>179</v>
      </c>
      <c r="H223" s="8" t="n">
        <v>4</v>
      </c>
      <c r="I223" s="8" t="n">
        <v>3</v>
      </c>
      <c r="J223" s="8" t="n">
        <v>7</v>
      </c>
      <c r="K223" s="15" t="n">
        <v>0</v>
      </c>
      <c r="L223" s="27" t="n">
        <v>0</v>
      </c>
      <c r="M223" s="8" t="n">
        <v>1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43534</v>
      </c>
      <c r="B224" s="42" t="inlineStr">
        <is>
          <t>Hannover</t>
        </is>
      </c>
      <c r="C224" s="42" t="inlineStr">
        <is>
          <t>Bayer Leverkusen</t>
        </is>
      </c>
      <c r="D224" s="27" t="n">
        <v>341</v>
      </c>
      <c r="E224" s="27" t="n">
        <v>538</v>
      </c>
      <c r="F224" s="27" t="n">
        <v>188</v>
      </c>
      <c r="G224" s="27" t="n">
        <v>384</v>
      </c>
      <c r="H224" s="8" t="n">
        <v>5</v>
      </c>
      <c r="I224" s="8" t="n">
        <v>5</v>
      </c>
      <c r="J224" s="8" t="n">
        <v>10</v>
      </c>
      <c r="K224" s="15" t="n">
        <v>2</v>
      </c>
      <c r="L224" s="27" t="n">
        <v>3</v>
      </c>
      <c r="M224" s="8" t="n">
        <v>5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43534</v>
      </c>
      <c r="B225" s="42" t="inlineStr">
        <is>
          <t>Hoffenheim</t>
        </is>
      </c>
      <c r="C225" s="42" t="inlineStr">
        <is>
          <t>Nurnberg</t>
        </is>
      </c>
      <c r="D225" s="27" t="n">
        <v>601</v>
      </c>
      <c r="E225" s="27" t="n">
        <v>349</v>
      </c>
      <c r="F225" s="27" t="n">
        <v>512</v>
      </c>
      <c r="G225" s="27" t="n">
        <v>257</v>
      </c>
      <c r="H225" s="8" t="n">
        <v>6</v>
      </c>
      <c r="I225" s="8" t="n">
        <v>5</v>
      </c>
      <c r="J225" s="8" t="n">
        <v>11</v>
      </c>
      <c r="K225" s="15" t="n">
        <v>2</v>
      </c>
      <c r="L225" s="27" t="n">
        <v>1</v>
      </c>
      <c r="M225" s="8" t="n">
        <v>3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43535</v>
      </c>
      <c r="B226" s="42" t="inlineStr">
        <is>
          <t>Dusseldorf</t>
        </is>
      </c>
      <c r="C226" s="42" t="inlineStr">
        <is>
          <t>Eintracht Frankfurt</t>
        </is>
      </c>
      <c r="D226" s="27" t="n">
        <v>402</v>
      </c>
      <c r="E226" s="27" t="n">
        <v>476</v>
      </c>
      <c r="F226" s="27" t="n">
        <v>304</v>
      </c>
      <c r="G226" s="27" t="n">
        <v>397</v>
      </c>
      <c r="H226" s="8" t="n">
        <v>3</v>
      </c>
      <c r="I226" s="8" t="n">
        <v>6</v>
      </c>
      <c r="J226" s="8" t="n">
        <v>9</v>
      </c>
      <c r="K226" s="15" t="n">
        <v>0</v>
      </c>
      <c r="L226" s="27" t="n">
        <v>3</v>
      </c>
      <c r="M226" s="8" t="n">
        <v>3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43539</v>
      </c>
      <c r="B227" s="42" t="inlineStr">
        <is>
          <t>B. Monchengladbach</t>
        </is>
      </c>
      <c r="C227" s="42" t="inlineStr">
        <is>
          <t>Freiburg</t>
        </is>
      </c>
      <c r="D227" s="27" t="n">
        <v>603</v>
      </c>
      <c r="E227" s="27" t="n">
        <v>514</v>
      </c>
      <c r="F227" s="27" t="n">
        <v>530</v>
      </c>
      <c r="G227" s="27" t="n">
        <v>445</v>
      </c>
      <c r="H227" s="8" t="n">
        <v>2</v>
      </c>
      <c r="I227" s="8" t="n">
        <v>2</v>
      </c>
      <c r="J227" s="8" t="n">
        <v>4</v>
      </c>
      <c r="K227" s="15" t="n">
        <v>1</v>
      </c>
      <c r="L227" s="27" t="n">
        <v>1</v>
      </c>
      <c r="M227" s="8" t="n">
        <v>2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43540</v>
      </c>
      <c r="B228" s="42" t="inlineStr">
        <is>
          <t>Augsburg</t>
        </is>
      </c>
      <c r="C228" s="42" t="inlineStr">
        <is>
          <t>Hannover</t>
        </is>
      </c>
      <c r="D228" s="27" t="n">
        <v>501</v>
      </c>
      <c r="E228" s="27" t="n">
        <v>327</v>
      </c>
      <c r="F228" s="27" t="n">
        <v>382</v>
      </c>
      <c r="G228" s="27" t="n">
        <v>223</v>
      </c>
      <c r="H228" s="8" t="n">
        <v>10</v>
      </c>
      <c r="I228" s="8" t="n">
        <v>4</v>
      </c>
      <c r="J228" s="8" t="n">
        <v>14</v>
      </c>
      <c r="K228" s="15" t="n">
        <v>3</v>
      </c>
      <c r="L228" s="27" t="n">
        <v>1</v>
      </c>
      <c r="M228" s="8" t="n">
        <v>4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43540</v>
      </c>
      <c r="B229" s="42" t="inlineStr">
        <is>
          <t>Hertha Berlin</t>
        </is>
      </c>
      <c r="C229" s="42" t="inlineStr">
        <is>
          <t>Dortmund</t>
        </is>
      </c>
      <c r="D229" s="27" t="n">
        <v>421</v>
      </c>
      <c r="E229" s="27" t="n">
        <v>446</v>
      </c>
      <c r="F229" s="27" t="n">
        <v>319</v>
      </c>
      <c r="G229" s="27" t="n">
        <v>352</v>
      </c>
      <c r="H229" s="8" t="n">
        <v>4</v>
      </c>
      <c r="I229" s="8" t="n">
        <v>8</v>
      </c>
      <c r="J229" s="8" t="n">
        <v>12</v>
      </c>
      <c r="K229" s="15" t="n">
        <v>2</v>
      </c>
      <c r="L229" s="27" t="n">
        <v>3</v>
      </c>
      <c r="M229" s="8" t="n">
        <v>5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43540</v>
      </c>
      <c r="B230" s="42" t="inlineStr">
        <is>
          <t>Schalke</t>
        </is>
      </c>
      <c r="C230" s="42" t="inlineStr">
        <is>
          <t>RB Leipzig</t>
        </is>
      </c>
      <c r="D230" s="27" t="n">
        <v>423</v>
      </c>
      <c r="E230" s="27" t="n">
        <v>413</v>
      </c>
      <c r="F230" s="27" t="n">
        <v>307</v>
      </c>
      <c r="G230" s="27" t="n">
        <v>290</v>
      </c>
      <c r="H230" s="8" t="n">
        <v>3</v>
      </c>
      <c r="I230" s="8" t="n">
        <v>4</v>
      </c>
      <c r="J230" s="8" t="n">
        <v>7</v>
      </c>
      <c r="K230" s="15" t="n">
        <v>0</v>
      </c>
      <c r="L230" s="27" t="n">
        <v>1</v>
      </c>
      <c r="M230" s="8" t="n">
        <v>1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43540</v>
      </c>
      <c r="B231" s="42" t="inlineStr">
        <is>
          <t>Stuttgart</t>
        </is>
      </c>
      <c r="C231" s="42" t="inlineStr">
        <is>
          <t>Hoffenheim</t>
        </is>
      </c>
      <c r="D231" s="27" t="n">
        <v>335</v>
      </c>
      <c r="E231" s="27" t="n">
        <v>526</v>
      </c>
      <c r="F231" s="27" t="n">
        <v>226</v>
      </c>
      <c r="G231" s="27" t="n">
        <v>430</v>
      </c>
      <c r="H231" s="8" t="n">
        <v>2</v>
      </c>
      <c r="I231" s="8" t="n">
        <v>8</v>
      </c>
      <c r="J231" s="8" t="n">
        <v>10</v>
      </c>
      <c r="K231" s="15" t="n">
        <v>1</v>
      </c>
      <c r="L231" s="27" t="n">
        <v>1</v>
      </c>
      <c r="M231" s="8" t="n">
        <v>2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43540</v>
      </c>
      <c r="B232" s="42" t="inlineStr">
        <is>
          <t>Wolfsburg</t>
        </is>
      </c>
      <c r="C232" s="42" t="inlineStr">
        <is>
          <t>Dusseldorf</t>
        </is>
      </c>
      <c r="D232" s="27" t="n">
        <v>543</v>
      </c>
      <c r="E232" s="27" t="n">
        <v>370</v>
      </c>
      <c r="F232" s="27" t="n">
        <v>456</v>
      </c>
      <c r="G232" s="27" t="n">
        <v>295</v>
      </c>
      <c r="H232" s="8" t="n">
        <v>10</v>
      </c>
      <c r="I232" s="8" t="n">
        <v>6</v>
      </c>
      <c r="J232" s="8" t="n">
        <v>16</v>
      </c>
      <c r="K232" s="15" t="n">
        <v>5</v>
      </c>
      <c r="L232" s="27" t="n">
        <v>2</v>
      </c>
      <c r="M232" s="8" t="n">
        <v>1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43541</v>
      </c>
      <c r="B233" s="42" t="inlineStr">
        <is>
          <t>Bayer Leverkusen</t>
        </is>
      </c>
      <c r="C233" s="42" t="inlineStr">
        <is>
          <t>Werder Bremen</t>
        </is>
      </c>
      <c r="D233" s="27" t="n">
        <v>692</v>
      </c>
      <c r="E233" s="27" t="n">
        <v>289</v>
      </c>
      <c r="F233" s="27" t="n">
        <v>601</v>
      </c>
      <c r="G233" s="27" t="n">
        <v>200</v>
      </c>
      <c r="H233" s="8" t="n">
        <v>2</v>
      </c>
      <c r="I233" s="8" t="n">
        <v>5</v>
      </c>
      <c r="J233" s="8" t="n">
        <v>7</v>
      </c>
      <c r="K233" s="15" t="n">
        <v>1</v>
      </c>
      <c r="L233" s="27" t="n">
        <v>3</v>
      </c>
      <c r="M233" s="8" t="n">
        <v>4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43541</v>
      </c>
      <c r="B234" s="42" t="inlineStr">
        <is>
          <t>Bayern Munich</t>
        </is>
      </c>
      <c r="C234" s="42" t="inlineStr">
        <is>
          <t>Mainz</t>
        </is>
      </c>
      <c r="D234" s="27" t="n">
        <v>747</v>
      </c>
      <c r="E234" s="27" t="n">
        <v>317</v>
      </c>
      <c r="F234" s="27" t="n">
        <v>665</v>
      </c>
      <c r="G234" s="27" t="n">
        <v>247</v>
      </c>
      <c r="H234" s="8" t="n">
        <v>11</v>
      </c>
      <c r="I234" s="8" t="n">
        <v>1</v>
      </c>
      <c r="J234" s="8" t="n">
        <v>12</v>
      </c>
      <c r="K234" s="15" t="n">
        <v>6</v>
      </c>
      <c r="L234" s="27" t="n">
        <v>0</v>
      </c>
      <c r="M234" s="8" t="n">
        <v>6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43541</v>
      </c>
      <c r="B235" s="42" t="inlineStr">
        <is>
          <t>Eintracht Frankfurt</t>
        </is>
      </c>
      <c r="C235" s="42" t="inlineStr">
        <is>
          <t>Nurnberg</t>
        </is>
      </c>
      <c r="D235" s="27" t="n">
        <v>526</v>
      </c>
      <c r="E235" s="27" t="n">
        <v>296</v>
      </c>
      <c r="F235" s="27" t="n">
        <v>412</v>
      </c>
      <c r="G235" s="27" t="n">
        <v>185</v>
      </c>
      <c r="H235" s="8" t="n">
        <v>3</v>
      </c>
      <c r="I235" s="8" t="n">
        <v>3</v>
      </c>
      <c r="J235" s="8" t="n">
        <v>6</v>
      </c>
      <c r="K235" s="15" t="n">
        <v>1</v>
      </c>
      <c r="L235" s="27" t="n">
        <v>0</v>
      </c>
      <c r="M235" s="8" t="n">
        <v>1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43553</v>
      </c>
      <c r="B236" s="42" t="inlineStr">
        <is>
          <t>Hoffenheim</t>
        </is>
      </c>
      <c r="C236" s="42" t="inlineStr">
        <is>
          <t>Bayer Leverkusen</t>
        </is>
      </c>
      <c r="D236" s="27" t="n">
        <v>346</v>
      </c>
      <c r="E236" s="27" t="n">
        <v>631</v>
      </c>
      <c r="F236" s="27" t="n">
        <v>264</v>
      </c>
      <c r="G236" s="27" t="n">
        <v>546</v>
      </c>
      <c r="H236" s="8" t="n">
        <v>4</v>
      </c>
      <c r="I236" s="8" t="n">
        <v>5</v>
      </c>
      <c r="J236" s="8" t="n">
        <v>9</v>
      </c>
      <c r="K236" s="15" t="n">
        <v>4</v>
      </c>
      <c r="L236" s="27" t="n">
        <v>1</v>
      </c>
      <c r="M236" s="8" t="n">
        <v>5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43554</v>
      </c>
      <c r="B237" s="42" t="inlineStr">
        <is>
          <t>Dortmund</t>
        </is>
      </c>
      <c r="C237" s="42" t="inlineStr">
        <is>
          <t>Wolfsburg</t>
        </is>
      </c>
      <c r="D237" s="27" t="n">
        <v>477</v>
      </c>
      <c r="E237" s="27" t="n">
        <v>409</v>
      </c>
      <c r="F237" s="27" t="n">
        <v>400</v>
      </c>
      <c r="G237" s="27" t="n">
        <v>333</v>
      </c>
      <c r="H237" s="8" t="n">
        <v>5</v>
      </c>
      <c r="I237" s="8" t="n">
        <v>3</v>
      </c>
      <c r="J237" s="8" t="n">
        <v>8</v>
      </c>
      <c r="K237" s="15" t="n">
        <v>2</v>
      </c>
      <c r="L237" s="27" t="n">
        <v>0</v>
      </c>
      <c r="M237" s="8" t="n">
        <v>2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43554</v>
      </c>
      <c r="B238" s="42" t="inlineStr">
        <is>
          <t>Dusseldorf</t>
        </is>
      </c>
      <c r="C238" s="42" t="inlineStr">
        <is>
          <t>B. Monchengladbach</t>
        </is>
      </c>
      <c r="D238" s="27" t="n">
        <v>281</v>
      </c>
      <c r="E238" s="27" t="n">
        <v>652</v>
      </c>
      <c r="F238" s="27" t="n">
        <v>201</v>
      </c>
      <c r="G238" s="27" t="n">
        <v>581</v>
      </c>
      <c r="H238" s="8" t="n">
        <v>4</v>
      </c>
      <c r="I238" s="8" t="n">
        <v>6</v>
      </c>
      <c r="J238" s="8" t="n">
        <v>10</v>
      </c>
      <c r="K238" s="15" t="n">
        <v>3</v>
      </c>
      <c r="L238" s="27" t="n">
        <v>1</v>
      </c>
      <c r="M238" s="8" t="n">
        <v>4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43554</v>
      </c>
      <c r="B239" s="42" t="inlineStr">
        <is>
          <t>Freiburg</t>
        </is>
      </c>
      <c r="C239" s="42" t="inlineStr">
        <is>
          <t>Bayern Munich</t>
        </is>
      </c>
      <c r="D239" s="27" t="n">
        <v>282</v>
      </c>
      <c r="E239" s="27" t="n">
        <v>680</v>
      </c>
      <c r="F239" s="27" t="n">
        <v>217</v>
      </c>
      <c r="G239" s="27" t="n">
        <v>613</v>
      </c>
      <c r="H239" s="8" t="n">
        <v>5</v>
      </c>
      <c r="I239" s="8" t="n">
        <v>8</v>
      </c>
      <c r="J239" s="8" t="n">
        <v>13</v>
      </c>
      <c r="K239" s="15" t="n">
        <v>1</v>
      </c>
      <c r="L239" s="27" t="n">
        <v>1</v>
      </c>
      <c r="M239" s="8" t="n">
        <v>2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43554</v>
      </c>
      <c r="B240" s="42" t="inlineStr">
        <is>
          <t>Nurnberg</t>
        </is>
      </c>
      <c r="C240" s="42" t="inlineStr">
        <is>
          <t>Augsburg</t>
        </is>
      </c>
      <c r="D240" s="27" t="n">
        <v>374</v>
      </c>
      <c r="E240" s="27" t="n">
        <v>378</v>
      </c>
      <c r="F240" s="27" t="n">
        <v>274</v>
      </c>
      <c r="G240" s="27" t="n">
        <v>287</v>
      </c>
      <c r="H240" s="8" t="n">
        <v>4</v>
      </c>
      <c r="I240" s="8" t="n">
        <v>3</v>
      </c>
      <c r="J240" s="8" t="n">
        <v>7</v>
      </c>
      <c r="K240" s="15" t="n">
        <v>3</v>
      </c>
      <c r="L240" s="27" t="n">
        <v>0</v>
      </c>
      <c r="M240" s="8" t="n">
        <v>3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43554</v>
      </c>
      <c r="B241" s="42" t="inlineStr">
        <is>
          <t>RB Leipzig</t>
        </is>
      </c>
      <c r="C241" s="42" t="inlineStr">
        <is>
          <t>Hertha Berlin</t>
        </is>
      </c>
      <c r="D241" s="27" t="n">
        <v>493</v>
      </c>
      <c r="E241" s="27" t="n">
        <v>505</v>
      </c>
      <c r="F241" s="27" t="n">
        <v>413</v>
      </c>
      <c r="G241" s="27" t="n">
        <v>416</v>
      </c>
      <c r="H241" s="8" t="n">
        <v>9</v>
      </c>
      <c r="I241" s="8" t="n">
        <v>0</v>
      </c>
      <c r="J241" s="8" t="n">
        <v>9</v>
      </c>
      <c r="K241" s="15" t="n">
        <v>5</v>
      </c>
      <c r="L241" s="27" t="n">
        <v>0</v>
      </c>
      <c r="M241" s="8" t="n">
        <v>1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43554</v>
      </c>
      <c r="B242" s="42" t="inlineStr">
        <is>
          <t>Werder Bremen</t>
        </is>
      </c>
      <c r="C242" s="42" t="inlineStr">
        <is>
          <t>Mainz</t>
        </is>
      </c>
      <c r="D242" s="27" t="n">
        <v>557</v>
      </c>
      <c r="E242" s="27" t="n">
        <v>426</v>
      </c>
      <c r="F242" s="27" t="n">
        <v>444</v>
      </c>
      <c r="G242" s="27" t="n">
        <v>322</v>
      </c>
      <c r="H242" s="8" t="n">
        <v>4</v>
      </c>
      <c r="I242" s="8" t="n">
        <v>5</v>
      </c>
      <c r="J242" s="8" t="n">
        <v>9</v>
      </c>
      <c r="K242" s="15" t="n">
        <v>3</v>
      </c>
      <c r="L242" s="27" t="n">
        <v>1</v>
      </c>
      <c r="M242" s="8" t="n">
        <v>4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43555</v>
      </c>
      <c r="B243" s="42" t="inlineStr">
        <is>
          <t>Eintracht Frankfurt</t>
        </is>
      </c>
      <c r="C243" s="42" t="inlineStr">
        <is>
          <t>Stuttgart</t>
        </is>
      </c>
      <c r="D243" s="27" t="n">
        <v>415</v>
      </c>
      <c r="E243" s="27" t="n">
        <v>409</v>
      </c>
      <c r="F243" s="27" t="n">
        <v>320</v>
      </c>
      <c r="G243" s="27" t="n">
        <v>293</v>
      </c>
      <c r="H243" s="8" t="n">
        <v>5</v>
      </c>
      <c r="I243" s="8" t="n">
        <v>3</v>
      </c>
      <c r="J243" s="8" t="n">
        <v>8</v>
      </c>
      <c r="K243" s="15" t="n">
        <v>3</v>
      </c>
      <c r="L243" s="27" t="n">
        <v>0</v>
      </c>
      <c r="M243" s="8" t="n">
        <v>3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43555</v>
      </c>
      <c r="B244" s="42" t="inlineStr">
        <is>
          <t>Hannover</t>
        </is>
      </c>
      <c r="C244" s="42" t="inlineStr">
        <is>
          <t>Schalke</t>
        </is>
      </c>
      <c r="D244" s="27" t="n">
        <v>515</v>
      </c>
      <c r="E244" s="27" t="n">
        <v>332</v>
      </c>
      <c r="F244" s="27" t="n">
        <v>421</v>
      </c>
      <c r="G244" s="27" t="n">
        <v>239</v>
      </c>
      <c r="H244" s="8" t="n">
        <v>3</v>
      </c>
      <c r="I244" s="8" t="n">
        <v>3</v>
      </c>
      <c r="J244" s="8" t="n">
        <v>6</v>
      </c>
      <c r="K244" s="15" t="n">
        <v>0</v>
      </c>
      <c r="L244" s="27" t="n">
        <v>1</v>
      </c>
      <c r="M244" s="8" t="n">
        <v>1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43560</v>
      </c>
      <c r="B245" s="42" t="inlineStr">
        <is>
          <t>Mainz</t>
        </is>
      </c>
      <c r="C245" s="42" t="inlineStr">
        <is>
          <t>Freiburg</t>
        </is>
      </c>
      <c r="D245" s="27" t="n">
        <v>280</v>
      </c>
      <c r="E245" s="27" t="n">
        <v>652</v>
      </c>
      <c r="F245" s="27" t="n">
        <v>217</v>
      </c>
      <c r="G245" s="27" t="n">
        <v>577</v>
      </c>
      <c r="H245" s="8" t="n">
        <v>5</v>
      </c>
      <c r="I245" s="8" t="n">
        <v>5</v>
      </c>
      <c r="J245" s="8" t="n">
        <v>10</v>
      </c>
      <c r="K245" s="15" t="n">
        <v>5</v>
      </c>
      <c r="L245" s="27" t="n">
        <v>0</v>
      </c>
      <c r="M245" s="8" t="n">
        <v>5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43561</v>
      </c>
      <c r="B246" s="42" t="inlineStr">
        <is>
          <t>Bayer Leverkusen</t>
        </is>
      </c>
      <c r="C246" s="42" t="inlineStr">
        <is>
          <t>RB Leipzig</t>
        </is>
      </c>
      <c r="D246" s="27" t="n">
        <v>594</v>
      </c>
      <c r="E246" s="27" t="n">
        <v>351</v>
      </c>
      <c r="F246" s="27" t="n">
        <v>492</v>
      </c>
      <c r="G246" s="27" t="n">
        <v>243</v>
      </c>
      <c r="H246" s="8" t="n">
        <v>4</v>
      </c>
      <c r="I246" s="8" t="n">
        <v>4</v>
      </c>
      <c r="J246" s="8" t="n">
        <v>8</v>
      </c>
      <c r="K246" s="15" t="n">
        <v>2</v>
      </c>
      <c r="L246" s="27" t="n">
        <v>4</v>
      </c>
      <c r="M246" s="8" t="n">
        <v>6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43561</v>
      </c>
      <c r="B247" s="42" t="inlineStr">
        <is>
          <t>Bayern Munich</t>
        </is>
      </c>
      <c r="C247" s="42" t="inlineStr">
        <is>
          <t>Dortmund</t>
        </is>
      </c>
      <c r="D247" s="27" t="n">
        <v>580</v>
      </c>
      <c r="E247" s="27" t="n">
        <v>412</v>
      </c>
      <c r="F247" s="27" t="n">
        <v>510</v>
      </c>
      <c r="G247" s="27" t="n">
        <v>339</v>
      </c>
      <c r="H247" s="8" t="n">
        <v>10</v>
      </c>
      <c r="I247" s="8" t="n">
        <v>1</v>
      </c>
      <c r="J247" s="8" t="n">
        <v>11</v>
      </c>
      <c r="K247" s="15" t="n">
        <v>5</v>
      </c>
      <c r="L247" s="27" t="n">
        <v>0</v>
      </c>
      <c r="M247" s="8" t="n">
        <v>5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43561</v>
      </c>
      <c r="B248" s="42" t="inlineStr">
        <is>
          <t>Hertha Berlin</t>
        </is>
      </c>
      <c r="C248" s="42" t="inlineStr">
        <is>
          <t>Dusseldorf</t>
        </is>
      </c>
      <c r="D248" s="27" t="n">
        <v>538</v>
      </c>
      <c r="E248" s="27" t="n">
        <v>362</v>
      </c>
      <c r="F248" s="27" t="n">
        <v>467</v>
      </c>
      <c r="G248" s="27" t="n">
        <v>286</v>
      </c>
      <c r="H248" s="8" t="n">
        <v>3</v>
      </c>
      <c r="I248" s="8" t="n">
        <v>7</v>
      </c>
      <c r="J248" s="8" t="n">
        <v>10</v>
      </c>
      <c r="K248" s="15" t="n">
        <v>1</v>
      </c>
      <c r="L248" s="27" t="n">
        <v>2</v>
      </c>
      <c r="M248" s="8" t="n">
        <v>3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43561</v>
      </c>
      <c r="B249" s="42" t="inlineStr">
        <is>
          <t>Schalke</t>
        </is>
      </c>
      <c r="C249" s="42" t="inlineStr">
        <is>
          <t>Eintracht Frankfurt</t>
        </is>
      </c>
      <c r="D249" s="27" t="n">
        <v>274</v>
      </c>
      <c r="E249" s="27" t="n">
        <v>480</v>
      </c>
      <c r="F249" s="27" t="n">
        <v>164</v>
      </c>
      <c r="G249" s="27" t="n">
        <v>367</v>
      </c>
      <c r="H249" s="8" t="n">
        <v>4</v>
      </c>
      <c r="I249" s="8" t="n">
        <v>5</v>
      </c>
      <c r="J249" s="8" t="n">
        <v>9</v>
      </c>
      <c r="K249" s="15" t="n">
        <v>1</v>
      </c>
      <c r="L249" s="27" t="n">
        <v>2</v>
      </c>
      <c r="M249" s="8" t="n">
        <v>3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43561</v>
      </c>
      <c r="B250" s="42" t="inlineStr">
        <is>
          <t>Stuttgart</t>
        </is>
      </c>
      <c r="C250" s="42" t="inlineStr">
        <is>
          <t>Nurnberg</t>
        </is>
      </c>
      <c r="D250" s="27" t="n">
        <v>430</v>
      </c>
      <c r="E250" s="27" t="n">
        <v>351</v>
      </c>
      <c r="F250" s="27" t="n">
        <v>346</v>
      </c>
      <c r="G250" s="27" t="n">
        <v>266</v>
      </c>
      <c r="H250" s="8" t="n">
        <v>4</v>
      </c>
      <c r="I250" s="8" t="n">
        <v>6</v>
      </c>
      <c r="J250" s="8" t="n">
        <v>10</v>
      </c>
      <c r="K250" s="15" t="n">
        <v>1</v>
      </c>
      <c r="L250" s="27" t="n">
        <v>1</v>
      </c>
      <c r="M250" s="8" t="n">
        <v>1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43561</v>
      </c>
      <c r="B251" s="42" t="inlineStr">
        <is>
          <t>Wolfsburg</t>
        </is>
      </c>
      <c r="C251" s="42" t="inlineStr">
        <is>
          <t>Hannover</t>
        </is>
      </c>
      <c r="D251" s="27" t="n">
        <v>498</v>
      </c>
      <c r="E251" s="27" t="n">
        <v>317</v>
      </c>
      <c r="F251" s="27" t="n">
        <v>413</v>
      </c>
      <c r="G251" s="27" t="n">
        <v>239</v>
      </c>
      <c r="H251" s="8" t="n">
        <v>5</v>
      </c>
      <c r="I251" s="8" t="n">
        <v>4</v>
      </c>
      <c r="J251" s="8" t="n">
        <v>9</v>
      </c>
      <c r="K251" s="15" t="n">
        <v>3</v>
      </c>
      <c r="L251" s="27" t="n">
        <v>1</v>
      </c>
      <c r="M251" s="8" t="n">
        <v>4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43562</v>
      </c>
      <c r="B252" s="42" t="inlineStr">
        <is>
          <t>Augsburg</t>
        </is>
      </c>
      <c r="C252" s="42" t="inlineStr">
        <is>
          <t>Hoffenheim</t>
        </is>
      </c>
      <c r="D252" s="27" t="n">
        <v>379</v>
      </c>
      <c r="E252" s="27" t="n">
        <v>547</v>
      </c>
      <c r="F252" s="27" t="n">
        <v>297</v>
      </c>
      <c r="G252" s="27" t="n">
        <v>474</v>
      </c>
      <c r="H252" s="8" t="n">
        <v>0</v>
      </c>
      <c r="I252" s="8" t="n">
        <v>9</v>
      </c>
      <c r="J252" s="8" t="n">
        <v>9</v>
      </c>
      <c r="K252" s="15" t="n">
        <v>0</v>
      </c>
      <c r="L252" s="27" t="n">
        <v>4</v>
      </c>
      <c r="M252" s="8" t="n">
        <v>4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43562</v>
      </c>
      <c r="B253" s="42" t="inlineStr">
        <is>
          <t>B. Monchengladbach</t>
        </is>
      </c>
      <c r="C253" s="42" t="inlineStr">
        <is>
          <t>Werder Bremen</t>
        </is>
      </c>
      <c r="D253" s="27" t="n">
        <v>535</v>
      </c>
      <c r="E253" s="27" t="n">
        <v>501</v>
      </c>
      <c r="F253" s="27" t="n">
        <v>448</v>
      </c>
      <c r="G253" s="27" t="n">
        <v>398</v>
      </c>
      <c r="H253" s="8" t="n">
        <v>3</v>
      </c>
      <c r="I253" s="8" t="n">
        <v>6</v>
      </c>
      <c r="J253" s="8" t="n">
        <v>9</v>
      </c>
      <c r="K253" s="15" t="n">
        <v>1</v>
      </c>
      <c r="L253" s="27" t="n">
        <v>1</v>
      </c>
      <c r="M253" s="8" t="n">
        <v>2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43567</v>
      </c>
      <c r="B254" s="42" t="inlineStr">
        <is>
          <t>Nurnberg</t>
        </is>
      </c>
      <c r="C254" s="42" t="inlineStr">
        <is>
          <t>Schalke</t>
        </is>
      </c>
      <c r="D254" s="27" t="n">
        <v>424</v>
      </c>
      <c r="E254" s="27" t="n">
        <v>373</v>
      </c>
      <c r="F254" s="27" t="n">
        <v>334</v>
      </c>
      <c r="G254" s="27" t="n">
        <v>299</v>
      </c>
      <c r="H254" s="8" t="n">
        <v>6</v>
      </c>
      <c r="I254" s="8" t="n">
        <v>2</v>
      </c>
      <c r="J254" s="8" t="n">
        <v>8</v>
      </c>
      <c r="K254" s="15" t="n">
        <v>1</v>
      </c>
      <c r="L254" s="27" t="n">
        <v>1</v>
      </c>
      <c r="M254" s="8" t="n">
        <v>2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43568</v>
      </c>
      <c r="B255" s="42" t="inlineStr">
        <is>
          <t>Dortmund</t>
        </is>
      </c>
      <c r="C255" s="42" t="inlineStr">
        <is>
          <t>Mainz</t>
        </is>
      </c>
      <c r="D255" s="27" t="n">
        <v>727</v>
      </c>
      <c r="E255" s="27" t="n">
        <v>447</v>
      </c>
      <c r="F255" s="27" t="n">
        <v>613</v>
      </c>
      <c r="G255" s="27" t="n">
        <v>343</v>
      </c>
      <c r="H255" s="8" t="n">
        <v>7</v>
      </c>
      <c r="I255" s="8" t="n">
        <v>9</v>
      </c>
      <c r="J255" s="8" t="n">
        <v>16</v>
      </c>
      <c r="K255" s="15" t="n">
        <v>2</v>
      </c>
      <c r="L255" s="27" t="n">
        <v>1</v>
      </c>
      <c r="M255" s="8" t="n">
        <v>3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43568</v>
      </c>
      <c r="B256" s="42" t="inlineStr">
        <is>
          <t>Hannover</t>
        </is>
      </c>
      <c r="C256" s="42" t="inlineStr">
        <is>
          <t>B. Monchengladbach</t>
        </is>
      </c>
      <c r="D256" s="27" t="n">
        <v>420</v>
      </c>
      <c r="E256" s="27" t="n">
        <v>565</v>
      </c>
      <c r="F256" s="27" t="n">
        <v>329</v>
      </c>
      <c r="G256" s="27" t="n">
        <v>466</v>
      </c>
      <c r="H256" s="8" t="n">
        <v>5</v>
      </c>
      <c r="I256" s="8" t="n">
        <v>9</v>
      </c>
      <c r="J256" s="8" t="n">
        <v>14</v>
      </c>
      <c r="K256" s="15" t="n">
        <v>0</v>
      </c>
      <c r="L256" s="27" t="n">
        <v>1</v>
      </c>
      <c r="M256" s="8" t="n">
        <v>1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43568</v>
      </c>
      <c r="B257" s="42" t="inlineStr">
        <is>
          <t>RB Leipzig</t>
        </is>
      </c>
      <c r="C257" s="42" t="inlineStr">
        <is>
          <t>Wolfsburg</t>
        </is>
      </c>
      <c r="D257" s="27" t="n">
        <v>434</v>
      </c>
      <c r="E257" s="27" t="n">
        <v>406</v>
      </c>
      <c r="F257" s="27" t="n">
        <v>329</v>
      </c>
      <c r="G257" s="27" t="n">
        <v>281</v>
      </c>
      <c r="H257" s="8" t="n">
        <v>10</v>
      </c>
      <c r="I257" s="8" t="n">
        <v>2</v>
      </c>
      <c r="J257" s="8" t="n">
        <v>12</v>
      </c>
      <c r="K257" s="15" t="n">
        <v>2</v>
      </c>
      <c r="L257" s="27" t="n">
        <v>0</v>
      </c>
      <c r="M257" s="8" t="n">
        <v>2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43568</v>
      </c>
      <c r="B258" s="42" t="inlineStr">
        <is>
          <t>Stuttgart</t>
        </is>
      </c>
      <c r="C258" s="42" t="inlineStr">
        <is>
          <t>Bayer Leverkusen</t>
        </is>
      </c>
      <c r="D258" s="27" t="n">
        <v>307</v>
      </c>
      <c r="E258" s="27" t="n">
        <v>697</v>
      </c>
      <c r="F258" s="27" t="n">
        <v>206</v>
      </c>
      <c r="G258" s="27" t="n">
        <v>586</v>
      </c>
      <c r="H258" s="8" t="n">
        <v>6</v>
      </c>
      <c r="I258" s="8" t="n">
        <v>4</v>
      </c>
      <c r="J258" s="8" t="n">
        <v>10</v>
      </c>
      <c r="K258" s="15" t="n">
        <v>0</v>
      </c>
      <c r="L258" s="27" t="n">
        <v>1</v>
      </c>
      <c r="M258" s="8" t="n">
        <v>1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43568</v>
      </c>
      <c r="B259" s="42" t="inlineStr">
        <is>
          <t>Werder Bremen</t>
        </is>
      </c>
      <c r="C259" s="42" t="inlineStr">
        <is>
          <t>Freiburg</t>
        </is>
      </c>
      <c r="D259" s="27" t="n">
        <v>571</v>
      </c>
      <c r="E259" s="27" t="n">
        <v>350</v>
      </c>
      <c r="F259" s="27" t="n">
        <v>461</v>
      </c>
      <c r="G259" s="27" t="n">
        <v>241</v>
      </c>
      <c r="H259" s="8" t="n">
        <v>7</v>
      </c>
      <c r="I259" s="8" t="n">
        <v>5</v>
      </c>
      <c r="J259" s="8" t="n">
        <v>12</v>
      </c>
      <c r="K259" s="15" t="n">
        <v>2</v>
      </c>
      <c r="L259" s="27" t="n">
        <v>1</v>
      </c>
      <c r="M259" s="8" t="n">
        <v>3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43569</v>
      </c>
      <c r="B260" s="42" t="inlineStr">
        <is>
          <t>Dusseldorf</t>
        </is>
      </c>
      <c r="C260" s="42" t="inlineStr">
        <is>
          <t>Bayern Munich</t>
        </is>
      </c>
      <c r="D260" s="27" t="n">
        <v>359</v>
      </c>
      <c r="E260" s="27" t="n">
        <v>735</v>
      </c>
      <c r="F260" s="27" t="n">
        <v>274</v>
      </c>
      <c r="G260" s="27" t="n">
        <v>656</v>
      </c>
      <c r="H260" s="8" t="n">
        <v>2</v>
      </c>
      <c r="I260" s="8" t="n">
        <v>10</v>
      </c>
      <c r="J260" s="8" t="n">
        <v>12</v>
      </c>
      <c r="K260" s="15" t="n">
        <v>1</v>
      </c>
      <c r="L260" s="27" t="n">
        <v>4</v>
      </c>
      <c r="M260" s="8" t="n">
        <v>5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43569</v>
      </c>
      <c r="B261" s="42" t="inlineStr">
        <is>
          <t>Eintracht Frankfurt</t>
        </is>
      </c>
      <c r="C261" s="42" t="inlineStr">
        <is>
          <t>Augsburg</t>
        </is>
      </c>
      <c r="D261" s="27" t="n">
        <v>323</v>
      </c>
      <c r="E261" s="27" t="n">
        <v>432</v>
      </c>
      <c r="F261" s="27" t="n">
        <v>213</v>
      </c>
      <c r="G261" s="27" t="n">
        <v>317</v>
      </c>
      <c r="H261" s="8" t="n">
        <v>4</v>
      </c>
      <c r="I261" s="8" t="n">
        <v>6</v>
      </c>
      <c r="J261" s="8" t="n">
        <v>10</v>
      </c>
      <c r="K261" s="15" t="n">
        <v>1</v>
      </c>
      <c r="L261" s="27" t="n">
        <v>3</v>
      </c>
      <c r="M261" s="8" t="n">
        <v>4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43569</v>
      </c>
      <c r="B262" s="42" t="inlineStr">
        <is>
          <t>Hoffenheim</t>
        </is>
      </c>
      <c r="C262" s="42" t="inlineStr">
        <is>
          <t>Hertha Berlin</t>
        </is>
      </c>
      <c r="D262" s="27" t="n">
        <v>575</v>
      </c>
      <c r="E262" s="27" t="n">
        <v>391</v>
      </c>
      <c r="F262" s="27" t="n">
        <v>490</v>
      </c>
      <c r="G262" s="27" t="n">
        <v>305</v>
      </c>
      <c r="H262" s="8" t="n">
        <v>7</v>
      </c>
      <c r="I262" s="8" t="n">
        <v>2</v>
      </c>
      <c r="J262" s="8" t="n">
        <v>9</v>
      </c>
      <c r="K262" s="15" t="n">
        <v>2</v>
      </c>
      <c r="L262" s="27" t="n">
        <v>0</v>
      </c>
      <c r="M262" s="8" t="n">
        <v>2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43575</v>
      </c>
      <c r="B263" s="42" t="inlineStr">
        <is>
          <t>Augsburg</t>
        </is>
      </c>
      <c r="C263" s="42" t="inlineStr">
        <is>
          <t>Stuttgart</t>
        </is>
      </c>
      <c r="D263" s="27" t="n">
        <v>443</v>
      </c>
      <c r="E263" s="27" t="n">
        <v>404</v>
      </c>
      <c r="F263" s="27" t="n">
        <v>360</v>
      </c>
      <c r="G263" s="27" t="n">
        <v>333</v>
      </c>
      <c r="H263" s="8" t="n">
        <v>13</v>
      </c>
      <c r="I263" s="8" t="n">
        <v>4</v>
      </c>
      <c r="J263" s="8" t="n">
        <v>17</v>
      </c>
      <c r="K263" s="15" t="n">
        <v>6</v>
      </c>
      <c r="L263" s="27" t="n">
        <v>0</v>
      </c>
      <c r="M263" s="8" t="n">
        <v>6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43575</v>
      </c>
      <c r="B264" s="42" t="inlineStr">
        <is>
          <t>B. Monchengladbach</t>
        </is>
      </c>
      <c r="C264" s="42" t="inlineStr">
        <is>
          <t>RB Leipzig</t>
        </is>
      </c>
      <c r="D264" s="27" t="n">
        <v>594</v>
      </c>
      <c r="E264" s="27" t="n">
        <v>384</v>
      </c>
      <c r="F264" s="27" t="n">
        <v>482</v>
      </c>
      <c r="G264" s="27" t="n">
        <v>284</v>
      </c>
      <c r="H264" s="8" t="n">
        <v>4</v>
      </c>
      <c r="I264" s="8" t="n">
        <v>4</v>
      </c>
      <c r="J264" s="8" t="n">
        <v>8</v>
      </c>
      <c r="K264" s="15" t="n">
        <v>1</v>
      </c>
      <c r="L264" s="27" t="n">
        <v>2</v>
      </c>
      <c r="M264" s="8" t="n">
        <v>3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43575</v>
      </c>
      <c r="B265" s="42" t="inlineStr">
        <is>
          <t>Bayer Leverkusen</t>
        </is>
      </c>
      <c r="C265" s="42" t="inlineStr">
        <is>
          <t>Nurnberg</t>
        </is>
      </c>
      <c r="D265" s="27" t="n">
        <v>688</v>
      </c>
      <c r="E265" s="27" t="n">
        <v>388</v>
      </c>
      <c r="F265" s="27" t="n">
        <v>600</v>
      </c>
      <c r="G265" s="27" t="n">
        <v>296</v>
      </c>
      <c r="H265" s="8" t="n">
        <v>9</v>
      </c>
      <c r="I265" s="8" t="n">
        <v>1</v>
      </c>
      <c r="J265" s="8" t="n">
        <v>10</v>
      </c>
      <c r="K265" s="15" t="n">
        <v>2</v>
      </c>
      <c r="L265" s="27" t="n">
        <v>0</v>
      </c>
      <c r="M265" s="8" t="n">
        <v>2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43575</v>
      </c>
      <c r="B266" s="42" t="inlineStr">
        <is>
          <t>Bayern Munich</t>
        </is>
      </c>
      <c r="C266" s="42" t="inlineStr">
        <is>
          <t>Werder Bremen</t>
        </is>
      </c>
      <c r="D266" s="27" t="n">
        <v>624</v>
      </c>
      <c r="E266" s="27" t="n">
        <v>283</v>
      </c>
      <c r="F266" s="27" t="n">
        <v>545</v>
      </c>
      <c r="G266" s="27" t="n">
        <v>203</v>
      </c>
      <c r="H266" s="8" t="n">
        <v>7</v>
      </c>
      <c r="I266" s="8" t="n">
        <v>0</v>
      </c>
      <c r="J266" s="8" t="n">
        <v>7</v>
      </c>
      <c r="K266" s="15" t="n">
        <v>1</v>
      </c>
      <c r="L266" s="27" t="n">
        <v>0</v>
      </c>
      <c r="M266" s="8" t="n">
        <v>1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43575</v>
      </c>
      <c r="B267" s="42" t="inlineStr">
        <is>
          <t>Mainz</t>
        </is>
      </c>
      <c r="C267" s="42" t="inlineStr">
        <is>
          <t>Dusseldorf</t>
        </is>
      </c>
      <c r="D267" s="27" t="n">
        <v>450</v>
      </c>
      <c r="E267" s="27" t="n">
        <v>352</v>
      </c>
      <c r="F267" s="27" t="n">
        <v>369</v>
      </c>
      <c r="G267" s="27" t="n">
        <v>262</v>
      </c>
      <c r="H267" s="8" t="n">
        <v>5</v>
      </c>
      <c r="I267" s="8" t="n">
        <v>7</v>
      </c>
      <c r="J267" s="8" t="n">
        <v>12</v>
      </c>
      <c r="K267" s="15" t="n">
        <v>3</v>
      </c>
      <c r="L267" s="27" t="n">
        <v>1</v>
      </c>
      <c r="M267" s="8" t="n">
        <v>4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43575</v>
      </c>
      <c r="B268" s="42" t="inlineStr">
        <is>
          <t>Schalke</t>
        </is>
      </c>
      <c r="C268" s="42" t="inlineStr">
        <is>
          <t>Hoffenheim</t>
        </is>
      </c>
      <c r="D268" s="27" t="n">
        <v>313</v>
      </c>
      <c r="E268" s="27" t="n">
        <v>474</v>
      </c>
      <c r="F268" s="27" t="n">
        <v>244</v>
      </c>
      <c r="G268" s="27" t="n">
        <v>403</v>
      </c>
      <c r="H268" s="8" t="n">
        <v>5</v>
      </c>
      <c r="I268" s="8" t="n">
        <v>6</v>
      </c>
      <c r="J268" s="8" t="n">
        <v>11</v>
      </c>
      <c r="K268" s="15" t="n">
        <v>2</v>
      </c>
      <c r="L268" s="27" t="n">
        <v>5</v>
      </c>
      <c r="M268" s="8" t="n">
        <v>7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43576</v>
      </c>
      <c r="B269" s="42" t="inlineStr">
        <is>
          <t>Freiburg</t>
        </is>
      </c>
      <c r="C269" s="42" t="inlineStr">
        <is>
          <t>Dortmund</t>
        </is>
      </c>
      <c r="D269" s="27" t="n">
        <v>466</v>
      </c>
      <c r="E269" s="27" t="n">
        <v>684</v>
      </c>
      <c r="F269" s="27" t="n">
        <v>404</v>
      </c>
      <c r="G269" s="27" t="n">
        <v>609</v>
      </c>
      <c r="H269" s="8" t="n">
        <v>2</v>
      </c>
      <c r="I269" s="8" t="n">
        <v>6</v>
      </c>
      <c r="J269" s="8" t="n">
        <v>8</v>
      </c>
      <c r="K269" s="15" t="n">
        <v>0</v>
      </c>
      <c r="L269" s="27" t="n">
        <v>4</v>
      </c>
      <c r="M269" s="8" t="n">
        <v>4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43576</v>
      </c>
      <c r="B270" s="42" t="inlineStr">
        <is>
          <t>Hertha Berlin</t>
        </is>
      </c>
      <c r="C270" s="42" t="inlineStr">
        <is>
          <t>Hannover</t>
        </is>
      </c>
      <c r="D270" s="27" t="n">
        <v>443</v>
      </c>
      <c r="E270" s="27" t="n">
        <v>298</v>
      </c>
      <c r="F270" s="27" t="n">
        <v>354</v>
      </c>
      <c r="G270" s="27" t="n">
        <v>200</v>
      </c>
      <c r="H270" s="8" t="n">
        <v>3</v>
      </c>
      <c r="I270" s="8" t="n">
        <v>5</v>
      </c>
      <c r="J270" s="8" t="n">
        <v>8</v>
      </c>
      <c r="K270" s="15" t="n">
        <v>0</v>
      </c>
      <c r="L270" s="27" t="n">
        <v>0</v>
      </c>
      <c r="M270" s="8" t="n">
        <v>0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43577</v>
      </c>
      <c r="B271" s="42" t="inlineStr">
        <is>
          <t>Wolfsburg</t>
        </is>
      </c>
      <c r="C271" s="42" t="inlineStr">
        <is>
          <t>Eintracht Frankfurt</t>
        </is>
      </c>
      <c r="D271" s="27" t="n">
        <v>450</v>
      </c>
      <c r="E271" s="27" t="n">
        <v>317</v>
      </c>
      <c r="F271" s="27" t="n">
        <v>331</v>
      </c>
      <c r="G271" s="27" t="n">
        <v>202</v>
      </c>
      <c r="H271" s="8" t="n">
        <v>8</v>
      </c>
      <c r="I271" s="8" t="n">
        <v>3</v>
      </c>
      <c r="J271" s="8" t="n">
        <v>11</v>
      </c>
      <c r="K271" s="15" t="n">
        <v>1</v>
      </c>
      <c r="L271" s="27" t="n">
        <v>1</v>
      </c>
      <c r="M271" s="8" t="n">
        <v>2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43581</v>
      </c>
      <c r="B272" s="42" t="inlineStr">
        <is>
          <t>Augsburg</t>
        </is>
      </c>
      <c r="C272" s="42" t="inlineStr">
        <is>
          <t>Bayer Leverkusen</t>
        </is>
      </c>
      <c r="D272" s="27" t="n">
        <v>291</v>
      </c>
      <c r="E272" s="27" t="n">
        <v>872</v>
      </c>
      <c r="F272" s="27" t="n">
        <v>200</v>
      </c>
      <c r="G272" s="27" t="n">
        <v>791</v>
      </c>
      <c r="H272" s="8" t="n">
        <v>2</v>
      </c>
      <c r="I272" s="8" t="n">
        <v>7</v>
      </c>
      <c r="J272" s="8" t="n">
        <v>9</v>
      </c>
      <c r="K272" s="15" t="n">
        <v>1</v>
      </c>
      <c r="L272" s="27" t="n">
        <v>4</v>
      </c>
      <c r="M272" s="8" t="n">
        <v>5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43582</v>
      </c>
      <c r="B273" s="42" t="inlineStr">
        <is>
          <t>Dortmund</t>
        </is>
      </c>
      <c r="C273" s="42" t="inlineStr">
        <is>
          <t>Schalke</t>
        </is>
      </c>
      <c r="D273" s="27" t="n">
        <v>654</v>
      </c>
      <c r="E273" s="27" t="n">
        <v>280</v>
      </c>
      <c r="F273" s="27" t="n">
        <v>593</v>
      </c>
      <c r="G273" s="27" t="n">
        <v>217</v>
      </c>
      <c r="H273" s="8" t="n">
        <v>2</v>
      </c>
      <c r="I273" s="8" t="n">
        <v>4</v>
      </c>
      <c r="J273" s="8" t="n">
        <v>6</v>
      </c>
      <c r="K273" s="15" t="n">
        <v>2</v>
      </c>
      <c r="L273" s="27" t="n">
        <v>4</v>
      </c>
      <c r="M273" s="8" t="n">
        <v>6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43582</v>
      </c>
      <c r="B274" s="42" t="inlineStr">
        <is>
          <t>Dusseldorf</t>
        </is>
      </c>
      <c r="C274" s="42" t="inlineStr">
        <is>
          <t>Werder Bremen</t>
        </is>
      </c>
      <c r="D274" s="27" t="n">
        <v>438</v>
      </c>
      <c r="E274" s="27" t="n">
        <v>499</v>
      </c>
      <c r="F274" s="27" t="n">
        <v>367</v>
      </c>
      <c r="G274" s="27" t="n">
        <v>434</v>
      </c>
      <c r="H274" s="8" t="n">
        <v>6</v>
      </c>
      <c r="I274" s="8" t="n">
        <v>9</v>
      </c>
      <c r="J274" s="8" t="n">
        <v>15</v>
      </c>
      <c r="K274" s="15" t="n">
        <v>4</v>
      </c>
      <c r="L274" s="27" t="n">
        <v>1</v>
      </c>
      <c r="M274" s="8" t="n">
        <v>5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43582</v>
      </c>
      <c r="B275" s="42" t="inlineStr">
        <is>
          <t>Eintracht Frankfurt</t>
        </is>
      </c>
      <c r="C275" s="42" t="inlineStr">
        <is>
          <t>Hertha Berlin</t>
        </is>
      </c>
      <c r="D275" s="27" t="n">
        <v>381</v>
      </c>
      <c r="E275" s="27" t="n">
        <v>415</v>
      </c>
      <c r="F275" s="27" t="n">
        <v>242</v>
      </c>
      <c r="G275" s="27" t="n">
        <v>293</v>
      </c>
      <c r="H275" s="8" t="n">
        <v>4</v>
      </c>
      <c r="I275" s="8" t="n">
        <v>3</v>
      </c>
      <c r="J275" s="8" t="n">
        <v>7</v>
      </c>
      <c r="K275" s="15" t="n">
        <v>0</v>
      </c>
      <c r="L275" s="27" t="n">
        <v>0</v>
      </c>
      <c r="M275" s="8" t="n">
        <v>0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43582</v>
      </c>
      <c r="B276" s="42" t="inlineStr">
        <is>
          <t>Hannover</t>
        </is>
      </c>
      <c r="C276" s="42" t="inlineStr">
        <is>
          <t>Mainz</t>
        </is>
      </c>
      <c r="D276" s="27" t="n">
        <v>370</v>
      </c>
      <c r="E276" s="27" t="n">
        <v>544</v>
      </c>
      <c r="F276" s="27" t="n">
        <v>257</v>
      </c>
      <c r="G276" s="27" t="n">
        <v>445</v>
      </c>
      <c r="H276" s="8" t="n">
        <v>3</v>
      </c>
      <c r="I276" s="8" t="n">
        <v>4</v>
      </c>
      <c r="J276" s="8" t="n">
        <v>7</v>
      </c>
      <c r="K276" s="15" t="n">
        <v>1</v>
      </c>
      <c r="L276" s="27" t="n">
        <v>0</v>
      </c>
      <c r="M276" s="8" t="n">
        <v>1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43582</v>
      </c>
      <c r="B277" s="42" t="inlineStr">
        <is>
          <t>RB Leipzig</t>
        </is>
      </c>
      <c r="C277" s="42" t="inlineStr">
        <is>
          <t>Freiburg</t>
        </is>
      </c>
      <c r="D277" s="27" t="n">
        <v>405</v>
      </c>
      <c r="E277" s="27" t="n">
        <v>464</v>
      </c>
      <c r="F277" s="27" t="n">
        <v>309</v>
      </c>
      <c r="G277" s="27" t="n">
        <v>376</v>
      </c>
      <c r="H277" s="8" t="n">
        <v>4</v>
      </c>
      <c r="I277" s="8" t="n">
        <v>8</v>
      </c>
      <c r="J277" s="8" t="n">
        <v>12</v>
      </c>
      <c r="K277" s="15" t="n">
        <v>2</v>
      </c>
      <c r="L277" s="27" t="n">
        <v>1</v>
      </c>
      <c r="M277" s="8" t="n">
        <v>3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43582</v>
      </c>
      <c r="B278" s="42" t="inlineStr">
        <is>
          <t>Stuttgart</t>
        </is>
      </c>
      <c r="C278" s="42" t="inlineStr">
        <is>
          <t>B. Monchengladbach</t>
        </is>
      </c>
      <c r="D278" s="27" t="n">
        <v>266</v>
      </c>
      <c r="E278" s="27" t="n">
        <v>573</v>
      </c>
      <c r="F278" s="27" t="n">
        <v>190</v>
      </c>
      <c r="G278" s="27" t="n">
        <v>478</v>
      </c>
      <c r="H278" s="8" t="n">
        <v>6</v>
      </c>
      <c r="I278" s="8" t="n">
        <v>4</v>
      </c>
      <c r="J278" s="8" t="n">
        <v>10</v>
      </c>
      <c r="K278" s="15" t="n">
        <v>1</v>
      </c>
      <c r="L278" s="27" t="n">
        <v>0</v>
      </c>
      <c r="M278" s="8" t="n">
        <v>1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43583</v>
      </c>
      <c r="B279" s="42" t="inlineStr">
        <is>
          <t>Hoffenheim</t>
        </is>
      </c>
      <c r="C279" s="42" t="inlineStr">
        <is>
          <t>Wolfsburg</t>
        </is>
      </c>
      <c r="D279" s="27" t="n">
        <v>399</v>
      </c>
      <c r="E279" s="27" t="n">
        <v>500</v>
      </c>
      <c r="F279" s="27" t="n">
        <v>309</v>
      </c>
      <c r="G279" s="27" t="n">
        <v>404</v>
      </c>
      <c r="H279" s="8" t="n">
        <v>7</v>
      </c>
      <c r="I279" s="8" t="n">
        <v>10</v>
      </c>
      <c r="J279" s="8" t="n">
        <v>17</v>
      </c>
      <c r="K279" s="15" t="n">
        <v>1</v>
      </c>
      <c r="L279" s="27" t="n">
        <v>4</v>
      </c>
      <c r="M279" s="8" t="n">
        <v>5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43583</v>
      </c>
      <c r="B280" s="42" t="inlineStr">
        <is>
          <t>Nurnberg</t>
        </is>
      </c>
      <c r="C280" s="42" t="inlineStr">
        <is>
          <t>Bayern Munich</t>
        </is>
      </c>
      <c r="D280" s="27" t="n">
        <v>311</v>
      </c>
      <c r="E280" s="27" t="n">
        <v>613</v>
      </c>
      <c r="F280" s="27" t="n">
        <v>214</v>
      </c>
      <c r="G280" s="27" t="n">
        <v>537</v>
      </c>
      <c r="H280" s="8" t="n">
        <v>4</v>
      </c>
      <c r="I280" s="8" t="n">
        <v>6</v>
      </c>
      <c r="J280" s="8" t="n">
        <v>10</v>
      </c>
      <c r="K280" s="15" t="n">
        <v>1</v>
      </c>
      <c r="L280" s="27" t="n">
        <v>1</v>
      </c>
      <c r="M280" s="8" t="n">
        <v>2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43588</v>
      </c>
      <c r="B281" s="42" t="inlineStr">
        <is>
          <t>Mainz</t>
        </is>
      </c>
      <c r="C281" s="42" t="inlineStr">
        <is>
          <t>RB Leipzig</t>
        </is>
      </c>
      <c r="D281" s="27" t="n">
        <v>519</v>
      </c>
      <c r="E281" s="27" t="n">
        <v>383</v>
      </c>
      <c r="F281" s="27" t="n">
        <v>392</v>
      </c>
      <c r="G281" s="27" t="n">
        <v>266</v>
      </c>
      <c r="H281" s="8" t="n">
        <v>6</v>
      </c>
      <c r="I281" s="8" t="n">
        <v>5</v>
      </c>
      <c r="J281" s="8" t="n">
        <v>11</v>
      </c>
      <c r="K281" s="15" t="n">
        <v>3</v>
      </c>
      <c r="L281" s="27" t="n">
        <v>3</v>
      </c>
      <c r="M281" s="8" t="n">
        <v>6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43589</v>
      </c>
      <c r="B282" s="42" t="inlineStr">
        <is>
          <t>B. Monchengladbach</t>
        </is>
      </c>
      <c r="C282" s="42" t="inlineStr">
        <is>
          <t>Hoffenheim</t>
        </is>
      </c>
      <c r="D282" s="27" t="n">
        <v>350</v>
      </c>
      <c r="E282" s="27" t="n">
        <v>474</v>
      </c>
      <c r="F282" s="27" t="n">
        <v>277</v>
      </c>
      <c r="G282" s="27" t="n">
        <v>404</v>
      </c>
      <c r="H282" s="8" t="n">
        <v>5</v>
      </c>
      <c r="I282" s="8" t="n">
        <v>9</v>
      </c>
      <c r="J282" s="8" t="n">
        <v>14</v>
      </c>
      <c r="K282" s="15" t="n">
        <v>2</v>
      </c>
      <c r="L282" s="27" t="n">
        <v>2</v>
      </c>
      <c r="M282" s="8" t="n">
        <v>4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43589</v>
      </c>
      <c r="B283" s="42" t="inlineStr">
        <is>
          <t>Bayern Munich</t>
        </is>
      </c>
      <c r="C283" s="42" t="inlineStr">
        <is>
          <t>Hannover</t>
        </is>
      </c>
      <c r="D283" s="27" t="n">
        <v>711</v>
      </c>
      <c r="E283" s="27" t="n">
        <v>310</v>
      </c>
      <c r="F283" s="27" t="n">
        <v>641</v>
      </c>
      <c r="G283" s="27" t="n">
        <v>226</v>
      </c>
      <c r="H283" s="8" t="n">
        <v>14</v>
      </c>
      <c r="I283" s="8" t="n">
        <v>1</v>
      </c>
      <c r="J283" s="8" t="n">
        <v>15</v>
      </c>
      <c r="K283" s="15" t="n">
        <v>3</v>
      </c>
      <c r="L283" s="27" t="n">
        <v>1</v>
      </c>
      <c r="M283" s="8" t="n">
        <v>4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43589</v>
      </c>
      <c r="B284" s="42" t="inlineStr">
        <is>
          <t>Hertha Berlin</t>
        </is>
      </c>
      <c r="C284" s="42" t="inlineStr">
        <is>
          <t>Stuttgart</t>
        </is>
      </c>
      <c r="D284" s="27" t="n">
        <v>466</v>
      </c>
      <c r="E284" s="27" t="n">
        <v>434</v>
      </c>
      <c r="F284" s="27" t="n">
        <v>358</v>
      </c>
      <c r="G284" s="27" t="n">
        <v>327</v>
      </c>
      <c r="H284" s="8" t="n">
        <v>6</v>
      </c>
      <c r="I284" s="8" t="n">
        <v>1</v>
      </c>
      <c r="J284" s="8" t="n">
        <v>7</v>
      </c>
      <c r="K284" s="15" t="n">
        <v>3</v>
      </c>
      <c r="L284" s="27" t="n">
        <v>1</v>
      </c>
      <c r="M284" s="8" t="n">
        <v>4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43589</v>
      </c>
      <c r="B285" s="42" t="inlineStr">
        <is>
          <t>Werder Bremen</t>
        </is>
      </c>
      <c r="C285" s="42" t="inlineStr">
        <is>
          <t>Dortmund</t>
        </is>
      </c>
      <c r="D285" s="27" t="n">
        <v>492</v>
      </c>
      <c r="E285" s="27" t="n">
        <v>550</v>
      </c>
      <c r="F285" s="27" t="n">
        <v>423</v>
      </c>
      <c r="G285" s="27" t="n">
        <v>476</v>
      </c>
      <c r="H285" s="8" t="n">
        <v>4</v>
      </c>
      <c r="I285" s="8" t="n">
        <v>8</v>
      </c>
      <c r="J285" s="8" t="n">
        <v>12</v>
      </c>
      <c r="K285" s="15" t="n">
        <v>2</v>
      </c>
      <c r="L285" s="27" t="n">
        <v>2</v>
      </c>
      <c r="M285" s="8" t="n">
        <v>4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43589</v>
      </c>
      <c r="B286" s="42" t="inlineStr">
        <is>
          <t>Wolfsburg</t>
        </is>
      </c>
      <c r="C286" s="42" t="inlineStr">
        <is>
          <t>Nurnberg</t>
        </is>
      </c>
      <c r="D286" s="27" t="n">
        <v>448</v>
      </c>
      <c r="E286" s="27" t="n">
        <v>377</v>
      </c>
      <c r="F286" s="27" t="n">
        <v>364</v>
      </c>
      <c r="G286" s="27" t="n">
        <v>288</v>
      </c>
      <c r="H286" s="8" t="n">
        <v>4</v>
      </c>
      <c r="I286" s="8" t="n">
        <v>3</v>
      </c>
      <c r="J286" s="8" t="n">
        <v>7</v>
      </c>
      <c r="K286" s="15" t="n">
        <v>2</v>
      </c>
      <c r="L286" s="27" t="n">
        <v>0</v>
      </c>
      <c r="M286" s="8" t="n">
        <v>2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43590</v>
      </c>
      <c r="B287" s="42" t="inlineStr">
        <is>
          <t>Bayer Leverkusen</t>
        </is>
      </c>
      <c r="C287" s="42" t="inlineStr">
        <is>
          <t>Eintracht Frankfurt</t>
        </is>
      </c>
      <c r="D287" s="27" t="n">
        <v>1059</v>
      </c>
      <c r="E287" s="27" t="n">
        <v>237</v>
      </c>
      <c r="F287" s="27" t="n">
        <v>953</v>
      </c>
      <c r="G287" s="27" t="n">
        <v>146</v>
      </c>
      <c r="H287" s="8" t="n">
        <v>10</v>
      </c>
      <c r="I287" s="8" t="n">
        <v>2</v>
      </c>
      <c r="J287" s="8" t="n">
        <v>12</v>
      </c>
      <c r="K287" s="15" t="n">
        <v>6</v>
      </c>
      <c r="L287" s="27" t="n">
        <v>1</v>
      </c>
      <c r="M287" s="8" t="n">
        <v>7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43590</v>
      </c>
      <c r="B288" s="42" t="inlineStr">
        <is>
          <t>Freiburg</t>
        </is>
      </c>
      <c r="C288" s="42" t="inlineStr">
        <is>
          <t>Dusseldorf</t>
        </is>
      </c>
      <c r="D288" s="27" t="n">
        <v>357</v>
      </c>
      <c r="E288" s="27" t="n">
        <v>563</v>
      </c>
      <c r="F288" s="27" t="n">
        <v>272</v>
      </c>
      <c r="G288" s="27" t="n">
        <v>496</v>
      </c>
      <c r="H288" s="8" t="n">
        <v>3</v>
      </c>
      <c r="I288" s="8" t="n">
        <v>3</v>
      </c>
      <c r="J288" s="8" t="n">
        <v>6</v>
      </c>
      <c r="K288" s="15" t="n">
        <v>1</v>
      </c>
      <c r="L288" s="27" t="n">
        <v>1</v>
      </c>
      <c r="M288" s="8" t="n">
        <v>2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43590</v>
      </c>
      <c r="B289" s="42" t="inlineStr">
        <is>
          <t>Schalke</t>
        </is>
      </c>
      <c r="C289" s="42" t="inlineStr">
        <is>
          <t>Augsburg</t>
        </is>
      </c>
      <c r="D289" s="27" t="n">
        <v>505</v>
      </c>
      <c r="E289" s="27" t="n">
        <v>506</v>
      </c>
      <c r="F289" s="27" t="n">
        <v>431</v>
      </c>
      <c r="G289" s="27" t="n">
        <v>427</v>
      </c>
      <c r="H289" s="8" t="n">
        <v>3</v>
      </c>
      <c r="I289" s="8" t="n">
        <v>3</v>
      </c>
      <c r="J289" s="8" t="n">
        <v>6</v>
      </c>
      <c r="K289" s="15" t="n">
        <v>0</v>
      </c>
      <c r="L289" s="27" t="n">
        <v>0</v>
      </c>
      <c r="M289" s="8" t="n">
        <v>0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43596</v>
      </c>
      <c r="B290" s="42" t="inlineStr">
        <is>
          <t>Augsburg</t>
        </is>
      </c>
      <c r="C290" s="42" t="inlineStr">
        <is>
          <t>Hertha Berlin</t>
        </is>
      </c>
      <c r="D290" s="27" t="n">
        <v>376</v>
      </c>
      <c r="E290" s="27" t="n">
        <v>563</v>
      </c>
      <c r="F290" s="27" t="n">
        <v>290</v>
      </c>
      <c r="G290" s="27" t="n">
        <v>489</v>
      </c>
      <c r="H290" s="8" t="n">
        <v>3</v>
      </c>
      <c r="I290" s="8" t="n">
        <v>8</v>
      </c>
      <c r="J290" s="8" t="n">
        <v>11</v>
      </c>
      <c r="K290" s="15" t="n">
        <v>3</v>
      </c>
      <c r="L290" s="27" t="n">
        <v>4</v>
      </c>
      <c r="M290" s="8" t="n">
        <v>7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43596</v>
      </c>
      <c r="B291" s="42" t="inlineStr">
        <is>
          <t>Bayer Leverkusen</t>
        </is>
      </c>
      <c r="C291" s="42" t="inlineStr">
        <is>
          <t>Schalke</t>
        </is>
      </c>
      <c r="D291" s="27" t="n">
        <v>800</v>
      </c>
      <c r="E291" s="27" t="n">
        <v>264</v>
      </c>
      <c r="F291" s="27" t="n">
        <v>708</v>
      </c>
      <c r="G291" s="27" t="n">
        <v>177</v>
      </c>
      <c r="H291" s="8" t="n">
        <v>5</v>
      </c>
      <c r="I291" s="8" t="n">
        <v>3</v>
      </c>
      <c r="J291" s="8" t="n">
        <v>8</v>
      </c>
      <c r="K291" s="15" t="n">
        <v>1</v>
      </c>
      <c r="L291" s="27" t="n">
        <v>1</v>
      </c>
      <c r="M291" s="8" t="n">
        <v>2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43596</v>
      </c>
      <c r="B292" s="42" t="inlineStr">
        <is>
          <t>Dortmund</t>
        </is>
      </c>
      <c r="C292" s="42" t="inlineStr">
        <is>
          <t>Dusseldorf</t>
        </is>
      </c>
      <c r="D292" s="27" t="n">
        <v>686</v>
      </c>
      <c r="E292" s="27" t="n">
        <v>438</v>
      </c>
      <c r="F292" s="27" t="n">
        <v>624</v>
      </c>
      <c r="G292" s="27" t="n">
        <v>362</v>
      </c>
      <c r="H292" s="8" t="n">
        <v>5</v>
      </c>
      <c r="I292" s="8" t="n">
        <v>3</v>
      </c>
      <c r="J292" s="8" t="n">
        <v>8</v>
      </c>
      <c r="K292" s="15" t="n">
        <v>3</v>
      </c>
      <c r="L292" s="27" t="n">
        <v>2</v>
      </c>
      <c r="M292" s="8" t="n">
        <v>5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43596</v>
      </c>
      <c r="B293" s="42" t="inlineStr">
        <is>
          <t>Hannover</t>
        </is>
      </c>
      <c r="C293" s="42" t="inlineStr">
        <is>
          <t>Freiburg</t>
        </is>
      </c>
      <c r="D293" s="27" t="n">
        <v>535</v>
      </c>
      <c r="E293" s="27" t="n">
        <v>395</v>
      </c>
      <c r="F293" s="27" t="n">
        <v>459</v>
      </c>
      <c r="G293" s="27" t="n">
        <v>313</v>
      </c>
      <c r="H293" s="8" t="n">
        <v>6</v>
      </c>
      <c r="I293" s="8" t="n">
        <v>1</v>
      </c>
      <c r="J293" s="8" t="n">
        <v>7</v>
      </c>
      <c r="K293" s="15" t="n">
        <v>3</v>
      </c>
      <c r="L293" s="27" t="n">
        <v>0</v>
      </c>
      <c r="M293" s="8" t="n">
        <v>3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43596</v>
      </c>
      <c r="B294" s="42" t="inlineStr">
        <is>
          <t>Hoffenheim</t>
        </is>
      </c>
      <c r="C294" s="42" t="inlineStr">
        <is>
          <t>Werder Bremen</t>
        </is>
      </c>
      <c r="D294" s="27" t="n">
        <v>536</v>
      </c>
      <c r="E294" s="27" t="n">
        <v>291</v>
      </c>
      <c r="F294" s="27" t="n">
        <v>440</v>
      </c>
      <c r="G294" s="27" t="n">
        <v>191</v>
      </c>
      <c r="H294" s="8" t="n">
        <v>3</v>
      </c>
      <c r="I294" s="8" t="n">
        <v>6</v>
      </c>
      <c r="J294" s="8" t="n">
        <v>9</v>
      </c>
      <c r="K294" s="15" t="n">
        <v>0</v>
      </c>
      <c r="L294" s="27" t="n">
        <v>1</v>
      </c>
      <c r="M294" s="8" t="n">
        <v>1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43596</v>
      </c>
      <c r="B295" s="42" t="inlineStr">
        <is>
          <t>Nurnberg</t>
        </is>
      </c>
      <c r="C295" s="42" t="inlineStr">
        <is>
          <t>B. Monchengladbach</t>
        </is>
      </c>
      <c r="D295" s="27" t="n">
        <v>464</v>
      </c>
      <c r="E295" s="27" t="n">
        <v>496</v>
      </c>
      <c r="F295" s="27" t="n">
        <v>403</v>
      </c>
      <c r="G295" s="27" t="n">
        <v>444</v>
      </c>
      <c r="H295" s="8" t="n">
        <v>2</v>
      </c>
      <c r="I295" s="8" t="n">
        <v>5</v>
      </c>
      <c r="J295" s="8" t="n">
        <v>7</v>
      </c>
      <c r="K295" s="15" t="n">
        <v>0</v>
      </c>
      <c r="L295" s="27" t="n">
        <v>4</v>
      </c>
      <c r="M295" s="8" t="n">
        <v>4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43596</v>
      </c>
      <c r="B296" s="42" t="inlineStr">
        <is>
          <t>RB Leipzig</t>
        </is>
      </c>
      <c r="C296" s="42" t="inlineStr">
        <is>
          <t>Bayern Munich</t>
        </is>
      </c>
      <c r="D296" s="27" t="n">
        <v>344</v>
      </c>
      <c r="E296" s="27" t="n">
        <v>624</v>
      </c>
      <c r="F296" s="27" t="n">
        <v>241</v>
      </c>
      <c r="G296" s="27" t="n">
        <v>532</v>
      </c>
      <c r="H296" s="8" t="n">
        <v>3</v>
      </c>
      <c r="I296" s="8" t="n">
        <v>5</v>
      </c>
      <c r="J296" s="8" t="n">
        <v>8</v>
      </c>
      <c r="K296" s="15" t="n">
        <v>0</v>
      </c>
      <c r="L296" s="27" t="n">
        <v>0</v>
      </c>
      <c r="M296" s="8" t="n">
        <v>0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43596</v>
      </c>
      <c r="B297" s="42" t="inlineStr">
        <is>
          <t>Stuttgart</t>
        </is>
      </c>
      <c r="C297" s="42" t="inlineStr">
        <is>
          <t>Wolfsburg</t>
        </is>
      </c>
      <c r="D297" s="27" t="n">
        <v>319</v>
      </c>
      <c r="E297" s="27" t="n">
        <v>473</v>
      </c>
      <c r="F297" s="27" t="n">
        <v>220</v>
      </c>
      <c r="G297" s="27" t="n">
        <v>378</v>
      </c>
      <c r="H297" s="8" t="n">
        <v>4</v>
      </c>
      <c r="I297" s="8" t="n">
        <v>2</v>
      </c>
      <c r="J297" s="8" t="n">
        <v>6</v>
      </c>
      <c r="K297" s="15" t="n">
        <v>3</v>
      </c>
      <c r="L297" s="27" t="n">
        <v>0</v>
      </c>
      <c r="M297" s="8" t="n">
        <v>3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43597</v>
      </c>
      <c r="B298" s="42" t="inlineStr">
        <is>
          <t>Eintracht Frankfurt</t>
        </is>
      </c>
      <c r="C298" s="42" t="inlineStr">
        <is>
          <t>Mainz</t>
        </is>
      </c>
      <c r="D298" s="27" t="n">
        <v>432</v>
      </c>
      <c r="E298" s="27" t="n">
        <v>318</v>
      </c>
      <c r="F298" s="27" t="n">
        <v>320</v>
      </c>
      <c r="G298" s="27" t="n">
        <v>217</v>
      </c>
      <c r="H298" s="8" t="n">
        <v>4</v>
      </c>
      <c r="I298" s="8" t="n">
        <v>4</v>
      </c>
      <c r="J298" s="8" t="n">
        <v>8</v>
      </c>
      <c r="K298" s="15" t="n">
        <v>0</v>
      </c>
      <c r="L298" s="27" t="n">
        <v>2</v>
      </c>
      <c r="M298" s="8" t="n">
        <v>2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43603</v>
      </c>
      <c r="B299" s="42" t="inlineStr">
        <is>
          <t>B. Monchengladbach</t>
        </is>
      </c>
      <c r="C299" s="42" t="inlineStr">
        <is>
          <t>Dortmund</t>
        </is>
      </c>
      <c r="D299" s="27" t="n">
        <v>362</v>
      </c>
      <c r="E299" s="27" t="n">
        <v>874</v>
      </c>
      <c r="F299" s="27" t="n">
        <v>301</v>
      </c>
      <c r="G299" s="27" t="n">
        <v>809</v>
      </c>
      <c r="H299" s="8" t="n">
        <v>0</v>
      </c>
      <c r="I299" s="8" t="n">
        <v>3</v>
      </c>
      <c r="J299" s="8" t="n">
        <v>3</v>
      </c>
      <c r="K299" s="15" t="n">
        <v>0</v>
      </c>
      <c r="L299" s="27" t="n">
        <v>2</v>
      </c>
      <c r="M299" s="8" t="n">
        <v>2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43603</v>
      </c>
      <c r="B300" s="42" t="inlineStr">
        <is>
          <t>Bayern Munich</t>
        </is>
      </c>
      <c r="C300" s="42" t="inlineStr">
        <is>
          <t>Eintracht Frankfurt</t>
        </is>
      </c>
      <c r="D300" s="27" t="n">
        <v>480</v>
      </c>
      <c r="E300" s="27" t="n">
        <v>309</v>
      </c>
      <c r="F300" s="27" t="n">
        <v>386</v>
      </c>
      <c r="G300" s="27" t="n">
        <v>199</v>
      </c>
      <c r="H300" s="8" t="n">
        <v>14</v>
      </c>
      <c r="I300" s="8" t="n">
        <v>2</v>
      </c>
      <c r="J300" s="8" t="n">
        <v>16</v>
      </c>
      <c r="K300" s="15" t="n">
        <v>5</v>
      </c>
      <c r="L300" s="27" t="n">
        <v>1</v>
      </c>
      <c r="M300" s="8" t="n">
        <v>6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43603</v>
      </c>
      <c r="B301" s="42" t="inlineStr">
        <is>
          <t>Dusseldorf</t>
        </is>
      </c>
      <c r="C301" s="42" t="inlineStr">
        <is>
          <t>Hannover</t>
        </is>
      </c>
      <c r="D301" s="27" t="n">
        <v>457</v>
      </c>
      <c r="E301" s="27" t="n">
        <v>382</v>
      </c>
      <c r="F301" s="27" t="n">
        <v>381</v>
      </c>
      <c r="G301" s="27" t="n">
        <v>326</v>
      </c>
      <c r="H301" s="8" t="n">
        <v>7</v>
      </c>
      <c r="I301" s="8" t="n">
        <v>3</v>
      </c>
      <c r="J301" s="8" t="n">
        <v>10</v>
      </c>
      <c r="K301" s="15" t="n">
        <v>2</v>
      </c>
      <c r="L301" s="27" t="n">
        <v>1</v>
      </c>
      <c r="M301" s="8" t="n">
        <v>3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43603</v>
      </c>
      <c r="B302" s="42" t="inlineStr">
        <is>
          <t>Freiburg</t>
        </is>
      </c>
      <c r="C302" s="42" t="inlineStr">
        <is>
          <t>Nurnberg</t>
        </is>
      </c>
      <c r="D302" s="27" t="n">
        <v>677</v>
      </c>
      <c r="E302" s="27" t="n">
        <v>421</v>
      </c>
      <c r="F302" s="27" t="n">
        <v>620</v>
      </c>
      <c r="G302" s="27" t="n">
        <v>359</v>
      </c>
      <c r="H302" s="8" t="n">
        <v>8</v>
      </c>
      <c r="I302" s="8" t="n">
        <v>5</v>
      </c>
      <c r="J302" s="8" t="n">
        <v>13</v>
      </c>
      <c r="K302" s="15" t="n">
        <v>5</v>
      </c>
      <c r="L302" s="27" t="n">
        <v>1</v>
      </c>
      <c r="M302" s="8" t="n">
        <v>6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43603</v>
      </c>
      <c r="B303" s="42" t="inlineStr">
        <is>
          <t>Hertha Berlin</t>
        </is>
      </c>
      <c r="C303" s="42" t="inlineStr">
        <is>
          <t>Bayer Leverkusen</t>
        </is>
      </c>
      <c r="D303" s="27" t="n">
        <v>396</v>
      </c>
      <c r="E303" s="27" t="n">
        <v>714</v>
      </c>
      <c r="F303" s="27" t="n">
        <v>318</v>
      </c>
      <c r="G303" s="27" t="n">
        <v>638</v>
      </c>
      <c r="H303" s="8" t="n">
        <v>4</v>
      </c>
      <c r="I303" s="8" t="n">
        <v>8</v>
      </c>
      <c r="J303" s="8" t="n">
        <v>12</v>
      </c>
      <c r="K303" s="15" t="n">
        <v>1</v>
      </c>
      <c r="L303" s="27" t="n">
        <v>5</v>
      </c>
      <c r="M303" s="8" t="n">
        <v>6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43603</v>
      </c>
      <c r="B304" s="42" t="inlineStr">
        <is>
          <t>Mainz</t>
        </is>
      </c>
      <c r="C304" s="42" t="inlineStr">
        <is>
          <t>Hoffenheim</t>
        </is>
      </c>
      <c r="D304" s="27" t="n">
        <v>458</v>
      </c>
      <c r="E304" s="27" t="n">
        <v>350</v>
      </c>
      <c r="F304" s="27" t="n">
        <v>397</v>
      </c>
      <c r="G304" s="27" t="n">
        <v>277</v>
      </c>
      <c r="H304" s="8" t="n">
        <v>12</v>
      </c>
      <c r="I304" s="8" t="n">
        <v>7</v>
      </c>
      <c r="J304" s="8" t="n">
        <v>19</v>
      </c>
      <c r="K304" s="15" t="n">
        <v>4</v>
      </c>
      <c r="L304" s="27" t="n">
        <v>2</v>
      </c>
      <c r="M304" s="8" t="n">
        <v>6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43603</v>
      </c>
      <c r="B305" s="42" t="inlineStr">
        <is>
          <t>Schalke</t>
        </is>
      </c>
      <c r="C305" s="42" t="inlineStr">
        <is>
          <t>Stuttgart</t>
        </is>
      </c>
      <c r="D305" s="27" t="n">
        <v>367</v>
      </c>
      <c r="E305" s="27" t="n">
        <v>553</v>
      </c>
      <c r="F305" s="27" t="n">
        <v>281</v>
      </c>
      <c r="G305" s="27" t="n">
        <v>463</v>
      </c>
      <c r="H305" s="8" t="n">
        <v>3</v>
      </c>
      <c r="I305" s="8" t="n">
        <v>8</v>
      </c>
      <c r="J305" s="8" t="n">
        <v>11</v>
      </c>
      <c r="K305" s="15" t="n">
        <v>0</v>
      </c>
      <c r="L305" s="27" t="n">
        <v>0</v>
      </c>
      <c r="M305" s="8" t="n">
        <v>0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43603</v>
      </c>
      <c r="B306" s="42" t="inlineStr">
        <is>
          <t>Werder Bremen</t>
        </is>
      </c>
      <c r="C306" s="42" t="inlineStr">
        <is>
          <t>RB Leipzig</t>
        </is>
      </c>
      <c r="D306" s="27" t="n">
        <v>446</v>
      </c>
      <c r="E306" s="27" t="n">
        <v>452</v>
      </c>
      <c r="F306" s="27" t="n">
        <v>356</v>
      </c>
      <c r="G306" s="27" t="n">
        <v>367</v>
      </c>
      <c r="H306" s="8" t="n">
        <v>3</v>
      </c>
      <c r="I306" s="8" t="n">
        <v>3</v>
      </c>
      <c r="J306" s="8" t="n">
        <v>6</v>
      </c>
      <c r="K306" s="15" t="n">
        <v>2</v>
      </c>
      <c r="L306" s="27" t="n">
        <v>1</v>
      </c>
      <c r="M306" s="8" t="n">
        <v>3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43603</v>
      </c>
      <c r="B307" s="42" t="inlineStr">
        <is>
          <t>Wolfsburg</t>
        </is>
      </c>
      <c r="C307" s="42" t="inlineStr">
        <is>
          <t>Augsburg</t>
        </is>
      </c>
      <c r="D307" s="27" t="n">
        <v>452</v>
      </c>
      <c r="E307" s="27" t="n">
        <v>372</v>
      </c>
      <c r="F307" s="27" t="n">
        <v>362</v>
      </c>
      <c r="G307" s="27" t="n">
        <v>275</v>
      </c>
      <c r="H307" s="8" t="n">
        <v>11</v>
      </c>
      <c r="I307" s="8" t="n">
        <v>3</v>
      </c>
      <c r="J307" s="8" t="n">
        <v>14</v>
      </c>
      <c r="K307" s="15" t="n">
        <v>8</v>
      </c>
      <c r="L307" s="27" t="n">
        <v>1</v>
      </c>
      <c r="M307" s="8" t="n">
        <v>9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N333" s="12">
        <f>IF(K333="","",LOOKUP(K333-L333,{-9E+307,0,1},{2,"x",1}))</f>
        <v/>
      </c>
      <c r="O333" s="7">
        <f>IF(K333="","",K333&amp;"-"&amp;L333)</f>
        <v/>
      </c>
      <c r="P333" s="1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N334" s="12">
        <f>IF(K334="","",LOOKUP(K334-L334,{-9E+307,0,1},{2,"x",1}))</f>
        <v/>
      </c>
      <c r="O334" s="7">
        <f>IF(K334="","",K334&amp;"-"&amp;L334)</f>
        <v/>
      </c>
      <c r="P334" s="1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2" stopIfTrue="1" type="expression">
      <formula>SEARCH("Jornada",$A2)</formula>
    </cfRule>
  </conditionalFormatting>
  <conditionalFormatting sqref="N361:P553">
    <cfRule dxfId="1" priority="3" stopIfTrue="1" type="expression">
      <formula>SEARCH("Jornada",#REF!)</formula>
    </cfRule>
  </conditionalFormatting>
  <conditionalFormatting sqref="AK28:AM38">
    <cfRule dxfId="0" priority="1" timePeriod="lastMonth" type="timePeriod">
      <formula>AND(MONTH(AK28)=MONTH(EDATE(TODAY(),0-1)),YEAR(AK28)=YEAR(EDATE(TODAY(),0-1)))</formula>
    </cfRule>
  </conditionalFormatting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Right="0"/>
    <pageSetUpPr/>
  </sheetPr>
  <dimension ref="A1:FN553"/>
  <sheetViews>
    <sheetView workbookViewId="0">
      <selection activeCell="A1" sqref="A1"/>
    </sheetView>
  </sheetViews>
  <sheetFormatPr baseColWidth="8" defaultRowHeight="12"/>
  <cols>
    <col bestFit="1" customWidth="1" max="1" min="1" style="52" width="5.5703125"/>
    <col bestFit="1" customWidth="1" max="3" min="2" style="42" width="18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5.855468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9" min="38" style="42" width="18"/>
    <col bestFit="1" customWidth="1" max="41" min="40" style="42" width="4.5703125"/>
    <col customWidth="1" max="42" min="42" style="42" width="7.28515625"/>
    <col customWidth="1" max="43" min="43" style="42" width="6.42578125"/>
    <col customWidth="1" max="46" min="44" style="42" width="6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3.42578125"/>
    <col customWidth="1" max="55" min="55" style="42" width="3"/>
    <col bestFit="1" customWidth="1" max="56" min="56" style="42" width="3.5703125"/>
    <col bestFit="1" customWidth="1" max="57" min="57" style="42" width="4.140625"/>
    <col bestFit="1" customWidth="1" max="59" min="58" style="42" width="5.140625"/>
    <col bestFit="1" customWidth="1" max="61" min="60" style="42" width="5.5703125"/>
    <col bestFit="1" customWidth="1" max="65" min="62" style="42" width="5.140625"/>
    <col bestFit="1" customWidth="1" max="69" min="66" style="42" width="5"/>
    <col bestFit="1" customWidth="1" max="70" min="70" style="42" width="3.42578125"/>
    <col bestFit="1" customWidth="1" max="71" min="71" style="42" width="3.140625"/>
    <col bestFit="1" customWidth="1" max="72" min="72" style="42" width="3.5703125"/>
    <col bestFit="1" customWidth="1" max="75" min="73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43315</v>
      </c>
      <c r="B2" s="42" t="inlineStr">
        <is>
          <t>Hamburger SV</t>
        </is>
      </c>
      <c r="C2" s="42" t="inlineStr">
        <is>
          <t>Holstein Kiel</t>
        </is>
      </c>
      <c r="D2" s="27" t="n">
        <v>429</v>
      </c>
      <c r="E2" s="27" t="n">
        <v>327</v>
      </c>
      <c r="F2" s="27" t="n">
        <v>344</v>
      </c>
      <c r="G2" s="27" t="n">
        <v>234</v>
      </c>
      <c r="H2" s="8" t="n">
        <v>3</v>
      </c>
      <c r="I2" s="8" t="n">
        <v>8</v>
      </c>
      <c r="J2" s="8" t="n">
        <v>11</v>
      </c>
      <c r="K2" s="15" t="n">
        <v>0</v>
      </c>
      <c r="L2" s="27" t="n">
        <v>3</v>
      </c>
      <c r="M2" s="8" t="n">
        <v>3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43316</v>
      </c>
      <c r="B3" s="42" t="inlineStr">
        <is>
          <t>Bochum</t>
        </is>
      </c>
      <c r="C3" s="42" t="inlineStr">
        <is>
          <t>FC Koln</t>
        </is>
      </c>
      <c r="D3" s="27" t="n">
        <v>387</v>
      </c>
      <c r="E3" s="27" t="n">
        <v>446</v>
      </c>
      <c r="F3" s="27" t="n">
        <v>288</v>
      </c>
      <c r="G3" s="27" t="n">
        <v>364</v>
      </c>
      <c r="H3" s="8" t="n">
        <v>2</v>
      </c>
      <c r="I3" s="8" t="n">
        <v>5</v>
      </c>
      <c r="J3" s="8" t="n">
        <v>7</v>
      </c>
      <c r="K3" s="15" t="n">
        <v>0</v>
      </c>
      <c r="L3" s="27" t="n">
        <v>2</v>
      </c>
      <c r="M3" s="8" t="n">
        <v>2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Arminia Bielefeld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2411</v>
      </c>
      <c r="AC3" s="27" t="n">
        <v>1991</v>
      </c>
      <c r="AD3" s="27" t="n">
        <v>22</v>
      </c>
      <c r="AE3" s="27" t="n">
        <v>9</v>
      </c>
      <c r="AF3" s="15" t="n">
        <v>1909</v>
      </c>
      <c r="AG3" s="27" t="n">
        <v>1509</v>
      </c>
      <c r="AH3" s="27" t="n">
        <v>21</v>
      </c>
      <c r="AI3" s="27" t="n">
        <v>5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43316</v>
      </c>
      <c r="B4" s="42" t="inlineStr">
        <is>
          <t>Greuther Furth</t>
        </is>
      </c>
      <c r="C4" s="42" t="inlineStr">
        <is>
          <t>Sandhausen</t>
        </is>
      </c>
      <c r="D4" s="27" t="n">
        <v>362</v>
      </c>
      <c r="E4" s="27" t="n">
        <v>323</v>
      </c>
      <c r="F4" s="27" t="n">
        <v>282</v>
      </c>
      <c r="G4" s="27" t="n">
        <v>230</v>
      </c>
      <c r="H4" s="8" t="n">
        <v>5</v>
      </c>
      <c r="I4" s="8" t="n">
        <v>5</v>
      </c>
      <c r="J4" s="8" t="n">
        <v>10</v>
      </c>
      <c r="K4" s="15" t="n">
        <v>3</v>
      </c>
      <c r="L4" s="27" t="n">
        <v>1</v>
      </c>
      <c r="M4" s="8" t="n">
        <v>4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Aue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1884</v>
      </c>
      <c r="AC4" s="27" t="n">
        <v>1469</v>
      </c>
      <c r="AD4" s="27" t="n">
        <v>21</v>
      </c>
      <c r="AE4" s="27" t="n">
        <v>8</v>
      </c>
      <c r="AF4" s="15" t="n">
        <v>2451</v>
      </c>
      <c r="AG4" s="27" t="n">
        <v>2043</v>
      </c>
      <c r="AH4" s="27" t="n">
        <v>18</v>
      </c>
      <c r="AI4" s="27" t="n">
        <v>6</v>
      </c>
      <c r="AK4" s="52">
        <f>AK28</f>
        <v/>
      </c>
      <c r="AL4" s="52">
        <f>AL28</f>
        <v/>
      </c>
      <c r="AM4" s="52">
        <f>AM28</f>
        <v/>
      </c>
      <c r="AN4" s="42">
        <f>VLOOKUP(AL4,$Q$3:$AI$20,2,FALSE)</f>
        <v/>
      </c>
      <c r="AO4" s="42">
        <f>VLOOKUP(AM4,$Q$3:$AI$20,2,FALSE)</f>
        <v/>
      </c>
      <c r="AP4" s="15">
        <f>VLOOKUP(AL4,$Q$3:$AI$20,3,FALSE)</f>
        <v/>
      </c>
      <c r="AQ4" s="27">
        <f>VLOOKUP(AM4,$Q$3:$AI$20,3,FALSE)</f>
        <v/>
      </c>
      <c r="AR4" s="27">
        <f>VLOOKUP(AL4,$Q$3:$AI$20,4,FALSE)</f>
        <v/>
      </c>
      <c r="AS4" s="27">
        <f>VLOOKUP(AM4,$Q$3:$AI$20,4,FALSE)</f>
        <v/>
      </c>
      <c r="AT4" s="27">
        <f>VLOOKUP(AL4,$Q$3:$AI$20,5,FALSE)</f>
        <v/>
      </c>
      <c r="AU4" s="27">
        <f>VLOOKUP(AM4,$Q$3:$AI$20,5,FALSE)</f>
        <v/>
      </c>
      <c r="AV4" s="27">
        <f>VLOOKUP(AL4,$Q$3:$AI$20,6,FALSE)</f>
        <v/>
      </c>
      <c r="AW4" s="27">
        <f>VLOOKUP(AM4,$Q$3:$AI$20,6,FALSE)</f>
        <v/>
      </c>
      <c r="AX4" s="15">
        <f>VLOOKUP(AL4,$Q$3:$AI$20,12,FALSE)</f>
        <v/>
      </c>
      <c r="AY4" s="27">
        <f>VLOOKUP(AM4,$Q$3:$AI$20,12,FALSE)</f>
        <v/>
      </c>
      <c r="AZ4" s="27">
        <f>VLOOKUP(AL4,$Q$3:$AI$20,13,FALSE)</f>
        <v/>
      </c>
      <c r="BA4" s="27">
        <f>VLOOKUP(AM4,$Q$3:$AI$20,13,FALSE)</f>
        <v/>
      </c>
      <c r="BB4" s="27">
        <f>VLOOKUP(AL4,$Q$3:$AI$20,14,FALSE)</f>
        <v/>
      </c>
      <c r="BC4" s="27">
        <f>VLOOKUP(AM4,$Q$3:$AI$20,14,FALSE)</f>
        <v/>
      </c>
      <c r="BD4" s="27">
        <f>VLOOKUP(AL4,$Q$3:$AI$20,15,FALSE)</f>
        <v/>
      </c>
      <c r="BE4" s="27">
        <f>VLOOKUP(AM4,$Q$3:$AI$20,15,FALSE)</f>
        <v/>
      </c>
      <c r="BF4" s="15">
        <f>VLOOKUP(AL4,$Q$3:$AI$20,7,FALSE)</f>
        <v/>
      </c>
      <c r="BG4" s="27">
        <f>VLOOKUP(AM4,$Q$3:$AI$20,7,FALSE)</f>
        <v/>
      </c>
      <c r="BH4" s="27">
        <f>VLOOKUP(AL4,$Q$3:$AI$20,8,FALSE)</f>
        <v/>
      </c>
      <c r="BI4" s="27">
        <f>VLOOKUP(AM4,$Q$3:$AI$20,8,FALSE)</f>
        <v/>
      </c>
      <c r="BJ4" s="27">
        <f>VLOOKUP(AL4,$Q$3:$AI$20,9,FALSE)</f>
        <v/>
      </c>
      <c r="BK4" s="27">
        <f>VLOOKUP(AM4,$Q$3:$AI$20,9,FALSE)</f>
        <v/>
      </c>
      <c r="BL4" s="27">
        <f>VLOOKUP(AL4,$Q$3:$AI$20,10,FALSE)</f>
        <v/>
      </c>
      <c r="BM4" s="27">
        <f>VLOOKUP(AM4,$Q$3:$AI$20,10,FALSE)</f>
        <v/>
      </c>
      <c r="BN4" s="15">
        <f>VLOOKUP(AL4,$Q$3:$AI$20,16,FALSE)</f>
        <v/>
      </c>
      <c r="BO4" s="27">
        <f>VLOOKUP(AM4,$Q$3:$AI$20,16,FALSE)</f>
        <v/>
      </c>
      <c r="BP4" s="27">
        <f>VLOOKUP(AL4,$Q$3:$AI$20,17,FALSE)</f>
        <v/>
      </c>
      <c r="BQ4" s="27">
        <f>VLOOKUP(AM4,$Q$3:$AI$20,17,FALSE)</f>
        <v/>
      </c>
      <c r="BR4" s="27">
        <f>VLOOKUP(AL4,$Q$3:$AI$20,18,FALSE)</f>
        <v/>
      </c>
      <c r="BS4" s="27">
        <f>VLOOKUP(AM4,$Q$3:$AI$20,18,FALSE)</f>
        <v/>
      </c>
      <c r="BT4" s="27">
        <f>VLOOKUP(AL4,$Q$3:$AI$20,19,FALSE)</f>
        <v/>
      </c>
      <c r="BU4" s="27">
        <f>VLOOKUP(AM4,$Q$3:$AI$20,19,FALSE)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43316</v>
      </c>
      <c r="B5" s="42" t="inlineStr">
        <is>
          <t>Regensburg</t>
        </is>
      </c>
      <c r="C5" s="42" t="inlineStr">
        <is>
          <t>Ingolstadt</t>
        </is>
      </c>
      <c r="D5" s="27" t="n">
        <v>245</v>
      </c>
      <c r="E5" s="27" t="n">
        <v>322</v>
      </c>
      <c r="F5" s="27" t="n">
        <v>152</v>
      </c>
      <c r="G5" s="27" t="n">
        <v>212</v>
      </c>
      <c r="H5" s="8" t="n">
        <v>9</v>
      </c>
      <c r="I5" s="8" t="n">
        <v>3</v>
      </c>
      <c r="J5" s="8" t="n">
        <v>12</v>
      </c>
      <c r="K5" s="15" t="n">
        <v>2</v>
      </c>
      <c r="L5" s="27" t="n">
        <v>1</v>
      </c>
      <c r="M5" s="8" t="n">
        <v>3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Bochum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1965</v>
      </c>
      <c r="AC5" s="27" t="n">
        <v>1505</v>
      </c>
      <c r="AD5" s="27" t="n">
        <v>19</v>
      </c>
      <c r="AE5" s="27" t="n">
        <v>8</v>
      </c>
      <c r="AF5" s="15" t="n">
        <v>1826</v>
      </c>
      <c r="AG5" s="27" t="n">
        <v>1371</v>
      </c>
      <c r="AH5" s="27" t="n">
        <v>26</v>
      </c>
      <c r="AI5" s="27" t="n">
        <v>7</v>
      </c>
      <c r="AK5" s="52">
        <f>AK29</f>
        <v/>
      </c>
      <c r="AL5" s="52">
        <f>AL29</f>
        <v/>
      </c>
      <c r="AM5" s="52">
        <f>AM29</f>
        <v/>
      </c>
      <c r="AN5" s="42">
        <f>VLOOKUP(AL5,$Q$3:$AI$20,2,FALSE)</f>
        <v/>
      </c>
      <c r="AO5" s="42">
        <f>VLOOKUP(AM5,$Q$3:$AI$20,2,FALSE)</f>
        <v/>
      </c>
      <c r="AP5" s="15">
        <f>VLOOKUP(AL5,$Q$3:$AI$20,3,FALSE)</f>
        <v/>
      </c>
      <c r="AQ5" s="27">
        <f>VLOOKUP(AM5,$Q$3:$AI$20,3,FALSE)</f>
        <v/>
      </c>
      <c r="AR5" s="27">
        <f>VLOOKUP(AL5,$Q$3:$AI$20,4,FALSE)</f>
        <v/>
      </c>
      <c r="AS5" s="27">
        <f>VLOOKUP(AM5,$Q$3:$AI$20,4,FALSE)</f>
        <v/>
      </c>
      <c r="AT5" s="27">
        <f>VLOOKUP(AL5,$Q$3:$AI$20,5,FALSE)</f>
        <v/>
      </c>
      <c r="AU5" s="27">
        <f>VLOOKUP(AM5,$Q$3:$AI$20,5,FALSE)</f>
        <v/>
      </c>
      <c r="AV5" s="27">
        <f>VLOOKUP(AL5,$Q$3:$AI$20,6,FALSE)</f>
        <v/>
      </c>
      <c r="AW5" s="27">
        <f>VLOOKUP(AM5,$Q$3:$AI$20,6,FALSE)</f>
        <v/>
      </c>
      <c r="AX5" s="15">
        <f>VLOOKUP(AL5,$Q$3:$AI$20,12,FALSE)</f>
        <v/>
      </c>
      <c r="AY5" s="27">
        <f>VLOOKUP(AM5,$Q$3:$AI$20,12,FALSE)</f>
        <v/>
      </c>
      <c r="AZ5" s="27">
        <f>VLOOKUP(AL5,$Q$3:$AI$20,13,FALSE)</f>
        <v/>
      </c>
      <c r="BA5" s="27">
        <f>VLOOKUP(AM5,$Q$3:$AI$20,13,FALSE)</f>
        <v/>
      </c>
      <c r="BB5" s="27">
        <f>VLOOKUP(AL5,$Q$3:$AI$20,14,FALSE)</f>
        <v/>
      </c>
      <c r="BC5" s="27">
        <f>VLOOKUP(AM5,$Q$3:$AI$20,14,FALSE)</f>
        <v/>
      </c>
      <c r="BD5" s="27">
        <f>VLOOKUP(AL5,$Q$3:$AI$20,15,FALSE)</f>
        <v/>
      </c>
      <c r="BE5" s="27">
        <f>VLOOKUP(AM5,$Q$3:$AI$20,15,FALSE)</f>
        <v/>
      </c>
      <c r="BF5" s="15">
        <f>VLOOKUP(AL5,$Q$3:$AI$20,7,FALSE)</f>
        <v/>
      </c>
      <c r="BG5" s="27">
        <f>VLOOKUP(AM5,$Q$3:$AI$20,7,FALSE)</f>
        <v/>
      </c>
      <c r="BH5" s="27">
        <f>VLOOKUP(AL5,$Q$3:$AI$20,8,FALSE)</f>
        <v/>
      </c>
      <c r="BI5" s="27">
        <f>VLOOKUP(AM5,$Q$3:$AI$20,8,FALSE)</f>
        <v/>
      </c>
      <c r="BJ5" s="27">
        <f>VLOOKUP(AL5,$Q$3:$AI$20,9,FALSE)</f>
        <v/>
      </c>
      <c r="BK5" s="27">
        <f>VLOOKUP(AM5,$Q$3:$AI$20,9,FALSE)</f>
        <v/>
      </c>
      <c r="BL5" s="27">
        <f>VLOOKUP(AL5,$Q$3:$AI$20,10,FALSE)</f>
        <v/>
      </c>
      <c r="BM5" s="27">
        <f>VLOOKUP(AM5,$Q$3:$AI$20,10,FALSE)</f>
        <v/>
      </c>
      <c r="BN5" s="15">
        <f>VLOOKUP(AL5,$Q$3:$AI$20,16,FALSE)</f>
        <v/>
      </c>
      <c r="BO5" s="27">
        <f>VLOOKUP(AM5,$Q$3:$AI$20,16,FALSE)</f>
        <v/>
      </c>
      <c r="BP5" s="27">
        <f>VLOOKUP(AL5,$Q$3:$AI$20,17,FALSE)</f>
        <v/>
      </c>
      <c r="BQ5" s="27">
        <f>VLOOKUP(AM5,$Q$3:$AI$20,17,FALSE)</f>
        <v/>
      </c>
      <c r="BR5" s="27">
        <f>VLOOKUP(AL5,$Q$3:$AI$20,18,FALSE)</f>
        <v/>
      </c>
      <c r="BS5" s="27">
        <f>VLOOKUP(AM5,$Q$3:$AI$20,18,FALSE)</f>
        <v/>
      </c>
      <c r="BT5" s="27">
        <f>VLOOKUP(AL5,$Q$3:$AI$20,19,FALSE)</f>
        <v/>
      </c>
      <c r="BU5" s="27">
        <f>VLOOKUP(AM5,$Q$3:$AI$20,19,FALSE)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43317</v>
      </c>
      <c r="B6" s="42" t="inlineStr">
        <is>
          <t>Darmstadt</t>
        </is>
      </c>
      <c r="C6" s="42" t="inlineStr">
        <is>
          <t>Paderborn</t>
        </is>
      </c>
      <c r="D6" s="27" t="n">
        <v>262</v>
      </c>
      <c r="E6" s="27" t="n">
        <v>330</v>
      </c>
      <c r="F6" s="27" t="n">
        <v>169</v>
      </c>
      <c r="G6" s="27" t="n">
        <v>256</v>
      </c>
      <c r="H6" s="8" t="n">
        <v>2</v>
      </c>
      <c r="I6" s="8" t="n">
        <v>1</v>
      </c>
      <c r="J6" s="8" t="n">
        <v>3</v>
      </c>
      <c r="K6" s="15" t="n">
        <v>1</v>
      </c>
      <c r="L6" s="27" t="n">
        <v>0</v>
      </c>
      <c r="M6" s="8" t="n">
        <v>1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Darmstadt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2201</v>
      </c>
      <c r="AC6" s="27" t="n">
        <v>1746</v>
      </c>
      <c r="AD6" s="27" t="n">
        <v>14</v>
      </c>
      <c r="AE6" s="27" t="n">
        <v>5</v>
      </c>
      <c r="AF6" s="15" t="n">
        <v>2130</v>
      </c>
      <c r="AG6" s="27" t="n">
        <v>1700</v>
      </c>
      <c r="AH6" s="27" t="n">
        <v>32</v>
      </c>
      <c r="AI6" s="27" t="n">
        <v>5</v>
      </c>
      <c r="AK6" s="52">
        <f>AK30</f>
        <v/>
      </c>
      <c r="AL6" s="52">
        <f>AL30</f>
        <v/>
      </c>
      <c r="AM6" s="52">
        <f>AM30</f>
        <v/>
      </c>
      <c r="AN6" s="42">
        <f>VLOOKUP(AL6,$Q$3:$AI$20,2,FALSE)</f>
        <v/>
      </c>
      <c r="AO6" s="42">
        <f>VLOOKUP(AM6,$Q$3:$AI$20,2,FALSE)</f>
        <v/>
      </c>
      <c r="AP6" s="15">
        <f>VLOOKUP(AL6,$Q$3:$AI$20,3,FALSE)</f>
        <v/>
      </c>
      <c r="AQ6" s="27">
        <f>VLOOKUP(AM6,$Q$3:$AI$20,3,FALSE)</f>
        <v/>
      </c>
      <c r="AR6" s="27">
        <f>VLOOKUP(AL6,$Q$3:$AI$20,4,FALSE)</f>
        <v/>
      </c>
      <c r="AS6" s="27">
        <f>VLOOKUP(AM6,$Q$3:$AI$20,4,FALSE)</f>
        <v/>
      </c>
      <c r="AT6" s="27">
        <f>VLOOKUP(AL6,$Q$3:$AI$20,5,FALSE)</f>
        <v/>
      </c>
      <c r="AU6" s="27">
        <f>VLOOKUP(AM6,$Q$3:$AI$20,5,FALSE)</f>
        <v/>
      </c>
      <c r="AV6" s="27">
        <f>VLOOKUP(AL6,$Q$3:$AI$20,6,FALSE)</f>
        <v/>
      </c>
      <c r="AW6" s="27">
        <f>VLOOKUP(AM6,$Q$3:$AI$20,6,FALSE)</f>
        <v/>
      </c>
      <c r="AX6" s="15">
        <f>VLOOKUP(AL6,$Q$3:$AI$20,12,FALSE)</f>
        <v/>
      </c>
      <c r="AY6" s="27">
        <f>VLOOKUP(AM6,$Q$3:$AI$20,12,FALSE)</f>
        <v/>
      </c>
      <c r="AZ6" s="27">
        <f>VLOOKUP(AL6,$Q$3:$AI$20,13,FALSE)</f>
        <v/>
      </c>
      <c r="BA6" s="27">
        <f>VLOOKUP(AM6,$Q$3:$AI$20,13,FALSE)</f>
        <v/>
      </c>
      <c r="BB6" s="27">
        <f>VLOOKUP(AL6,$Q$3:$AI$20,14,FALSE)</f>
        <v/>
      </c>
      <c r="BC6" s="27">
        <f>VLOOKUP(AM6,$Q$3:$AI$20,14,FALSE)</f>
        <v/>
      </c>
      <c r="BD6" s="27">
        <f>VLOOKUP(AL6,$Q$3:$AI$20,15,FALSE)</f>
        <v/>
      </c>
      <c r="BE6" s="27">
        <f>VLOOKUP(AM6,$Q$3:$AI$20,15,FALSE)</f>
        <v/>
      </c>
      <c r="BF6" s="15">
        <f>VLOOKUP(AL6,$Q$3:$AI$20,7,FALSE)</f>
        <v/>
      </c>
      <c r="BG6" s="27">
        <f>VLOOKUP(AM6,$Q$3:$AI$20,7,FALSE)</f>
        <v/>
      </c>
      <c r="BH6" s="27">
        <f>VLOOKUP(AL6,$Q$3:$AI$20,8,FALSE)</f>
        <v/>
      </c>
      <c r="BI6" s="27">
        <f>VLOOKUP(AM6,$Q$3:$AI$20,8,FALSE)</f>
        <v/>
      </c>
      <c r="BJ6" s="27">
        <f>VLOOKUP(AL6,$Q$3:$AI$20,9,FALSE)</f>
        <v/>
      </c>
      <c r="BK6" s="27">
        <f>VLOOKUP(AM6,$Q$3:$AI$20,9,FALSE)</f>
        <v/>
      </c>
      <c r="BL6" s="27">
        <f>VLOOKUP(AL6,$Q$3:$AI$20,10,FALSE)</f>
        <v/>
      </c>
      <c r="BM6" s="27">
        <f>VLOOKUP(AM6,$Q$3:$AI$20,10,FALSE)</f>
        <v/>
      </c>
      <c r="BN6" s="15">
        <f>VLOOKUP(AL6,$Q$3:$AI$20,16,FALSE)</f>
        <v/>
      </c>
      <c r="BO6" s="27">
        <f>VLOOKUP(AM6,$Q$3:$AI$20,16,FALSE)</f>
        <v/>
      </c>
      <c r="BP6" s="27">
        <f>VLOOKUP(AL6,$Q$3:$AI$20,17,FALSE)</f>
        <v/>
      </c>
      <c r="BQ6" s="27">
        <f>VLOOKUP(AM6,$Q$3:$AI$20,17,FALSE)</f>
        <v/>
      </c>
      <c r="BR6" s="27">
        <f>VLOOKUP(AL6,$Q$3:$AI$20,18,FALSE)</f>
        <v/>
      </c>
      <c r="BS6" s="27">
        <f>VLOOKUP(AM6,$Q$3:$AI$20,18,FALSE)</f>
        <v/>
      </c>
      <c r="BT6" s="27">
        <f>VLOOKUP(AL6,$Q$3:$AI$20,19,FALSE)</f>
        <v/>
      </c>
      <c r="BU6" s="27">
        <f>VLOOKUP(AM6,$Q$3:$AI$20,19,FALSE)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43317</v>
      </c>
      <c r="B7" s="42" t="inlineStr">
        <is>
          <t>Heidenheim</t>
        </is>
      </c>
      <c r="C7" s="42" t="inlineStr">
        <is>
          <t>Arminia Bielefeld</t>
        </is>
      </c>
      <c r="D7" s="27" t="n">
        <v>416</v>
      </c>
      <c r="E7" s="27" t="n">
        <v>392</v>
      </c>
      <c r="F7" s="27" t="n">
        <v>305</v>
      </c>
      <c r="G7" s="27" t="n">
        <v>300</v>
      </c>
      <c r="H7" s="8" t="n">
        <v>5</v>
      </c>
      <c r="I7" s="8" t="n">
        <v>8</v>
      </c>
      <c r="J7" s="8" t="n">
        <v>13</v>
      </c>
      <c r="K7" s="15" t="n">
        <v>1</v>
      </c>
      <c r="L7" s="27" t="n">
        <v>1</v>
      </c>
      <c r="M7" s="8" t="n">
        <v>2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Duisburg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2101</v>
      </c>
      <c r="AC7" s="27" t="n">
        <v>1686</v>
      </c>
      <c r="AD7" s="27" t="n">
        <v>36</v>
      </c>
      <c r="AE7" s="27" t="n">
        <v>9</v>
      </c>
      <c r="AF7" s="15" t="n">
        <v>2312</v>
      </c>
      <c r="AG7" s="27" t="n">
        <v>1952</v>
      </c>
      <c r="AH7" s="27" t="n">
        <v>31</v>
      </c>
      <c r="AI7" s="27" t="n">
        <v>11</v>
      </c>
      <c r="AK7" s="52">
        <f>AK31</f>
        <v/>
      </c>
      <c r="AL7" s="52">
        <f>AL31</f>
        <v/>
      </c>
      <c r="AM7" s="52">
        <f>AM31</f>
        <v/>
      </c>
      <c r="AN7" s="42">
        <f>VLOOKUP(AL7,$Q$3:$AI$20,2,FALSE)</f>
        <v/>
      </c>
      <c r="AO7" s="42">
        <f>VLOOKUP(AM7,$Q$3:$AI$20,2,FALSE)</f>
        <v/>
      </c>
      <c r="AP7" s="15">
        <f>VLOOKUP(AL7,$Q$3:$AI$20,3,FALSE)</f>
        <v/>
      </c>
      <c r="AQ7" s="27">
        <f>VLOOKUP(AM7,$Q$3:$AI$20,3,FALSE)</f>
        <v/>
      </c>
      <c r="AR7" s="27">
        <f>VLOOKUP(AL7,$Q$3:$AI$20,4,FALSE)</f>
        <v/>
      </c>
      <c r="AS7" s="27">
        <f>VLOOKUP(AM7,$Q$3:$AI$20,4,FALSE)</f>
        <v/>
      </c>
      <c r="AT7" s="27">
        <f>VLOOKUP(AL7,$Q$3:$AI$20,5,FALSE)</f>
        <v/>
      </c>
      <c r="AU7" s="27">
        <f>VLOOKUP(AM7,$Q$3:$AI$20,5,FALSE)</f>
        <v/>
      </c>
      <c r="AV7" s="27">
        <f>VLOOKUP(AL7,$Q$3:$AI$20,6,FALSE)</f>
        <v/>
      </c>
      <c r="AW7" s="27">
        <f>VLOOKUP(AM7,$Q$3:$AI$20,6,FALSE)</f>
        <v/>
      </c>
      <c r="AX7" s="15">
        <f>VLOOKUP(AL7,$Q$3:$AI$20,12,FALSE)</f>
        <v/>
      </c>
      <c r="AY7" s="27">
        <f>VLOOKUP(AM7,$Q$3:$AI$20,12,FALSE)</f>
        <v/>
      </c>
      <c r="AZ7" s="27">
        <f>VLOOKUP(AL7,$Q$3:$AI$20,13,FALSE)</f>
        <v/>
      </c>
      <c r="BA7" s="27">
        <f>VLOOKUP(AM7,$Q$3:$AI$20,13,FALSE)</f>
        <v/>
      </c>
      <c r="BB7" s="27">
        <f>VLOOKUP(AL7,$Q$3:$AI$20,14,FALSE)</f>
        <v/>
      </c>
      <c r="BC7" s="27">
        <f>VLOOKUP(AM7,$Q$3:$AI$20,14,FALSE)</f>
        <v/>
      </c>
      <c r="BD7" s="27">
        <f>VLOOKUP(AL7,$Q$3:$AI$20,15,FALSE)</f>
        <v/>
      </c>
      <c r="BE7" s="27">
        <f>VLOOKUP(AM7,$Q$3:$AI$20,15,FALSE)</f>
        <v/>
      </c>
      <c r="BF7" s="15">
        <f>VLOOKUP(AL7,$Q$3:$AI$20,7,FALSE)</f>
        <v/>
      </c>
      <c r="BG7" s="27">
        <f>VLOOKUP(AM7,$Q$3:$AI$20,7,FALSE)</f>
        <v/>
      </c>
      <c r="BH7" s="27">
        <f>VLOOKUP(AL7,$Q$3:$AI$20,8,FALSE)</f>
        <v/>
      </c>
      <c r="BI7" s="27">
        <f>VLOOKUP(AM7,$Q$3:$AI$20,8,FALSE)</f>
        <v/>
      </c>
      <c r="BJ7" s="27">
        <f>VLOOKUP(AL7,$Q$3:$AI$20,9,FALSE)</f>
        <v/>
      </c>
      <c r="BK7" s="27">
        <f>VLOOKUP(AM7,$Q$3:$AI$20,9,FALSE)</f>
        <v/>
      </c>
      <c r="BL7" s="27">
        <f>VLOOKUP(AL7,$Q$3:$AI$20,10,FALSE)</f>
        <v/>
      </c>
      <c r="BM7" s="27">
        <f>VLOOKUP(AM7,$Q$3:$AI$20,10,FALSE)</f>
        <v/>
      </c>
      <c r="BN7" s="15">
        <f>VLOOKUP(AL7,$Q$3:$AI$20,16,FALSE)</f>
        <v/>
      </c>
      <c r="BO7" s="27">
        <f>VLOOKUP(AM7,$Q$3:$AI$20,16,FALSE)</f>
        <v/>
      </c>
      <c r="BP7" s="27">
        <f>VLOOKUP(AL7,$Q$3:$AI$20,17,FALSE)</f>
        <v/>
      </c>
      <c r="BQ7" s="27">
        <f>VLOOKUP(AM7,$Q$3:$AI$20,17,FALSE)</f>
        <v/>
      </c>
      <c r="BR7" s="27">
        <f>VLOOKUP(AL7,$Q$3:$AI$20,18,FALSE)</f>
        <v/>
      </c>
      <c r="BS7" s="27">
        <f>VLOOKUP(AM7,$Q$3:$AI$20,18,FALSE)</f>
        <v/>
      </c>
      <c r="BT7" s="27">
        <f>VLOOKUP(AL7,$Q$3:$AI$20,19,FALSE)</f>
        <v/>
      </c>
      <c r="BU7" s="27">
        <f>VLOOKUP(AM7,$Q$3:$AI$20,19,FALSE)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43317</v>
      </c>
      <c r="B8" s="42" t="inlineStr">
        <is>
          <t>Magdeburg</t>
        </is>
      </c>
      <c r="C8" s="42" t="inlineStr">
        <is>
          <t>St. Pauli</t>
        </is>
      </c>
      <c r="D8" s="27" t="n">
        <v>440</v>
      </c>
      <c r="E8" s="27" t="n">
        <v>496</v>
      </c>
      <c r="F8" s="27" t="n">
        <v>296</v>
      </c>
      <c r="G8" s="27" t="n">
        <v>362</v>
      </c>
      <c r="H8" s="8" t="n">
        <v>2</v>
      </c>
      <c r="I8" s="8" t="n">
        <v>4</v>
      </c>
      <c r="J8" s="8" t="n">
        <v>6</v>
      </c>
      <c r="K8" s="15" t="n">
        <v>1</v>
      </c>
      <c r="L8" s="27" t="n">
        <v>2</v>
      </c>
      <c r="M8" s="8" t="n">
        <v>3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FC Koln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2886</v>
      </c>
      <c r="AC8" s="27" t="n">
        <v>2442</v>
      </c>
      <c r="AD8" s="27" t="n">
        <v>35</v>
      </c>
      <c r="AE8" s="27" t="n">
        <v>9</v>
      </c>
      <c r="AF8" s="15" t="n">
        <v>1698</v>
      </c>
      <c r="AG8" s="27" t="n">
        <v>1262</v>
      </c>
      <c r="AH8" s="27" t="n">
        <v>21</v>
      </c>
      <c r="AI8" s="27" t="n">
        <v>11</v>
      </c>
      <c r="AK8" s="52">
        <f>AK32</f>
        <v/>
      </c>
      <c r="AL8" s="52">
        <f>AL32</f>
        <v/>
      </c>
      <c r="AM8" s="52">
        <f>AM32</f>
        <v/>
      </c>
      <c r="AN8" s="42">
        <f>VLOOKUP(AL8,$Q$3:$AI$20,2,FALSE)</f>
        <v/>
      </c>
      <c r="AO8" s="42">
        <f>VLOOKUP(AM8,$Q$3:$AI$20,2,FALSE)</f>
        <v/>
      </c>
      <c r="AP8" s="15">
        <f>VLOOKUP(AL8,$Q$3:$AI$20,3,FALSE)</f>
        <v/>
      </c>
      <c r="AQ8" s="27">
        <f>VLOOKUP(AM8,$Q$3:$AI$20,3,FALSE)</f>
        <v/>
      </c>
      <c r="AR8" s="27">
        <f>VLOOKUP(AL8,$Q$3:$AI$20,4,FALSE)</f>
        <v/>
      </c>
      <c r="AS8" s="27">
        <f>VLOOKUP(AM8,$Q$3:$AI$20,4,FALSE)</f>
        <v/>
      </c>
      <c r="AT8" s="27">
        <f>VLOOKUP(AL8,$Q$3:$AI$20,5,FALSE)</f>
        <v/>
      </c>
      <c r="AU8" s="27">
        <f>VLOOKUP(AM8,$Q$3:$AI$20,5,FALSE)</f>
        <v/>
      </c>
      <c r="AV8" s="27">
        <f>VLOOKUP(AL8,$Q$3:$AI$20,6,FALSE)</f>
        <v/>
      </c>
      <c r="AW8" s="27">
        <f>VLOOKUP(AM8,$Q$3:$AI$20,6,FALSE)</f>
        <v/>
      </c>
      <c r="AX8" s="15">
        <f>VLOOKUP(AL8,$Q$3:$AI$20,12,FALSE)</f>
        <v/>
      </c>
      <c r="AY8" s="27">
        <f>VLOOKUP(AM8,$Q$3:$AI$20,12,FALSE)</f>
        <v/>
      </c>
      <c r="AZ8" s="27">
        <f>VLOOKUP(AL8,$Q$3:$AI$20,13,FALSE)</f>
        <v/>
      </c>
      <c r="BA8" s="27">
        <f>VLOOKUP(AM8,$Q$3:$AI$20,13,FALSE)</f>
        <v/>
      </c>
      <c r="BB8" s="27">
        <f>VLOOKUP(AL8,$Q$3:$AI$20,14,FALSE)</f>
        <v/>
      </c>
      <c r="BC8" s="27">
        <f>VLOOKUP(AM8,$Q$3:$AI$20,14,FALSE)</f>
        <v/>
      </c>
      <c r="BD8" s="27">
        <f>VLOOKUP(AL8,$Q$3:$AI$20,15,FALSE)</f>
        <v/>
      </c>
      <c r="BE8" s="27">
        <f>VLOOKUP(AM8,$Q$3:$AI$20,15,FALSE)</f>
        <v/>
      </c>
      <c r="BF8" s="15">
        <f>VLOOKUP(AL8,$Q$3:$AI$20,7,FALSE)</f>
        <v/>
      </c>
      <c r="BG8" s="27">
        <f>VLOOKUP(AM8,$Q$3:$AI$20,7,FALSE)</f>
        <v/>
      </c>
      <c r="BH8" s="27">
        <f>VLOOKUP(AL8,$Q$3:$AI$20,8,FALSE)</f>
        <v/>
      </c>
      <c r="BI8" s="27">
        <f>VLOOKUP(AM8,$Q$3:$AI$20,8,FALSE)</f>
        <v/>
      </c>
      <c r="BJ8" s="27">
        <f>VLOOKUP(AL8,$Q$3:$AI$20,9,FALSE)</f>
        <v/>
      </c>
      <c r="BK8" s="27">
        <f>VLOOKUP(AM8,$Q$3:$AI$20,9,FALSE)</f>
        <v/>
      </c>
      <c r="BL8" s="27">
        <f>VLOOKUP(AL8,$Q$3:$AI$20,10,FALSE)</f>
        <v/>
      </c>
      <c r="BM8" s="27">
        <f>VLOOKUP(AM8,$Q$3:$AI$20,10,FALSE)</f>
        <v/>
      </c>
      <c r="BN8" s="15">
        <f>VLOOKUP(AL8,$Q$3:$AI$20,16,FALSE)</f>
        <v/>
      </c>
      <c r="BO8" s="27">
        <f>VLOOKUP(AM8,$Q$3:$AI$20,16,FALSE)</f>
        <v/>
      </c>
      <c r="BP8" s="27">
        <f>VLOOKUP(AL8,$Q$3:$AI$20,17,FALSE)</f>
        <v/>
      </c>
      <c r="BQ8" s="27">
        <f>VLOOKUP(AM8,$Q$3:$AI$20,17,FALSE)</f>
        <v/>
      </c>
      <c r="BR8" s="27">
        <f>VLOOKUP(AL8,$Q$3:$AI$20,18,FALSE)</f>
        <v/>
      </c>
      <c r="BS8" s="27">
        <f>VLOOKUP(AM8,$Q$3:$AI$20,18,FALSE)</f>
        <v/>
      </c>
      <c r="BT8" s="27">
        <f>VLOOKUP(AL8,$Q$3:$AI$20,19,FALSE)</f>
        <v/>
      </c>
      <c r="BU8" s="27">
        <f>VLOOKUP(AM8,$Q$3:$AI$20,19,FALSE)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43317</v>
      </c>
      <c r="B9" s="42" t="inlineStr">
        <is>
          <t>Union Berlin</t>
        </is>
      </c>
      <c r="C9" s="42" t="inlineStr">
        <is>
          <t>Aue</t>
        </is>
      </c>
      <c r="D9" s="27" t="n">
        <v>378</v>
      </c>
      <c r="E9" s="27" t="n">
        <v>374</v>
      </c>
      <c r="F9" s="27" t="n">
        <v>290</v>
      </c>
      <c r="G9" s="27" t="n">
        <v>274</v>
      </c>
      <c r="H9" s="8" t="n">
        <v>3</v>
      </c>
      <c r="I9" s="8" t="n">
        <v>1</v>
      </c>
      <c r="J9" s="8" t="n">
        <v>4</v>
      </c>
      <c r="K9" s="15" t="n">
        <v>1</v>
      </c>
      <c r="L9" s="27" t="n">
        <v>0</v>
      </c>
      <c r="M9" s="8" t="n">
        <v>1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Greuther Furth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1827</v>
      </c>
      <c r="AC9" s="27" t="n">
        <v>1380</v>
      </c>
      <c r="AD9" s="27" t="n">
        <v>20</v>
      </c>
      <c r="AE9" s="27" t="n">
        <v>5</v>
      </c>
      <c r="AF9" s="15" t="n">
        <v>2066</v>
      </c>
      <c r="AG9" s="27" t="n">
        <v>1566</v>
      </c>
      <c r="AH9" s="27" t="n">
        <v>25</v>
      </c>
      <c r="AI9" s="27" t="n">
        <v>9</v>
      </c>
      <c r="AK9" s="52">
        <f>AK33</f>
        <v/>
      </c>
      <c r="AL9" s="52">
        <f>AL33</f>
        <v/>
      </c>
      <c r="AM9" s="52">
        <f>AM33</f>
        <v/>
      </c>
      <c r="AN9" s="42">
        <f>VLOOKUP(AL9,$Q$3:$AI$20,2,FALSE)</f>
        <v/>
      </c>
      <c r="AO9" s="42">
        <f>VLOOKUP(AM9,$Q$3:$AI$20,2,FALSE)</f>
        <v/>
      </c>
      <c r="AP9" s="15">
        <f>VLOOKUP(AL9,$Q$3:$AI$20,3,FALSE)</f>
        <v/>
      </c>
      <c r="AQ9" s="27">
        <f>VLOOKUP(AM9,$Q$3:$AI$20,3,FALSE)</f>
        <v/>
      </c>
      <c r="AR9" s="27">
        <f>VLOOKUP(AL9,$Q$3:$AI$20,4,FALSE)</f>
        <v/>
      </c>
      <c r="AS9" s="27">
        <f>VLOOKUP(AM9,$Q$3:$AI$20,4,FALSE)</f>
        <v/>
      </c>
      <c r="AT9" s="27">
        <f>VLOOKUP(AL9,$Q$3:$AI$20,5,FALSE)</f>
        <v/>
      </c>
      <c r="AU9" s="27">
        <f>VLOOKUP(AM9,$Q$3:$AI$20,5,FALSE)</f>
        <v/>
      </c>
      <c r="AV9" s="27">
        <f>VLOOKUP(AL9,$Q$3:$AI$20,6,FALSE)</f>
        <v/>
      </c>
      <c r="AW9" s="27">
        <f>VLOOKUP(AM9,$Q$3:$AI$20,6,FALSE)</f>
        <v/>
      </c>
      <c r="AX9" s="15">
        <f>VLOOKUP(AL9,$Q$3:$AI$20,12,FALSE)</f>
        <v/>
      </c>
      <c r="AY9" s="27">
        <f>VLOOKUP(AM9,$Q$3:$AI$20,12,FALSE)</f>
        <v/>
      </c>
      <c r="AZ9" s="27">
        <f>VLOOKUP(AL9,$Q$3:$AI$20,13,FALSE)</f>
        <v/>
      </c>
      <c r="BA9" s="27">
        <f>VLOOKUP(AM9,$Q$3:$AI$20,13,FALSE)</f>
        <v/>
      </c>
      <c r="BB9" s="27">
        <f>VLOOKUP(AL9,$Q$3:$AI$20,14,FALSE)</f>
        <v/>
      </c>
      <c r="BC9" s="27">
        <f>VLOOKUP(AM9,$Q$3:$AI$20,14,FALSE)</f>
        <v/>
      </c>
      <c r="BD9" s="27">
        <f>VLOOKUP(AL9,$Q$3:$AI$20,15,FALSE)</f>
        <v/>
      </c>
      <c r="BE9" s="27">
        <f>VLOOKUP(AM9,$Q$3:$AI$20,15,FALSE)</f>
        <v/>
      </c>
      <c r="BF9" s="15">
        <f>VLOOKUP(AL9,$Q$3:$AI$20,7,FALSE)</f>
        <v/>
      </c>
      <c r="BG9" s="27">
        <f>VLOOKUP(AM9,$Q$3:$AI$20,7,FALSE)</f>
        <v/>
      </c>
      <c r="BH9" s="27">
        <f>VLOOKUP(AL9,$Q$3:$AI$20,8,FALSE)</f>
        <v/>
      </c>
      <c r="BI9" s="27">
        <f>VLOOKUP(AM9,$Q$3:$AI$20,8,FALSE)</f>
        <v/>
      </c>
      <c r="BJ9" s="27">
        <f>VLOOKUP(AL9,$Q$3:$AI$20,9,FALSE)</f>
        <v/>
      </c>
      <c r="BK9" s="27">
        <f>VLOOKUP(AM9,$Q$3:$AI$20,9,FALSE)</f>
        <v/>
      </c>
      <c r="BL9" s="27">
        <f>VLOOKUP(AL9,$Q$3:$AI$20,10,FALSE)</f>
        <v/>
      </c>
      <c r="BM9" s="27">
        <f>VLOOKUP(AM9,$Q$3:$AI$20,10,FALSE)</f>
        <v/>
      </c>
      <c r="BN9" s="15">
        <f>VLOOKUP(AL9,$Q$3:$AI$20,16,FALSE)</f>
        <v/>
      </c>
      <c r="BO9" s="27">
        <f>VLOOKUP(AM9,$Q$3:$AI$20,16,FALSE)</f>
        <v/>
      </c>
      <c r="BP9" s="27">
        <f>VLOOKUP(AL9,$Q$3:$AI$20,17,FALSE)</f>
        <v/>
      </c>
      <c r="BQ9" s="27">
        <f>VLOOKUP(AM9,$Q$3:$AI$20,17,FALSE)</f>
        <v/>
      </c>
      <c r="BR9" s="27">
        <f>VLOOKUP(AL9,$Q$3:$AI$20,18,FALSE)</f>
        <v/>
      </c>
      <c r="BS9" s="27">
        <f>VLOOKUP(AM9,$Q$3:$AI$20,18,FALSE)</f>
        <v/>
      </c>
      <c r="BT9" s="27">
        <f>VLOOKUP(AL9,$Q$3:$AI$20,19,FALSE)</f>
        <v/>
      </c>
      <c r="BU9" s="27">
        <f>VLOOKUP(AM9,$Q$3:$AI$20,19,FALSE)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43318</v>
      </c>
      <c r="B10" s="42" t="inlineStr">
        <is>
          <t>SG Dynamo Dresden</t>
        </is>
      </c>
      <c r="C10" s="42" t="inlineStr">
        <is>
          <t>Duisburg</t>
        </is>
      </c>
      <c r="D10" s="27" t="n">
        <v>385</v>
      </c>
      <c r="E10" s="27" t="n">
        <v>525</v>
      </c>
      <c r="F10" s="27" t="n">
        <v>291</v>
      </c>
      <c r="G10" s="27" t="n">
        <v>414</v>
      </c>
      <c r="H10" s="8" t="n">
        <v>3</v>
      </c>
      <c r="I10" s="8" t="n">
        <v>3</v>
      </c>
      <c r="J10" s="8" t="n">
        <v>6</v>
      </c>
      <c r="K10" s="15" t="n">
        <v>1</v>
      </c>
      <c r="L10" s="27" t="n">
        <v>0</v>
      </c>
      <c r="M10" s="8" t="n">
        <v>1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Hamburger SV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2507</v>
      </c>
      <c r="AC10" s="27" t="n">
        <v>2074</v>
      </c>
      <c r="AD10" s="27" t="n">
        <v>21</v>
      </c>
      <c r="AE10" s="27" t="n">
        <v>5</v>
      </c>
      <c r="AF10" s="15" t="n">
        <v>1659</v>
      </c>
      <c r="AG10" s="27" t="n">
        <v>1216</v>
      </c>
      <c r="AH10" s="27" t="n">
        <v>28</v>
      </c>
      <c r="AI10" s="27" t="n">
        <v>10</v>
      </c>
      <c r="AK10" s="52">
        <f>AK34</f>
        <v/>
      </c>
      <c r="AL10" s="52">
        <f>AL34</f>
        <v/>
      </c>
      <c r="AM10" s="52">
        <f>AM34</f>
        <v/>
      </c>
      <c r="AN10" s="42">
        <f>VLOOKUP(AL10,$Q$3:$AI$20,2,FALSE)</f>
        <v/>
      </c>
      <c r="AO10" s="42">
        <f>VLOOKUP(AM10,$Q$3:$AI$20,2,FALSE)</f>
        <v/>
      </c>
      <c r="AP10" s="15">
        <f>VLOOKUP(AL10,$Q$3:$AI$20,3,FALSE)</f>
        <v/>
      </c>
      <c r="AQ10" s="27">
        <f>VLOOKUP(AM10,$Q$3:$AI$20,3,FALSE)</f>
        <v/>
      </c>
      <c r="AR10" s="27">
        <f>VLOOKUP(AL10,$Q$3:$AI$20,4,FALSE)</f>
        <v/>
      </c>
      <c r="AS10" s="27">
        <f>VLOOKUP(AM10,$Q$3:$AI$20,4,FALSE)</f>
        <v/>
      </c>
      <c r="AT10" s="27">
        <f>VLOOKUP(AL10,$Q$3:$AI$20,5,FALSE)</f>
        <v/>
      </c>
      <c r="AU10" s="27">
        <f>VLOOKUP(AM10,$Q$3:$AI$20,5,FALSE)</f>
        <v/>
      </c>
      <c r="AV10" s="27">
        <f>VLOOKUP(AL10,$Q$3:$AI$20,6,FALSE)</f>
        <v/>
      </c>
      <c r="AW10" s="27">
        <f>VLOOKUP(AM10,$Q$3:$AI$20,6,FALSE)</f>
        <v/>
      </c>
      <c r="AX10" s="15">
        <f>VLOOKUP(AL10,$Q$3:$AI$20,12,FALSE)</f>
        <v/>
      </c>
      <c r="AY10" s="27">
        <f>VLOOKUP(AM10,$Q$3:$AI$20,12,FALSE)</f>
        <v/>
      </c>
      <c r="AZ10" s="27">
        <f>VLOOKUP(AL10,$Q$3:$AI$20,13,FALSE)</f>
        <v/>
      </c>
      <c r="BA10" s="27">
        <f>VLOOKUP(AM10,$Q$3:$AI$20,13,FALSE)</f>
        <v/>
      </c>
      <c r="BB10" s="27">
        <f>VLOOKUP(AL10,$Q$3:$AI$20,14,FALSE)</f>
        <v/>
      </c>
      <c r="BC10" s="27">
        <f>VLOOKUP(AM10,$Q$3:$AI$20,14,FALSE)</f>
        <v/>
      </c>
      <c r="BD10" s="27">
        <f>VLOOKUP(AL10,$Q$3:$AI$20,15,FALSE)</f>
        <v/>
      </c>
      <c r="BE10" s="27">
        <f>VLOOKUP(AM10,$Q$3:$AI$20,15,FALSE)</f>
        <v/>
      </c>
      <c r="BF10" s="15">
        <f>VLOOKUP(AL10,$Q$3:$AI$20,7,FALSE)</f>
        <v/>
      </c>
      <c r="BG10" s="27">
        <f>VLOOKUP(AM10,$Q$3:$AI$20,7,FALSE)</f>
        <v/>
      </c>
      <c r="BH10" s="27">
        <f>VLOOKUP(AL10,$Q$3:$AI$20,8,FALSE)</f>
        <v/>
      </c>
      <c r="BI10" s="27">
        <f>VLOOKUP(AM10,$Q$3:$AI$20,8,FALSE)</f>
        <v/>
      </c>
      <c r="BJ10" s="27">
        <f>VLOOKUP(AL10,$Q$3:$AI$20,9,FALSE)</f>
        <v/>
      </c>
      <c r="BK10" s="27">
        <f>VLOOKUP(AM10,$Q$3:$AI$20,9,FALSE)</f>
        <v/>
      </c>
      <c r="BL10" s="27">
        <f>VLOOKUP(AL10,$Q$3:$AI$20,10,FALSE)</f>
        <v/>
      </c>
      <c r="BM10" s="27">
        <f>VLOOKUP(AM10,$Q$3:$AI$20,10,FALSE)</f>
        <v/>
      </c>
      <c r="BN10" s="15">
        <f>VLOOKUP(AL10,$Q$3:$AI$20,16,FALSE)</f>
        <v/>
      </c>
      <c r="BO10" s="27">
        <f>VLOOKUP(AM10,$Q$3:$AI$20,16,FALSE)</f>
        <v/>
      </c>
      <c r="BP10" s="27">
        <f>VLOOKUP(AL10,$Q$3:$AI$20,17,FALSE)</f>
        <v/>
      </c>
      <c r="BQ10" s="27">
        <f>VLOOKUP(AM10,$Q$3:$AI$20,17,FALSE)</f>
        <v/>
      </c>
      <c r="BR10" s="27">
        <f>VLOOKUP(AL10,$Q$3:$AI$20,18,FALSE)</f>
        <v/>
      </c>
      <c r="BS10" s="27">
        <f>VLOOKUP(AM10,$Q$3:$AI$20,18,FALSE)</f>
        <v/>
      </c>
      <c r="BT10" s="27">
        <f>VLOOKUP(AL10,$Q$3:$AI$20,19,FALSE)</f>
        <v/>
      </c>
      <c r="BU10" s="27">
        <f>VLOOKUP(AM10,$Q$3:$AI$20,19,FALSE)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43322</v>
      </c>
      <c r="B11" s="42" t="inlineStr">
        <is>
          <t>Ingolstadt</t>
        </is>
      </c>
      <c r="C11" s="42" t="inlineStr">
        <is>
          <t>Greuther Furth</t>
        </is>
      </c>
      <c r="D11" s="27" t="n">
        <v>518</v>
      </c>
      <c r="E11" s="27" t="n">
        <v>254</v>
      </c>
      <c r="F11" s="27" t="n">
        <v>401</v>
      </c>
      <c r="G11" s="27" t="n">
        <v>150</v>
      </c>
      <c r="H11" s="8" t="n">
        <v>4</v>
      </c>
      <c r="I11" s="8" t="n">
        <v>7</v>
      </c>
      <c r="J11" s="8" t="n">
        <v>11</v>
      </c>
      <c r="K11" s="15" t="n">
        <v>1</v>
      </c>
      <c r="L11" s="27" t="n">
        <v>1</v>
      </c>
      <c r="M11" s="8" t="n">
        <v>2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Heidenheim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2486</v>
      </c>
      <c r="AC11" s="27" t="n">
        <v>2029</v>
      </c>
      <c r="AD11" s="27" t="n">
        <v>39</v>
      </c>
      <c r="AE11" s="27" t="n">
        <v>14</v>
      </c>
      <c r="AF11" s="15" t="n">
        <v>1766</v>
      </c>
      <c r="AG11" s="27" t="n">
        <v>1331</v>
      </c>
      <c r="AH11" s="27" t="n">
        <v>27</v>
      </c>
      <c r="AI11" s="27" t="n">
        <v>11</v>
      </c>
      <c r="AK11" s="52">
        <f>AK35</f>
        <v/>
      </c>
      <c r="AL11" s="52">
        <f>AL35</f>
        <v/>
      </c>
      <c r="AM11" s="52">
        <f>AM35</f>
        <v/>
      </c>
      <c r="AN11" s="42">
        <f>VLOOKUP(AL11,$Q$3:$AI$20,2,FALSE)</f>
        <v/>
      </c>
      <c r="AO11" s="42">
        <f>VLOOKUP(AM11,$Q$3:$AI$20,2,FALSE)</f>
        <v/>
      </c>
      <c r="AP11" s="15">
        <f>VLOOKUP(AL11,$Q$3:$AI$20,3,FALSE)</f>
        <v/>
      </c>
      <c r="AQ11" s="27">
        <f>VLOOKUP(AM11,$Q$3:$AI$20,3,FALSE)</f>
        <v/>
      </c>
      <c r="AR11" s="27">
        <f>VLOOKUP(AL11,$Q$3:$AI$20,4,FALSE)</f>
        <v/>
      </c>
      <c r="AS11" s="27">
        <f>VLOOKUP(AM11,$Q$3:$AI$20,4,FALSE)</f>
        <v/>
      </c>
      <c r="AT11" s="27">
        <f>VLOOKUP(AL11,$Q$3:$AI$20,5,FALSE)</f>
        <v/>
      </c>
      <c r="AU11" s="27">
        <f>VLOOKUP(AM11,$Q$3:$AI$20,5,FALSE)</f>
        <v/>
      </c>
      <c r="AV11" s="27">
        <f>VLOOKUP(AL11,$Q$3:$AI$20,6,FALSE)</f>
        <v/>
      </c>
      <c r="AW11" s="27">
        <f>VLOOKUP(AM11,$Q$3:$AI$20,6,FALSE)</f>
        <v/>
      </c>
      <c r="AX11" s="15">
        <f>VLOOKUP(AL11,$Q$3:$AI$20,12,FALSE)</f>
        <v/>
      </c>
      <c r="AY11" s="27">
        <f>VLOOKUP(AM11,$Q$3:$AI$20,12,FALSE)</f>
        <v/>
      </c>
      <c r="AZ11" s="27">
        <f>VLOOKUP(AL11,$Q$3:$AI$20,13,FALSE)</f>
        <v/>
      </c>
      <c r="BA11" s="27">
        <f>VLOOKUP(AM11,$Q$3:$AI$20,13,FALSE)</f>
        <v/>
      </c>
      <c r="BB11" s="27">
        <f>VLOOKUP(AL11,$Q$3:$AI$20,14,FALSE)</f>
        <v/>
      </c>
      <c r="BC11" s="27">
        <f>VLOOKUP(AM11,$Q$3:$AI$20,14,FALSE)</f>
        <v/>
      </c>
      <c r="BD11" s="27">
        <f>VLOOKUP(AL11,$Q$3:$AI$20,15,FALSE)</f>
        <v/>
      </c>
      <c r="BE11" s="27">
        <f>VLOOKUP(AM11,$Q$3:$AI$20,15,FALSE)</f>
        <v/>
      </c>
      <c r="BF11" s="15">
        <f>VLOOKUP(AL11,$Q$3:$AI$20,7,FALSE)</f>
        <v/>
      </c>
      <c r="BG11" s="27">
        <f>VLOOKUP(AM11,$Q$3:$AI$20,7,FALSE)</f>
        <v/>
      </c>
      <c r="BH11" s="27">
        <f>VLOOKUP(AL11,$Q$3:$AI$20,8,FALSE)</f>
        <v/>
      </c>
      <c r="BI11" s="27">
        <f>VLOOKUP(AM11,$Q$3:$AI$20,8,FALSE)</f>
        <v/>
      </c>
      <c r="BJ11" s="27">
        <f>VLOOKUP(AL11,$Q$3:$AI$20,9,FALSE)</f>
        <v/>
      </c>
      <c r="BK11" s="27">
        <f>VLOOKUP(AM11,$Q$3:$AI$20,9,FALSE)</f>
        <v/>
      </c>
      <c r="BL11" s="27">
        <f>VLOOKUP(AL11,$Q$3:$AI$20,10,FALSE)</f>
        <v/>
      </c>
      <c r="BM11" s="27">
        <f>VLOOKUP(AM11,$Q$3:$AI$20,10,FALSE)</f>
        <v/>
      </c>
      <c r="BN11" s="15">
        <f>VLOOKUP(AL11,$Q$3:$AI$20,16,FALSE)</f>
        <v/>
      </c>
      <c r="BO11" s="27">
        <f>VLOOKUP(AM11,$Q$3:$AI$20,16,FALSE)</f>
        <v/>
      </c>
      <c r="BP11" s="27">
        <f>VLOOKUP(AL11,$Q$3:$AI$20,17,FALSE)</f>
        <v/>
      </c>
      <c r="BQ11" s="27">
        <f>VLOOKUP(AM11,$Q$3:$AI$20,17,FALSE)</f>
        <v/>
      </c>
      <c r="BR11" s="27">
        <f>VLOOKUP(AL11,$Q$3:$AI$20,18,FALSE)</f>
        <v/>
      </c>
      <c r="BS11" s="27">
        <f>VLOOKUP(AM11,$Q$3:$AI$20,18,FALSE)</f>
        <v/>
      </c>
      <c r="BT11" s="27">
        <f>VLOOKUP(AL11,$Q$3:$AI$20,19,FALSE)</f>
        <v/>
      </c>
      <c r="BU11" s="27">
        <f>VLOOKUP(AM11,$Q$3:$AI$20,19,FALSE)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43322</v>
      </c>
      <c r="B12" s="42" t="inlineStr">
        <is>
          <t>Paderborn</t>
        </is>
      </c>
      <c r="C12" s="42" t="inlineStr">
        <is>
          <t>Regensburg</t>
        </is>
      </c>
      <c r="D12" s="27" t="n">
        <v>333</v>
      </c>
      <c r="E12" s="27" t="n">
        <v>348</v>
      </c>
      <c r="F12" s="27" t="n">
        <v>199</v>
      </c>
      <c r="G12" s="27" t="n">
        <v>218</v>
      </c>
      <c r="H12" s="8" t="n">
        <v>5</v>
      </c>
      <c r="I12" s="8" t="n">
        <v>3</v>
      </c>
      <c r="J12" s="8" t="n">
        <v>8</v>
      </c>
      <c r="K12" s="15" t="n">
        <v>2</v>
      </c>
      <c r="L12" s="27" t="n">
        <v>0</v>
      </c>
      <c r="M12" s="8" t="n">
        <v>2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Holstein Kiel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2314</v>
      </c>
      <c r="AC12" s="27" t="n">
        <v>1882</v>
      </c>
      <c r="AD12" s="27" t="n">
        <v>18</v>
      </c>
      <c r="AE12" s="27" t="n">
        <v>6</v>
      </c>
      <c r="AF12" s="15" t="n">
        <v>1740</v>
      </c>
      <c r="AG12" s="27" t="n">
        <v>1288</v>
      </c>
      <c r="AH12" s="27" t="n">
        <v>26</v>
      </c>
      <c r="AI12" s="27" t="n">
        <v>8</v>
      </c>
      <c r="AK12" s="52">
        <f>AK36</f>
        <v/>
      </c>
      <c r="AL12" s="52">
        <f>AL36</f>
        <v/>
      </c>
      <c r="AM12" s="52">
        <f>AM36</f>
        <v/>
      </c>
      <c r="AN12" s="42">
        <f>VLOOKUP(AL12,$Q$3:$AI$20,2,FALSE)</f>
        <v/>
      </c>
      <c r="AO12" s="42">
        <f>VLOOKUP(AM12,$Q$3:$AI$20,2,FALSE)</f>
        <v/>
      </c>
      <c r="AP12" s="15">
        <f>VLOOKUP(AL12,$Q$3:$AI$20,3,FALSE)</f>
        <v/>
      </c>
      <c r="AQ12" s="27">
        <f>VLOOKUP(AM12,$Q$3:$AI$20,3,FALSE)</f>
        <v/>
      </c>
      <c r="AR12" s="27">
        <f>VLOOKUP(AL12,$Q$3:$AI$20,4,FALSE)</f>
        <v/>
      </c>
      <c r="AS12" s="27">
        <f>VLOOKUP(AM12,$Q$3:$AI$20,4,FALSE)</f>
        <v/>
      </c>
      <c r="AT12" s="27">
        <f>VLOOKUP(AL12,$Q$3:$AI$20,5,FALSE)</f>
        <v/>
      </c>
      <c r="AU12" s="27">
        <f>VLOOKUP(AM12,$Q$3:$AI$20,5,FALSE)</f>
        <v/>
      </c>
      <c r="AV12" s="27">
        <f>VLOOKUP(AL12,$Q$3:$AI$20,6,FALSE)</f>
        <v/>
      </c>
      <c r="AW12" s="27">
        <f>VLOOKUP(AM12,$Q$3:$AI$20,6,FALSE)</f>
        <v/>
      </c>
      <c r="AX12" s="15">
        <f>VLOOKUP(AL12,$Q$3:$AI$20,12,FALSE)</f>
        <v/>
      </c>
      <c r="AY12" s="27">
        <f>VLOOKUP(AM12,$Q$3:$AI$20,12,FALSE)</f>
        <v/>
      </c>
      <c r="AZ12" s="27">
        <f>VLOOKUP(AL12,$Q$3:$AI$20,13,FALSE)</f>
        <v/>
      </c>
      <c r="BA12" s="27">
        <f>VLOOKUP(AM12,$Q$3:$AI$20,13,FALSE)</f>
        <v/>
      </c>
      <c r="BB12" s="27">
        <f>VLOOKUP(AL12,$Q$3:$AI$20,14,FALSE)</f>
        <v/>
      </c>
      <c r="BC12" s="27">
        <f>VLOOKUP(AM12,$Q$3:$AI$20,14,FALSE)</f>
        <v/>
      </c>
      <c r="BD12" s="27">
        <f>VLOOKUP(AL12,$Q$3:$AI$20,15,FALSE)</f>
        <v/>
      </c>
      <c r="BE12" s="27">
        <f>VLOOKUP(AM12,$Q$3:$AI$20,15,FALSE)</f>
        <v/>
      </c>
      <c r="BF12" s="15">
        <f>VLOOKUP(AL12,$Q$3:$AI$20,7,FALSE)</f>
        <v/>
      </c>
      <c r="BG12" s="27">
        <f>VLOOKUP(AM12,$Q$3:$AI$20,7,FALSE)</f>
        <v/>
      </c>
      <c r="BH12" s="27">
        <f>VLOOKUP(AL12,$Q$3:$AI$20,8,FALSE)</f>
        <v/>
      </c>
      <c r="BI12" s="27">
        <f>VLOOKUP(AM12,$Q$3:$AI$20,8,FALSE)</f>
        <v/>
      </c>
      <c r="BJ12" s="27">
        <f>VLOOKUP(AL12,$Q$3:$AI$20,9,FALSE)</f>
        <v/>
      </c>
      <c r="BK12" s="27">
        <f>VLOOKUP(AM12,$Q$3:$AI$20,9,FALSE)</f>
        <v/>
      </c>
      <c r="BL12" s="27">
        <f>VLOOKUP(AL12,$Q$3:$AI$20,10,FALSE)</f>
        <v/>
      </c>
      <c r="BM12" s="27">
        <f>VLOOKUP(AM12,$Q$3:$AI$20,10,FALSE)</f>
        <v/>
      </c>
      <c r="BN12" s="15">
        <f>VLOOKUP(AL12,$Q$3:$AI$20,16,FALSE)</f>
        <v/>
      </c>
      <c r="BO12" s="27">
        <f>VLOOKUP(AM12,$Q$3:$AI$20,16,FALSE)</f>
        <v/>
      </c>
      <c r="BP12" s="27">
        <f>VLOOKUP(AL12,$Q$3:$AI$20,17,FALSE)</f>
        <v/>
      </c>
      <c r="BQ12" s="27">
        <f>VLOOKUP(AM12,$Q$3:$AI$20,17,FALSE)</f>
        <v/>
      </c>
      <c r="BR12" s="27">
        <f>VLOOKUP(AL12,$Q$3:$AI$20,18,FALSE)</f>
        <v/>
      </c>
      <c r="BS12" s="27">
        <f>VLOOKUP(AM12,$Q$3:$AI$20,18,FALSE)</f>
        <v/>
      </c>
      <c r="BT12" s="27">
        <f>VLOOKUP(AL12,$Q$3:$AI$20,19,FALSE)</f>
        <v/>
      </c>
      <c r="BU12" s="27">
        <f>VLOOKUP(AM12,$Q$3:$AI$20,19,FALSE)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43322</v>
      </c>
      <c r="B13" s="42" t="inlineStr">
        <is>
          <t>St. Pauli</t>
        </is>
      </c>
      <c r="C13" s="42" t="inlineStr">
        <is>
          <t>Darmstadt</t>
        </is>
      </c>
      <c r="D13" s="27" t="n">
        <v>368</v>
      </c>
      <c r="E13" s="27" t="n">
        <v>359</v>
      </c>
      <c r="F13" s="27" t="n">
        <v>241</v>
      </c>
      <c r="G13" s="27" t="n">
        <v>241</v>
      </c>
      <c r="H13" s="8" t="n">
        <v>4</v>
      </c>
      <c r="I13" s="8" t="n">
        <v>3</v>
      </c>
      <c r="J13" s="8" t="n">
        <v>7</v>
      </c>
      <c r="K13" s="15" t="n">
        <v>2</v>
      </c>
      <c r="L13" s="27" t="n">
        <v>0</v>
      </c>
      <c r="M13" s="8" t="n">
        <v>2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Ingolstadt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1370</v>
      </c>
      <c r="AC13" s="27" t="n">
        <v>881</v>
      </c>
      <c r="AD13" s="27" t="n">
        <v>27</v>
      </c>
      <c r="AE13" s="27" t="n">
        <v>12</v>
      </c>
      <c r="AF13" s="15" t="n">
        <v>2551</v>
      </c>
      <c r="AG13" s="27" t="n">
        <v>2045</v>
      </c>
      <c r="AH13" s="27" t="n">
        <v>17</v>
      </c>
      <c r="AI13" s="27" t="n">
        <v>5</v>
      </c>
      <c r="AL13" s="52" t="n"/>
      <c r="AM13" s="52" t="n"/>
      <c r="AP13" s="29" t="n"/>
      <c r="AQ13" s="29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27" t="n"/>
      <c r="BC13" s="27" t="n"/>
      <c r="BD13" s="29" t="n"/>
      <c r="BE13" s="29" t="n"/>
      <c r="BF13" s="27" t="n"/>
      <c r="BG13" s="27" t="n"/>
      <c r="BH13" s="27" t="n"/>
      <c r="BI13" s="27" t="n"/>
      <c r="BJ13" s="27" t="n"/>
      <c r="BK13" s="27" t="n"/>
      <c r="BL13" s="27" t="n"/>
      <c r="BM13" s="27" t="n"/>
      <c r="BN13" s="27" t="n"/>
      <c r="BO13" s="27" t="n"/>
      <c r="BP13" s="27" t="n"/>
      <c r="BQ13" s="27" t="n"/>
      <c r="BR13" s="29" t="n"/>
      <c r="BS13" s="29" t="n"/>
      <c r="BT13" s="27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9" t="n"/>
      <c r="CG13" s="29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43323</v>
      </c>
      <c r="B14" s="42" t="inlineStr">
        <is>
          <t>Arminia Bielefeld</t>
        </is>
      </c>
      <c r="C14" s="42" t="inlineStr">
        <is>
          <t>SG Dynamo Dresden</t>
        </is>
      </c>
      <c r="D14" s="27" t="n">
        <v>370</v>
      </c>
      <c r="E14" s="27" t="n">
        <v>460</v>
      </c>
      <c r="F14" s="27" t="n">
        <v>265</v>
      </c>
      <c r="G14" s="27" t="n">
        <v>363</v>
      </c>
      <c r="H14" s="8" t="n">
        <v>5</v>
      </c>
      <c r="I14" s="8" t="n">
        <v>4</v>
      </c>
      <c r="J14" s="8" t="n">
        <v>9</v>
      </c>
      <c r="K14" s="15" t="n">
        <v>2</v>
      </c>
      <c r="L14" s="27" t="n">
        <v>1</v>
      </c>
      <c r="M14" s="8" t="n">
        <v>3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Magdeburg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1717</v>
      </c>
      <c r="AC14" s="27" t="n">
        <v>1193</v>
      </c>
      <c r="AD14" s="27" t="n">
        <v>22</v>
      </c>
      <c r="AE14" s="27" t="n">
        <v>5</v>
      </c>
      <c r="AF14" s="15" t="n">
        <v>2108</v>
      </c>
      <c r="AG14" s="27" t="n">
        <v>1590</v>
      </c>
      <c r="AH14" s="27" t="n">
        <v>29</v>
      </c>
      <c r="AI14" s="27" t="n">
        <v>10</v>
      </c>
      <c r="AP14" s="29" t="n"/>
      <c r="AQ14" s="29" t="n"/>
      <c r="AR14" s="29" t="n"/>
      <c r="AS14" s="29" t="n"/>
      <c r="AT14" s="29" t="n"/>
      <c r="AU14" s="29" t="n"/>
      <c r="AV14" s="29" t="n"/>
      <c r="AW14" s="29" t="n"/>
      <c r="AX14" s="29" t="n"/>
      <c r="AY14" s="29" t="n"/>
      <c r="AZ14" s="27" t="n"/>
      <c r="BA14" s="27" t="n"/>
      <c r="BB14" s="27" t="n"/>
      <c r="BC14" s="27" t="n"/>
      <c r="BD14" s="27" t="n"/>
      <c r="BE14" s="27" t="n"/>
      <c r="BF14" s="27" t="n"/>
      <c r="BG14" s="27" t="n"/>
      <c r="BH14" s="27" t="n"/>
      <c r="BI14" s="27" t="n"/>
      <c r="BJ14" s="27" t="n"/>
      <c r="BK14" s="27" t="n"/>
      <c r="BM14" s="27" t="n"/>
      <c r="BN14" s="27" t="n"/>
      <c r="BO14" s="27" t="n"/>
      <c r="BP14" s="6" t="inlineStr">
        <is>
          <t>off</t>
        </is>
      </c>
      <c r="BQ14" s="27" t="n"/>
      <c r="BR14" s="27" t="n"/>
      <c r="BS14" s="27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9" t="n"/>
      <c r="CE14" s="29" t="n"/>
      <c r="CF14" s="27" t="n"/>
      <c r="CG14" s="27" t="n"/>
      <c r="CH14" s="27" t="n"/>
      <c r="CI14" s="27" t="n"/>
      <c r="CJ14" s="27" t="n"/>
      <c r="CK14" s="27" t="n"/>
      <c r="CL14" s="27" t="n"/>
      <c r="CM14" s="27" t="n"/>
      <c r="CN14" s="6" t="inlineStr">
        <is>
          <t>def</t>
        </is>
      </c>
      <c r="CO14" s="27" t="n"/>
      <c r="CP14" s="27" t="n"/>
      <c r="CQ14" s="27" t="n"/>
      <c r="CR14" s="27" t="n"/>
      <c r="CS14" s="27" t="n"/>
      <c r="CT14" s="27" t="n"/>
      <c r="CU14" s="27" t="n"/>
      <c r="CV14" s="27" t="n"/>
      <c r="CW14" s="27" t="n"/>
      <c r="CX14" s="27" t="n"/>
      <c r="CY14" s="27" t="n"/>
      <c r="CZ14" s="27" t="n"/>
      <c r="DA14" s="27" t="n"/>
      <c r="DB14" s="27" t="n"/>
      <c r="DC14" s="27" t="n"/>
      <c r="DD14" s="29" t="n"/>
      <c r="DE14" s="29" t="n"/>
      <c r="DF14" s="27" t="n"/>
      <c r="DG14" s="27" t="n"/>
      <c r="DH14" s="27" t="n"/>
      <c r="DI14" s="27" t="n"/>
      <c r="DJ14" s="27" t="n"/>
      <c r="DK14" s="27" t="n"/>
    </row>
    <row customHeight="1" ht="12" r="15">
      <c r="A15" s="52" t="n">
        <v>43323</v>
      </c>
      <c r="B15" s="42" t="inlineStr">
        <is>
          <t>Duisburg</t>
        </is>
      </c>
      <c r="C15" s="42" t="inlineStr">
        <is>
          <t>Bochum</t>
        </is>
      </c>
      <c r="D15" s="27" t="n">
        <v>474</v>
      </c>
      <c r="E15" s="27" t="n">
        <v>326</v>
      </c>
      <c r="F15" s="27" t="n">
        <v>370</v>
      </c>
      <c r="G15" s="27" t="n">
        <v>213</v>
      </c>
      <c r="H15" s="8" t="n">
        <v>7</v>
      </c>
      <c r="I15" s="8" t="n">
        <v>2</v>
      </c>
      <c r="J15" s="8" t="n">
        <v>9</v>
      </c>
      <c r="K15" s="15" t="n">
        <v>0</v>
      </c>
      <c r="L15" s="27" t="n">
        <v>2</v>
      </c>
      <c r="M15" s="8" t="n">
        <v>2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Paderborn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2042</v>
      </c>
      <c r="AC15" s="27" t="n">
        <v>1614</v>
      </c>
      <c r="AD15" s="27" t="n">
        <v>35</v>
      </c>
      <c r="AE15" s="27" t="n">
        <v>10</v>
      </c>
      <c r="AF15" s="15" t="n">
        <v>1998</v>
      </c>
      <c r="AG15" s="27" t="n">
        <v>1512</v>
      </c>
      <c r="AH15" s="27" t="n">
        <v>22</v>
      </c>
      <c r="AI15" s="27" t="n">
        <v>8</v>
      </c>
      <c r="AN15" s="42" t="inlineStr">
        <is>
          <t>sht</t>
        </is>
      </c>
      <c r="AZ15" s="42" t="inlineStr">
        <is>
          <t>g</t>
        </is>
      </c>
      <c r="BP15" s="5" t="inlineStr">
        <is>
          <t>sht</t>
        </is>
      </c>
      <c r="CB15" s="42" t="inlineStr">
        <is>
          <t>g</t>
        </is>
      </c>
      <c r="CL15" s="27" t="n"/>
      <c r="CM15" s="27" t="n"/>
      <c r="CN15" s="6" t="inlineStr">
        <is>
          <t>sht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inlineStr">
        <is>
          <t>g</t>
        </is>
      </c>
      <c r="DA15" s="27" t="n"/>
      <c r="DB15" s="27" t="n"/>
      <c r="DC15" s="27" t="n"/>
      <c r="DD15" s="27" t="n"/>
      <c r="DE15" s="29" t="n"/>
      <c r="DF15" s="29" t="n"/>
      <c r="DG15" s="29" t="n"/>
      <c r="DH15" s="29" t="n"/>
      <c r="DI15" s="29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43324</v>
      </c>
      <c r="B16" s="42" t="inlineStr">
        <is>
          <t>Aue</t>
        </is>
      </c>
      <c r="C16" s="42" t="inlineStr">
        <is>
          <t>Magdeburg</t>
        </is>
      </c>
      <c r="D16" s="27" t="n">
        <v>373</v>
      </c>
      <c r="E16" s="27" t="n">
        <v>342</v>
      </c>
      <c r="F16" s="27" t="n">
        <v>275</v>
      </c>
      <c r="G16" s="27" t="n">
        <v>245</v>
      </c>
      <c r="H16" s="8" t="n">
        <v>3</v>
      </c>
      <c r="I16" s="8" t="n">
        <v>0</v>
      </c>
      <c r="J16" s="8" t="n">
        <v>3</v>
      </c>
      <c r="K16" s="15" t="n">
        <v>0</v>
      </c>
      <c r="L16" s="27" t="n">
        <v>0</v>
      </c>
      <c r="M16" s="8" t="n">
        <v>0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Regensburg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1776</v>
      </c>
      <c r="AC16" s="27" t="n">
        <v>1265</v>
      </c>
      <c r="AD16" s="27" t="n">
        <v>25</v>
      </c>
      <c r="AE16" s="27" t="n">
        <v>12</v>
      </c>
      <c r="AF16" s="15" t="n">
        <v>1791</v>
      </c>
      <c r="AG16" s="27" t="n">
        <v>1282</v>
      </c>
      <c r="AH16" s="27" t="n">
        <v>29</v>
      </c>
      <c r="AI16" s="27" t="n">
        <v>12</v>
      </c>
      <c r="AN16" s="54" t="n">
        <v>6.5</v>
      </c>
      <c r="AR16" s="54" t="n">
        <v>9.5</v>
      </c>
      <c r="AS16" s="54" t="n"/>
      <c r="AT16" s="54" t="n"/>
      <c r="AU16" s="54" t="n"/>
      <c r="AV16" s="54" t="n">
        <v>12.5</v>
      </c>
      <c r="AW16" s="54" t="n"/>
      <c r="AX16" s="54" t="n"/>
      <c r="AY16" s="54" t="n"/>
      <c r="AZ16" s="55" t="n">
        <v>1.5</v>
      </c>
      <c r="BA16" s="54" t="n"/>
      <c r="BB16" s="54" t="n"/>
      <c r="BC16" s="54" t="n"/>
      <c r="BD16" s="54" t="n">
        <v>2.5</v>
      </c>
      <c r="BE16" s="54" t="n"/>
      <c r="BF16" s="54" t="n"/>
      <c r="BG16" s="54" t="n"/>
      <c r="BH16" s="54" t="n">
        <v>3.5</v>
      </c>
      <c r="BL16" s="54" t="n">
        <v>4.5</v>
      </c>
      <c r="BM16" s="29" t="n"/>
      <c r="BN16" s="27" t="n"/>
      <c r="BO16" s="27" t="n"/>
      <c r="BP16" s="56" t="n">
        <v>3.5</v>
      </c>
      <c r="BQ16" s="27" t="n"/>
      <c r="BR16" s="27" t="n"/>
      <c r="BS16" s="27" t="n"/>
      <c r="BT16" s="54" t="n">
        <v>6.5</v>
      </c>
      <c r="BU16" s="27" t="n"/>
      <c r="BV16" s="27" t="n"/>
      <c r="BW16" s="27" t="n"/>
      <c r="BX16" s="54" t="n">
        <v>9.5</v>
      </c>
      <c r="BY16" s="27" t="n"/>
      <c r="BZ16" s="27" t="n"/>
      <c r="CA16" s="27" t="n"/>
      <c r="CB16" s="55" t="n">
        <v>0.5</v>
      </c>
      <c r="CC16" s="54" t="n"/>
      <c r="CD16" s="54" t="n"/>
      <c r="CE16" s="54" t="n"/>
      <c r="CF16" s="54" t="n">
        <v>1.5</v>
      </c>
      <c r="CG16" s="54" t="n"/>
      <c r="CH16" s="54" t="n"/>
      <c r="CI16" s="54" t="n"/>
      <c r="CJ16" s="54" t="n">
        <v>2.5</v>
      </c>
      <c r="CK16" s="54" t="n"/>
      <c r="CL16" s="54" t="n"/>
      <c r="CM16" s="54" t="n"/>
      <c r="CN16" s="56" t="n">
        <v>3.5</v>
      </c>
      <c r="CO16" s="54" t="n"/>
      <c r="CP16" s="54" t="n"/>
      <c r="CQ16" s="54" t="n"/>
      <c r="CR16" s="54" t="n">
        <v>6.5</v>
      </c>
      <c r="CS16" s="54" t="n"/>
      <c r="CT16" s="54" t="n"/>
      <c r="CU16" s="54" t="n"/>
      <c r="CV16" s="54" t="n">
        <v>9.5</v>
      </c>
      <c r="CW16" s="54" t="n"/>
      <c r="CX16" s="54" t="n"/>
      <c r="CY16" s="54" t="n"/>
      <c r="CZ16" s="55" t="n">
        <v>0.5</v>
      </c>
      <c r="DA16" s="54" t="n"/>
      <c r="DB16" s="54" t="n"/>
      <c r="DC16" s="54" t="n"/>
      <c r="DD16" s="54" t="n">
        <v>1.5</v>
      </c>
      <c r="DH16" s="54" t="n">
        <v>2.5</v>
      </c>
      <c r="DJ16" s="42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43324</v>
      </c>
      <c r="B17" s="42" t="inlineStr">
        <is>
          <t>Holstein Kiel</t>
        </is>
      </c>
      <c r="C17" s="42" t="inlineStr">
        <is>
          <t>Heidenheim</t>
        </is>
      </c>
      <c r="D17" s="27" t="n">
        <v>487</v>
      </c>
      <c r="E17" s="27" t="n">
        <v>370</v>
      </c>
      <c r="F17" s="27" t="n">
        <v>401</v>
      </c>
      <c r="G17" s="27" t="n">
        <v>298</v>
      </c>
      <c r="H17" s="8" t="n">
        <v>4</v>
      </c>
      <c r="I17" s="8" t="n">
        <v>4</v>
      </c>
      <c r="J17" s="8" t="n">
        <v>8</v>
      </c>
      <c r="K17" s="15" t="n">
        <v>1</v>
      </c>
      <c r="L17" s="27" t="n">
        <v>1</v>
      </c>
      <c r="M17" s="8" t="n">
        <v>2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Sandhausen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1342</v>
      </c>
      <c r="AC17" s="27" t="n">
        <v>919</v>
      </c>
      <c r="AD17" s="27" t="n">
        <v>23</v>
      </c>
      <c r="AE17" s="27" t="n">
        <v>10</v>
      </c>
      <c r="AF17" s="15" t="n">
        <v>2452</v>
      </c>
      <c r="AG17" s="27" t="n">
        <v>1970</v>
      </c>
      <c r="AH17" s="27" t="n">
        <v>32</v>
      </c>
      <c r="AI17" s="27" t="n">
        <v>11</v>
      </c>
      <c r="AL17" s="42">
        <f>AL28</f>
        <v/>
      </c>
      <c r="AM17" s="42">
        <f>AM28</f>
        <v/>
      </c>
      <c r="AN17" s="27">
        <f>COUNTIFS($J$2:$J$1000,"&gt;"&amp;$AN$16,$B$2:$B$1000,"="&amp;AL17)+COUNTIFS($J$2:$J$1000,"&gt;"&amp;$AN$16,$C$2:$C$1000,"="&amp;AL17)</f>
        <v/>
      </c>
      <c r="AO17" s="27">
        <f>COUNTIFS($J$2:$J$1000,"&lt;"&amp;$AN$16,$B$2:$B$1000,"="&amp;AL17)+COUNTIFS($J$2:$J$1000,"&lt;"&amp;$AN$16,$C$2:$C$1000,"="&amp;AL17)</f>
        <v/>
      </c>
      <c r="AP17" s="27">
        <f>COUNTIFS($J$2:$J$1000,"&gt;"&amp;$AN$16,$B$2:$B$1000,"="&amp;AM17)+COUNTIFS($J$2:$J$1000,"&gt;"&amp;$AN$16,$C$2:$C$1000,"="&amp;AM17)</f>
        <v/>
      </c>
      <c r="AQ17" s="27">
        <f>COUNTIFS($J$2:$J$1000,"&lt;"&amp;$AN$16,$B$2:$B$1000,"="&amp;AM17)+COUNTIFS($J$2:$J$1000,"&lt;"&amp;$AN$16,$C$2:$C$1000,"="&amp;AM17)</f>
        <v/>
      </c>
      <c r="AR17" s="27">
        <f>COUNTIFS($J$2:$J$1000,"&gt;"&amp;$AR$16,$B$2:$B$1000,"="&amp;AL17)+COUNTIFS($J$2:$J$1000,"&gt;"&amp;$AR$16,$C$2:$C$1000,"="&amp;AL17)</f>
        <v/>
      </c>
      <c r="AS17" s="27">
        <f>COUNTIFS($J$2:$J$1000,"&lt;"&amp;$AR$16,$B$2:$B$1000,"="&amp;AL17)+COUNTIFS($J$2:$J$1000,"&lt;"&amp;$AR$16,$C$2:$C$1000,"="&amp;AL17)</f>
        <v/>
      </c>
      <c r="AT17" s="27">
        <f>COUNTIFS($J$2:$J$1000,"&gt;"&amp;$AR$16,$B$2:$B$1000,"="&amp;AM17)+COUNTIFS($J$2:$J$1000,"&gt;"&amp;$AR$16,$C$2:$C$1000,"="&amp;AM17)</f>
        <v/>
      </c>
      <c r="AU17" s="27">
        <f>COUNTIFS($J$2:$J$1000,"&lt;"&amp;$AR$16,$B$2:$B$1000,"="&amp;AM17)+COUNTIFS($J$2:$J$1000,"&lt;"&amp;$AR$16,$C$2:$C$1000,"="&amp;AM17)</f>
        <v/>
      </c>
      <c r="AV17" s="27">
        <f>COUNTIFS($J$2:$J$1000,"&gt;"&amp;$AV$16,$B$2:$B$1000,"="&amp;AL17)+COUNTIFS($J$2:$J$1000,"&gt;"&amp;$AV$16,$C$2:$C$1000,"="&amp;AL17)</f>
        <v/>
      </c>
      <c r="AW17" s="27">
        <f>COUNTIFS($J$2:$J$1000,"&lt;"&amp;$AV$16,$B$2:$B$1000,"="&amp;AL17)+COUNTIFS($J$2:$J$1000,"&lt;"&amp;$AV$16,$C$2:$C$1000,"="&amp;AL17)</f>
        <v/>
      </c>
      <c r="AX17" s="27">
        <f>COUNTIFS($J$2:$J$1000,"&gt;"&amp;$AV$16,$B$2:$B$1000,"="&amp;AM17)+COUNTIFS($J$2:$J$1000,"&gt;"&amp;$AV$16,$C$2:$C$1000,"="&amp;AM17)</f>
        <v/>
      </c>
      <c r="AY17" s="27">
        <f>COUNTIFS($J$2:$J$1000,"&lt;"&amp;$AV$16,$B$2:$B$1000,"="&amp;AM17)+COUNTIFS($J$2:$J$1000,"&lt;"&amp;$AV$16,$C$2:$C$1000,"="&amp;AM17)</f>
        <v/>
      </c>
      <c r="AZ17" s="15">
        <f>COUNTIFS($M$2:$M$1000,"&gt;"&amp;$AZ$16,$B$2:$B$1000,"="&amp;AL17)+COUNTIFS($M$2:$M$1000,"&gt;"&amp;$AZ$16,$C$2:$C$1000,"="&amp;AL17)</f>
        <v/>
      </c>
      <c r="BA17" s="27">
        <f>COUNTIFS($M$2:$M$1000,"&lt;"&amp;$AZ$16,$B$2:$B$1000,"="&amp;AL17)+COUNTIFS($M$2:$M$1000,"&lt;"&amp;$AZ$16,$C$2:$C$1000,"="&amp;AL17)</f>
        <v/>
      </c>
      <c r="BB17" s="27">
        <f>COUNTIFS($M$2:$M$1000,"&gt;"&amp;$AZ$16,$B$2:$B$1000,"="&amp;AM17)+COUNTIFS($M$2:$M$1000,"&gt;"&amp;$AZ$16,$C$2:$C$1000,"="&amp;AM17)</f>
        <v/>
      </c>
      <c r="BC17" s="27">
        <f>COUNTIFS($M$2:$M$1000,"&lt;"&amp;$AZ$16,$B$2:$B$1000,"="&amp;AM17)+COUNTIFS($M$2:$M$1000,"&lt;"&amp;$AZ$16,$C$2:$C$1000,"="&amp;AM17)</f>
        <v/>
      </c>
      <c r="BD17" s="27">
        <f>COUNTIFS($M$2:$M$1000,"&gt;"&amp;$BD$16,$B$2:$B$1000,"="&amp;AL17)+COUNTIFS($M$2:$M$1000,"&gt;"&amp;$BD$16,$C$2:$C$1000,"="&amp;AL17)</f>
        <v/>
      </c>
      <c r="BE17" s="27">
        <f>COUNTIFS($M$2:$M$1000,"&lt;"&amp;$BD$16,$B$2:$B$1000,"="&amp;AL17)+COUNTIFS($M$2:$M$1000,"&lt;"&amp;$BD$16,$C$2:$C$1000,"="&amp;AL17)</f>
        <v/>
      </c>
      <c r="BF17" s="27">
        <f>COUNTIFS($M$2:$M$1000,"&gt;"&amp;$BD$16,$B$2:$B$1000,"="&amp;AM17)+COUNTIFS($M$2:$M$1000,"&gt;"&amp;$BD$16,$C$2:$C$1000,"="&amp;AM17)</f>
        <v/>
      </c>
      <c r="BG17" s="27">
        <f>COUNTIFS($M$2:$M$1000,"&lt;"&amp;$BD$16,$B$2:$B$1000,"="&amp;AM17)+COUNTIFS($M$2:$M$1000,"&lt;"&amp;$BD$16,$C$2:$C$1000,"="&amp;AM17)</f>
        <v/>
      </c>
      <c r="BH17" s="27">
        <f>COUNTIFS($M$2:$M$1000,"&gt;"&amp;$BH$16,$B$2:$B$1000,"="&amp;AL17)+COUNTIFS($M$2:$M$1000,"&gt;"&amp;$BH$16,$C$2:$C$1000,"="&amp;AL17)</f>
        <v/>
      </c>
      <c r="BI17" s="27">
        <f>COUNTIFS($M$2:$M$1000,"&lt;"&amp;$BH$16,$B$2:$B$1000,"="&amp;AL17)+COUNTIFS($M$2:$M$1000,"&lt;"&amp;$BH$16,$C$2:$C$1000,"="&amp;AL17)</f>
        <v/>
      </c>
      <c r="BJ17" s="27">
        <f>COUNTIFS($M$2:$M$1000,"&gt;"&amp;$BH$16,$B$2:$B$1000,"="&amp;AM17)+COUNTIFS($M$2:$M$1000,"&gt;"&amp;$BH$16,$C$2:$C$1000,"="&amp;AM17)</f>
        <v/>
      </c>
      <c r="BK17" s="27">
        <f>COUNTIFS($M$2:$M$1000,"&lt;"&amp;$BH$16,$B$2:$B$1000,"="&amp;AM17)+COUNTIFS($M$2:$M$1000,"&lt;"&amp;$BH$16,$C$2:$C$1000,"="&amp;AM17)</f>
        <v/>
      </c>
      <c r="BL17" s="27">
        <f>COUNTIFS($M$2:$M$1000,"&gt;"&amp;$BL$16,$B$2:$B$1000,"="&amp;AL17)+COUNTIFS($M$2:$M$1000,"&gt;"&amp;$BL$16,$C$2:$C$1000,"="&amp;AL17)</f>
        <v/>
      </c>
      <c r="BM17" s="27">
        <f>COUNTIFS($M$2:$M$1000,"&lt;"&amp;$BL$16,$B$2:$B$1000,"="&amp;AL17)+COUNTIFS($M$2:$M$1000,"&lt;"&amp;$BL$16,$C$2:$C$1000,"="&amp;AL17)</f>
        <v/>
      </c>
      <c r="BN17" s="27">
        <f>COUNTIFS($M$2:$M$1000,"&gt;"&amp;$BL$16,$B$2:$B$1000,"="&amp;AM17)+COUNTIFS($M$2:$M$1000,"&gt;"&amp;$BL$16,$C$2:$C$1000,"="&amp;AM17)</f>
        <v/>
      </c>
      <c r="BO17" s="27">
        <f>COUNTIFS($M$2:$M$1000,"&lt;"&amp;$BL$16,$B$2:$B$1000,"="&amp;AM17)+COUNTIFS($M$2:$M$1000,"&lt;"&amp;$BL$16,$C$2:$C$1000,"="&amp;AM17)</f>
        <v/>
      </c>
      <c r="BP17" s="6">
        <f>COUNTIFS($H$2:$H$1000,"&gt;"&amp;$BP$16,$B$2:$B$1000,"="&amp;AL17)+COUNTIFS($I$2:$I$1000,"&gt;"&amp;$BP$16,$C$2:$C$1000,"="&amp;AL17)</f>
        <v/>
      </c>
      <c r="BQ17" s="27">
        <f>COUNTIFS($H$2:$H$1000,"&lt;"&amp;$BP$16,$B$2:$B$1000,"="&amp;AL17)+COUNTIFS($I$2:$I$1000,"&lt;"&amp;$BP$16,$C$2:$C$1000,"="&amp;AL17)</f>
        <v/>
      </c>
      <c r="BR17" s="27">
        <f>COUNTIFS($H$2:$H$1000,"&gt;"&amp;$BP$16,$B$2:$B$1000,"="&amp;AM17)+COUNTIFS($I$2:$I$1000,"&gt;"&amp;$BP$16,$C$2:$C$1000,"="&amp;AM17)</f>
        <v/>
      </c>
      <c r="BS17" s="27">
        <f>COUNTIFS($H$2:$H$1000,"&lt;"&amp;$BP$16,$B$2:$B$1000,"="&amp;AM17)+COUNTIFS($I$2:$I$1000,"&lt;"&amp;$BP$16,$C$2:$C$1000,"="&amp;AM17)</f>
        <v/>
      </c>
      <c r="BT17" s="27">
        <f>COUNTIFS($H$2:$H$1000,"&gt;"&amp;$BT$16,$B$2:$B$1000,"="&amp;AL17)+COUNTIFS($I$2:$I$1000,"&gt;"&amp;$BT$16,$C$2:$C$1000,"="&amp;AL17)</f>
        <v/>
      </c>
      <c r="BU17" s="27">
        <f>COUNTIFS($H$2:$H$1000,"&lt;"&amp;$BT$16,$B$2:$B$1000,"="&amp;AL17)+COUNTIFS($I$2:$I$1000,"&lt;"&amp;$BT$16,$C$2:$C$1000,"="&amp;AL17)</f>
        <v/>
      </c>
      <c r="BV17" s="27">
        <f>COUNTIFS($H$2:$H$1000,"&gt;"&amp;$BT$16,$B$2:$B$1000,"="&amp;AM17)+COUNTIFS($I$2:$I$1000,"&gt;"&amp;$BT$16,$C$2:$C$1000,"="&amp;AM17)</f>
        <v/>
      </c>
      <c r="BW17" s="27">
        <f>COUNTIFS($H$2:$H$1000,"&lt;"&amp;$BT$16,$B$2:$B$1000,"="&amp;AM17)+COUNTIFS($I$2:$I$1000,"&lt;"&amp;$BT$16,$C$2:$C$1000,"="&amp;AM17)</f>
        <v/>
      </c>
      <c r="BX17" s="27">
        <f>COUNTIFS($H$2:$H$1000,"&gt;"&amp;$BX$16,$B$2:$B$1000,"="&amp;AL17)+COUNTIFS($I$2:$I$1000,"&gt;"&amp;$BX$16,$C$2:$C$1000,"="&amp;AL17)</f>
        <v/>
      </c>
      <c r="BY17" s="27">
        <f>COUNTIFS($H$2:$H$1000,"&lt;"&amp;$BX$16,$B$2:$B$1000,"="&amp;AL17)+COUNTIFS($I$2:$I$1000,"&lt;"&amp;$BX$16,$C$2:$C$1000,"="&amp;AL17)</f>
        <v/>
      </c>
      <c r="BZ17" s="27">
        <f>COUNTIFS($H$2:$H$1000,"&gt;"&amp;$BX$16,$B$2:$B$1000,"="&amp;AM17)+COUNTIFS($I$2:$I$1000,"&gt;"&amp;$BX$16,$C$2:$C$1000,"="&amp;AM17)</f>
        <v/>
      </c>
      <c r="CA17" s="27">
        <f>COUNTIFS($H$2:$H$1000,"&lt;"&amp;$BX$16,$B$2:$B$1000,"="&amp;AM17)+COUNTIFS($I$2:$I$1000,"&lt;"&amp;$BX$16,$C$2:$C$1000,"="&amp;AM17)</f>
        <v/>
      </c>
      <c r="CB17" s="15">
        <f>COUNTIFS($K$2:$K$1000,"&gt;"&amp;$CB$16,$B$2:$B$1000,"="&amp;AL17)+COUNTIFS($L$2:$L$1000,"&gt;"&amp;$CB$16,$C$2:$C$1000,"="&amp;AL17)</f>
        <v/>
      </c>
      <c r="CC17" s="27">
        <f>COUNTIFS($K$2:$K$1000,"&lt;"&amp;$CB$16,$B$2:$B$1000,"="&amp;AL17)+COUNTIFS($L$2:$L$1000,"&lt;"&amp;$CB$16,$C$2:$C$1000,"="&amp;AL17)</f>
        <v/>
      </c>
      <c r="CD17" s="27">
        <f>COUNTIFS($K$2:$K$1000,"&gt;"&amp;$CB$16,$B$2:$B$1000,"="&amp;AM17)+COUNTIFS($L$2:$L$1000,"&gt;"&amp;$CB$16,$C$2:$C$1000,"="&amp;AM17)</f>
        <v/>
      </c>
      <c r="CE17" s="27">
        <f>COUNTIFS($K$2:$K$1000,"&lt;"&amp;$CB$16,$B$2:$B$1000,"="&amp;AM17)+COUNTIFS($L$2:$L$1000,"&lt;"&amp;$CB$16,$C$2:$C$1000,"="&amp;AM17)</f>
        <v/>
      </c>
      <c r="CF17" s="27">
        <f>COUNTIFS($K$2:$K$1000,"&gt;"&amp;$CF$16,$B$2:$B$1000,"="&amp;AL17)+COUNTIFS($L$2:$L$1000,"&gt;"&amp;$CF$16,$C$2:$C$1000,"="&amp;AL17)</f>
        <v/>
      </c>
      <c r="CG17" s="27">
        <f>COUNTIFS($K$2:$K$1000,"&lt;"&amp;$CF$16,$B$2:$B$1000,"="&amp;AL17)+COUNTIFS($L$2:$L$1000,"&lt;"&amp;$CF$16,$C$2:$C$1000,"="&amp;AL17)</f>
        <v/>
      </c>
      <c r="CH17" s="27">
        <f>COUNTIFS($K$2:$K$1000,"&gt;"&amp;$CF$16,$B$2:$B$1000,"="&amp;AM17)+COUNTIFS($L$2:$L$1000,"&gt;"&amp;$CF$16,$C$2:$C$1000,"="&amp;AM17)</f>
        <v/>
      </c>
      <c r="CI17" s="27">
        <f>COUNTIFS($K$2:$K$1000,"&lt;"&amp;$CF$16,$B$2:$B$1000,"="&amp;AM17)+COUNTIFS($L$2:$L$1000,"&lt;"&amp;$CF$16,$C$2:$C$1000,"="&amp;AM17)</f>
        <v/>
      </c>
      <c r="CJ17" s="27">
        <f>COUNTIFS($K$2:$K$1000,"&gt;"&amp;$CJ$16,$B$2:$B$1000,"="&amp;AL17)+COUNTIFS($L$2:$L$1000,"&gt;"&amp;$CJ$16,$C$2:$C$1000,"="&amp;AL17)</f>
        <v/>
      </c>
      <c r="CK17" s="27">
        <f>COUNTIFS($K$2:$K$1000,"&lt;"&amp;$CJ$16,$B$2:$B$1000,"="&amp;AL17)+COUNTIFS($L$2:$L$1000,"&lt;"&amp;$CJ$16,$C$2:$C$1000,"="&amp;AL17)</f>
        <v/>
      </c>
      <c r="CL17" s="27">
        <f>COUNTIFS($K$2:$K$1000,"&gt;"&amp;$CJ$16,$B$2:$B$1000,"="&amp;AM17)+COUNTIFS($L$2:$L$1000,"&gt;"&amp;$CJ$16,$C$2:$C$1000,"="&amp;AM17)</f>
        <v/>
      </c>
      <c r="CM17" s="27">
        <f>COUNTIFS($K$2:$K$1000,"&lt;"&amp;$CJ$16,$B$2:$B$1000,"="&amp;AM17)+COUNTIFS($L$2:$L$1000,"&lt;"&amp;$CJ$16,$C$2:$C$1000,"="&amp;AM17)</f>
        <v/>
      </c>
      <c r="CN17" s="6">
        <f>COUNTIFS($I$2:$I$1000,"&gt;"&amp;$CN$16,$B$2:$B$1000,"="&amp;AL17)+COUNTIFS($H$2:$H$1000,"&gt;"&amp;$CN$16,$C$2:$C$1000,"="&amp;AL17)</f>
        <v/>
      </c>
      <c r="CO17" s="27">
        <f>COUNTIFS($I$2:$I$1000,"&lt;"&amp;$CN$16,$B$2:$B$1000,"="&amp;AL17)+COUNTIFS($H$2:$H$1000,"&lt;"&amp;$CN$16,$C$2:$C$1000,"="&amp;AL17)</f>
        <v/>
      </c>
      <c r="CP17" s="27">
        <f>COUNTIFS($I$2:$I$1000,"&gt;"&amp;$CN$16,$B$2:$B$1000,"="&amp;AM17)+COUNTIFS($H$2:$H$1000,"&gt;"&amp;$CN$16,$C$2:$C$1000,"="&amp;AM17)</f>
        <v/>
      </c>
      <c r="CQ17" s="27">
        <f>COUNTIFS($I$2:$I$1000,"&lt;"&amp;$CN$16,$B$2:$B$1000,"="&amp;AM17)+COUNTIFS($H$2:$H$1000,"&lt;"&amp;$CN$16,$C$2:$C$1000,"="&amp;AM17)</f>
        <v/>
      </c>
      <c r="CR17" s="27">
        <f>COUNTIFS($I$2:$I$1000,"&gt;"&amp;$CR$16,$B$2:$B$1000,"="&amp;AL17)+COUNTIFS($H$2:$H$1000,"&gt;"&amp;$CR$16,$C$2:$C$1000,"="&amp;AL17)</f>
        <v/>
      </c>
      <c r="CS17" s="27">
        <f>COUNTIFS($I$2:$I$1000,"&lt;"&amp;$CR$16,$B$2:$B$1000,"="&amp;AL17)+COUNTIFS($H$2:$H$1000,"&lt;"&amp;$CR$16,$C$2:$C$1000,"="&amp;AL17)</f>
        <v/>
      </c>
      <c r="CT17" s="27">
        <f>COUNTIFS($I$2:$I$1000,"&gt;"&amp;$CR$16,$B$2:$B$1000,"="&amp;AM17)+COUNTIFS($H$2:$H$1000,"&gt;"&amp;$CR$16,$C$2:$C$1000,"="&amp;AM17)</f>
        <v/>
      </c>
      <c r="CU17" s="27">
        <f>COUNTIFS($I$2:$I$1000,"&lt;"&amp;$CR$16,$B$2:$B$1000,"="&amp;AM17)+COUNTIFS($H$2:$H$1000,"&lt;"&amp;$CR$16,$C$2:$C$1000,"="&amp;AM17)</f>
        <v/>
      </c>
      <c r="CV17" s="27">
        <f>COUNTIFS($I$2:$I$1000,"&gt;"&amp;$CV$16,$B$2:$B$1000,"="&amp;AL17)+COUNTIFS($H$2:$H$1000,"&gt;"&amp;$CV$16,$C$2:$C$1000,"="&amp;AL17)</f>
        <v/>
      </c>
      <c r="CW17" s="27">
        <f>COUNTIFS($I$2:$I$1000,"&lt;"&amp;$CV$16,$B$2:$B$1000,"="&amp;AL17)+COUNTIFS($H$2:$H$1000,"&lt;"&amp;$CV$16,$C$2:$C$1000,"="&amp;AL17)</f>
        <v/>
      </c>
      <c r="CX17" s="27">
        <f>COUNTIFS($I$2:$I$1000,"&gt;"&amp;$CV$16,$B$2:$B$1000,"="&amp;AM17)+COUNTIFS($H$2:$H$1000,"&gt;"&amp;$CV$16,$C$2:$C$1000,"="&amp;AM17)</f>
        <v/>
      </c>
      <c r="CY17" s="27">
        <f>COUNTIFS($I$2:$I$1000,"&lt;"&amp;$CV$16,$B$2:$B$1000,"="&amp;AM17)+COUNTIFS($H$2:$H$1000,"&lt;"&amp;$CV$16,$C$2:$C$1000,"="&amp;AM17)</f>
        <v/>
      </c>
      <c r="CZ17" s="15">
        <f>COUNTIFS($L$2:$L$1000,"&gt;"&amp;$CZ$16,$B$2:$B$1000,"="&amp;AL17)+COUNTIFS($K$2:$K$1000,"&gt;"&amp;$CZ$16,$C$2:$C$1000,"="&amp;AL17)</f>
        <v/>
      </c>
      <c r="DA17" s="27">
        <f>COUNTIFS($L$2:$L$1000,"&lt;"&amp;$CZ$16,$B$2:$B$1000,"="&amp;AL17)+COUNTIFS($K$2:$K$1000,"&lt;"&amp;$CZ$16,$C$2:$C$1000,"="&amp;AL17)</f>
        <v/>
      </c>
      <c r="DB17" s="27">
        <f>COUNTIFS($L$2:$L$1000,"&gt;"&amp;$CZ$16,$B$2:$B$1000,"="&amp;AM17)+COUNTIFS($K$2:$K$1000,"&gt;"&amp;$CZ$16,$C$2:$C$1000,"="&amp;AM17)</f>
        <v/>
      </c>
      <c r="DC17" s="27">
        <f>COUNTIFS($L$2:$L$1000,"&lt;"&amp;$CZ$16,$B$2:$B$1000,"="&amp;AM17)+COUNTIFS($K$2:$K$1000,"&lt;"&amp;$CZ$16,$C$2:$C$1000,"="&amp;AM17)</f>
        <v/>
      </c>
      <c r="DD17" s="27">
        <f>COUNTIFS($L$2:$L$1000,"&gt;"&amp;$DD$16,$B$2:$B$1000,"="&amp;AL17)+COUNTIFS($K$2:$K$1000,"&gt;"&amp;$DD$16,$C$2:$C$1000,"="&amp;AL17)</f>
        <v/>
      </c>
      <c r="DE17" s="27">
        <f>COUNTIFS($L$2:$L$1000,"&lt;"&amp;$DD$16,$B$2:$B$1000,"="&amp;AL17)+COUNTIFS($K$2:$K$1000,"&lt;"&amp;$DD$16,$C$2:$C$1000,"="&amp;AL17)</f>
        <v/>
      </c>
      <c r="DF17" s="27">
        <f>COUNTIFS($L$2:$L$1000,"&gt;"&amp;$DD$16,$B$2:$B$1000,"="&amp;AM17)+COUNTIFS($K$2:$K$1000,"&gt;"&amp;$DD$16,$C$2:$C$1000,"="&amp;AM17)</f>
        <v/>
      </c>
      <c r="DG17" s="27">
        <f>COUNTIFS($L$2:$L$1000,"&lt;"&amp;$DD$16,$B$2:$B$1000,"="&amp;AM17)+COUNTIFS($K$2:$K$1000,"&lt;"&amp;$DD$16,$C$2:$C$1000,"="&amp;AM17)</f>
        <v/>
      </c>
      <c r="DH17" s="27">
        <f>COUNTIFS($L$2:$L$1000,"&gt;"&amp;$DH$16,$B$2:$B$1000,"="&amp;AL17)+COUNTIFS($K$2:$K$1000,"&gt;"&amp;$DH$16,$C$2:$C$1000,"="&amp;AL17)</f>
        <v/>
      </c>
      <c r="DI17" s="27">
        <f>COUNTIFS($L$2:$L$1000,"&lt;"&amp;$DH$16,$B$2:$B$1000,"="&amp;AL17)+COUNTIFS($K$2:$K$1000,"&lt;"&amp;$DH$16,$C$2:$C$1000,"="&amp;AL17)</f>
        <v/>
      </c>
      <c r="DJ17" s="27">
        <f>COUNTIFS($L$2:$L$1000,"&gt;"&amp;$DH$16,$B$2:$B$1000,"="&amp;AM17)+COUNTIFS($K$2:$K$1000,"&gt;"&amp;$DH$16,$C$2:$C$1000,"="&amp;AM17)</f>
        <v/>
      </c>
      <c r="DK17" s="27">
        <f>COUNTIFS($L$2:$L$1000,"&lt;"&amp;$DH$16,$B$2:$B$1000,"="&amp;AM17)+COUNTIFS($K$2:$K$1000,"&lt;"&amp;$DH$16,$C$2:$C$1000,"="&amp;AM17)</f>
        <v/>
      </c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43324</v>
      </c>
      <c r="B18" s="42" t="inlineStr">
        <is>
          <t>Sandhausen</t>
        </is>
      </c>
      <c r="C18" s="42" t="inlineStr">
        <is>
          <t>Hamburger SV</t>
        </is>
      </c>
      <c r="D18" s="27" t="n">
        <v>280</v>
      </c>
      <c r="E18" s="27" t="n">
        <v>591</v>
      </c>
      <c r="F18" s="27" t="n">
        <v>173</v>
      </c>
      <c r="G18" s="27" t="n">
        <v>494</v>
      </c>
      <c r="H18" s="8" t="n">
        <v>2</v>
      </c>
      <c r="I18" s="8" t="n">
        <v>4</v>
      </c>
      <c r="J18" s="8" t="n">
        <v>6</v>
      </c>
      <c r="K18" s="15" t="n">
        <v>0</v>
      </c>
      <c r="L18" s="27" t="n">
        <v>3</v>
      </c>
      <c r="M18" s="8" t="n">
        <v>3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SG Dynamo Dresden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1885</v>
      </c>
      <c r="AC18" s="27" t="n">
        <v>1457</v>
      </c>
      <c r="AD18" s="27" t="n">
        <v>18</v>
      </c>
      <c r="AE18" s="27" t="n">
        <v>8</v>
      </c>
      <c r="AF18" s="15" t="n">
        <v>2185</v>
      </c>
      <c r="AG18" s="27" t="n">
        <v>1790</v>
      </c>
      <c r="AH18" s="27" t="n">
        <v>23</v>
      </c>
      <c r="AI18" s="27" t="n">
        <v>6</v>
      </c>
      <c r="AL18" s="42">
        <f>AL29</f>
        <v/>
      </c>
      <c r="AM18" s="42">
        <f>AM29</f>
        <v/>
      </c>
      <c r="AN18" s="27">
        <f>COUNTIFS($J$2:$J$1000,"&gt;"&amp;$AN$16,$B$2:$B$1000,"="&amp;AL18)+COUNTIFS($J$2:$J$1000,"&gt;"&amp;$AN$16,$C$2:$C$1000,"="&amp;AL18)</f>
        <v/>
      </c>
      <c r="AO18" s="27">
        <f>COUNTIFS($J$2:$J$1000,"&lt;"&amp;$AN$16,$B$2:$B$1000,"="&amp;AL18)+COUNTIFS($J$2:$J$1000,"&lt;"&amp;$AN$16,$C$2:$C$1000,"="&amp;AL18)</f>
        <v/>
      </c>
      <c r="AP18" s="27">
        <f>COUNTIFS($J$2:$J$1000,"&gt;"&amp;$AN$16,$B$2:$B$1000,"="&amp;AM18)+COUNTIFS($J$2:$J$1000,"&gt;"&amp;$AN$16,$C$2:$C$1000,"="&amp;AM18)</f>
        <v/>
      </c>
      <c r="AQ18" s="27">
        <f>COUNTIFS($J$2:$J$1000,"&lt;"&amp;$AN$16,$B$2:$B$1000,"="&amp;AM18)+COUNTIFS($J$2:$J$1000,"&lt;"&amp;$AN$16,$C$2:$C$1000,"="&amp;AM18)</f>
        <v/>
      </c>
      <c r="AR18" s="27">
        <f>COUNTIFS($J$2:$J$1000,"&gt;"&amp;$AR$16,$B$2:$B$1000,"="&amp;AL18)+COUNTIFS($J$2:$J$1000,"&gt;"&amp;$AR$16,$C$2:$C$1000,"="&amp;AL18)</f>
        <v/>
      </c>
      <c r="AS18" s="27">
        <f>COUNTIFS($J$2:$J$1000,"&lt;"&amp;$AR$16,$B$2:$B$1000,"="&amp;AL18)+COUNTIFS($J$2:$J$1000,"&lt;"&amp;$AR$16,$C$2:$C$1000,"="&amp;AL18)</f>
        <v/>
      </c>
      <c r="AT18" s="27">
        <f>COUNTIFS($J$2:$J$1000,"&gt;"&amp;$AR$16,$B$2:$B$1000,"="&amp;AM18)+COUNTIFS($J$2:$J$1000,"&gt;"&amp;$AR$16,$C$2:$C$1000,"="&amp;AM18)</f>
        <v/>
      </c>
      <c r="AU18" s="27">
        <f>COUNTIFS($J$2:$J$1000,"&lt;"&amp;$AR$16,$B$2:$B$1000,"="&amp;AM18)+COUNTIFS($J$2:$J$1000,"&lt;"&amp;$AR$16,$C$2:$C$1000,"="&amp;AM18)</f>
        <v/>
      </c>
      <c r="AV18" s="27">
        <f>COUNTIFS($J$2:$J$1000,"&gt;"&amp;$AV$16,$B$2:$B$1000,"="&amp;AL18)+COUNTIFS($J$2:$J$1000,"&gt;"&amp;$AV$16,$C$2:$C$1000,"="&amp;AL18)</f>
        <v/>
      </c>
      <c r="AW18" s="27">
        <f>COUNTIFS($J$2:$J$1000,"&lt;"&amp;$AV$16,$B$2:$B$1000,"="&amp;AL18)+COUNTIFS($J$2:$J$1000,"&lt;"&amp;$AV$16,$C$2:$C$1000,"="&amp;AL18)</f>
        <v/>
      </c>
      <c r="AX18" s="27">
        <f>COUNTIFS($J$2:$J$1000,"&gt;"&amp;$AV$16,$B$2:$B$1000,"="&amp;AM18)+COUNTIFS($J$2:$J$1000,"&gt;"&amp;$AV$16,$C$2:$C$1000,"="&amp;AM18)</f>
        <v/>
      </c>
      <c r="AY18" s="27">
        <f>COUNTIFS($J$2:$J$1000,"&lt;"&amp;$AV$16,$B$2:$B$1000,"="&amp;AM18)+COUNTIFS($J$2:$J$1000,"&lt;"&amp;$AV$16,$C$2:$C$1000,"="&amp;AM18)</f>
        <v/>
      </c>
      <c r="AZ18" s="15">
        <f>COUNTIFS($M$2:$M$1000,"&gt;"&amp;$AZ$16,$B$2:$B$1000,"="&amp;AL18)+COUNTIFS($M$2:$M$1000,"&gt;"&amp;$AZ$16,$C$2:$C$1000,"="&amp;AL18)</f>
        <v/>
      </c>
      <c r="BA18" s="27">
        <f>COUNTIFS($M$2:$M$1000,"&lt;"&amp;$AZ$16,$B$2:$B$1000,"="&amp;AL18)+COUNTIFS($M$2:$M$1000,"&lt;"&amp;$AZ$16,$C$2:$C$1000,"="&amp;AL18)</f>
        <v/>
      </c>
      <c r="BB18" s="27">
        <f>COUNTIFS($M$2:$M$1000,"&gt;"&amp;$AZ$16,$B$2:$B$1000,"="&amp;AM18)+COUNTIFS($M$2:$M$1000,"&gt;"&amp;$AZ$16,$C$2:$C$1000,"="&amp;AM18)</f>
        <v/>
      </c>
      <c r="BC18" s="27">
        <f>COUNTIFS($M$2:$M$1000,"&lt;"&amp;$AZ$16,$B$2:$B$1000,"="&amp;AM18)+COUNTIFS($M$2:$M$1000,"&lt;"&amp;$AZ$16,$C$2:$C$1000,"="&amp;AM18)</f>
        <v/>
      </c>
      <c r="BD18" s="27">
        <f>COUNTIFS($M$2:$M$1000,"&gt;"&amp;$BD$16,$B$2:$B$1000,"="&amp;AL18)+COUNTIFS($M$2:$M$1000,"&gt;"&amp;$BD$16,$C$2:$C$1000,"="&amp;AL18)</f>
        <v/>
      </c>
      <c r="BE18" s="27">
        <f>COUNTIFS($M$2:$M$1000,"&lt;"&amp;$BD$16,$B$2:$B$1000,"="&amp;AL18)+COUNTIFS($M$2:$M$1000,"&lt;"&amp;$BD$16,$C$2:$C$1000,"="&amp;AL18)</f>
        <v/>
      </c>
      <c r="BF18" s="27">
        <f>COUNTIFS($M$2:$M$1000,"&gt;"&amp;$BD$16,$B$2:$B$1000,"="&amp;AM18)+COUNTIFS($M$2:$M$1000,"&gt;"&amp;$BD$16,$C$2:$C$1000,"="&amp;AM18)</f>
        <v/>
      </c>
      <c r="BG18" s="27">
        <f>COUNTIFS($M$2:$M$1000,"&lt;"&amp;$BD$16,$B$2:$B$1000,"="&amp;AM18)+COUNTIFS($M$2:$M$1000,"&lt;"&amp;$BD$16,$C$2:$C$1000,"="&amp;AM18)</f>
        <v/>
      </c>
      <c r="BH18" s="27">
        <f>COUNTIFS($M$2:$M$1000,"&gt;"&amp;$BH$16,$B$2:$B$1000,"="&amp;AL18)+COUNTIFS($M$2:$M$1000,"&gt;"&amp;$BH$16,$C$2:$C$1000,"="&amp;AL18)</f>
        <v/>
      </c>
      <c r="BI18" s="27">
        <f>COUNTIFS($M$2:$M$1000,"&lt;"&amp;$BH$16,$B$2:$B$1000,"="&amp;AL18)+COUNTIFS($M$2:$M$1000,"&lt;"&amp;$BH$16,$C$2:$C$1000,"="&amp;AL18)</f>
        <v/>
      </c>
      <c r="BJ18" s="27">
        <f>COUNTIFS($M$2:$M$1000,"&gt;"&amp;$BH$16,$B$2:$B$1000,"="&amp;AM18)+COUNTIFS($M$2:$M$1000,"&gt;"&amp;$BH$16,$C$2:$C$1000,"="&amp;AM18)</f>
        <v/>
      </c>
      <c r="BK18" s="27">
        <f>COUNTIFS($M$2:$M$1000,"&lt;"&amp;$BH$16,$B$2:$B$1000,"="&amp;AM18)+COUNTIFS($M$2:$M$1000,"&lt;"&amp;$BH$16,$C$2:$C$1000,"="&amp;AM18)</f>
        <v/>
      </c>
      <c r="BL18" s="27">
        <f>COUNTIFS($M$2:$M$1000,"&gt;"&amp;$BL$16,$B$2:$B$1000,"="&amp;AL18)+COUNTIFS($M$2:$M$1000,"&gt;"&amp;$BL$16,$C$2:$C$1000,"="&amp;AL18)</f>
        <v/>
      </c>
      <c r="BM18" s="27">
        <f>COUNTIFS($M$2:$M$1000,"&lt;"&amp;$BL$16,$B$2:$B$1000,"="&amp;AL18)+COUNTIFS($M$2:$M$1000,"&lt;"&amp;$BL$16,$C$2:$C$1000,"="&amp;AL18)</f>
        <v/>
      </c>
      <c r="BN18" s="27">
        <f>COUNTIFS($M$2:$M$1000,"&gt;"&amp;$BL$16,$B$2:$B$1000,"="&amp;AM18)+COUNTIFS($M$2:$M$1000,"&gt;"&amp;$BL$16,$C$2:$C$1000,"="&amp;AM18)</f>
        <v/>
      </c>
      <c r="BO18" s="27">
        <f>COUNTIFS($M$2:$M$1000,"&lt;"&amp;$BL$16,$B$2:$B$1000,"="&amp;AM18)+COUNTIFS($M$2:$M$1000,"&lt;"&amp;$BL$16,$C$2:$C$1000,"="&amp;AM18)</f>
        <v/>
      </c>
      <c r="BP18" s="6">
        <f>COUNTIFS($H$2:$H$1000,"&gt;"&amp;$BP$16,$B$2:$B$1000,"="&amp;AL18)+COUNTIFS($I$2:$I$1000,"&gt;"&amp;$BP$16,$C$2:$C$1000,"="&amp;AL18)</f>
        <v/>
      </c>
      <c r="BQ18" s="27">
        <f>COUNTIFS($H$2:$H$1000,"&lt;"&amp;$BP$16,$B$2:$B$1000,"="&amp;AL18)+COUNTIFS($I$2:$I$1000,"&lt;"&amp;$BP$16,$C$2:$C$1000,"="&amp;AL18)</f>
        <v/>
      </c>
      <c r="BR18" s="27">
        <f>COUNTIFS($H$2:$H$1000,"&gt;"&amp;$BP$16,$B$2:$B$1000,"="&amp;AM18)+COUNTIFS($I$2:$I$1000,"&gt;"&amp;$BP$16,$C$2:$C$1000,"="&amp;AM18)</f>
        <v/>
      </c>
      <c r="BS18" s="27">
        <f>COUNTIFS($H$2:$H$1000,"&lt;"&amp;$BP$16,$B$2:$B$1000,"="&amp;AM18)+COUNTIFS($I$2:$I$1000,"&lt;"&amp;$BP$16,$C$2:$C$1000,"="&amp;AM18)</f>
        <v/>
      </c>
      <c r="BT18" s="27">
        <f>COUNTIFS($H$2:$H$1000,"&gt;"&amp;$BT$16,$B$2:$B$1000,"="&amp;AL18)+COUNTIFS($I$2:$I$1000,"&gt;"&amp;$BT$16,$C$2:$C$1000,"="&amp;AL18)</f>
        <v/>
      </c>
      <c r="BU18" s="27">
        <f>COUNTIFS($H$2:$H$1000,"&lt;"&amp;$BT$16,$B$2:$B$1000,"="&amp;AL18)+COUNTIFS($I$2:$I$1000,"&lt;"&amp;$BT$16,$C$2:$C$1000,"="&amp;AL18)</f>
        <v/>
      </c>
      <c r="BV18" s="27">
        <f>COUNTIFS($H$2:$H$1000,"&gt;"&amp;$BT$16,$B$2:$B$1000,"="&amp;AM18)+COUNTIFS($I$2:$I$1000,"&gt;"&amp;$BT$16,$C$2:$C$1000,"="&amp;AM18)</f>
        <v/>
      </c>
      <c r="BW18" s="27">
        <f>COUNTIFS($H$2:$H$1000,"&lt;"&amp;$BT$16,$B$2:$B$1000,"="&amp;AM18)+COUNTIFS($I$2:$I$1000,"&lt;"&amp;$BT$16,$C$2:$C$1000,"="&amp;AM18)</f>
        <v/>
      </c>
      <c r="BX18" s="27">
        <f>COUNTIFS($H$2:$H$1000,"&gt;"&amp;$BX$16,$B$2:$B$1000,"="&amp;AL18)+COUNTIFS($I$2:$I$1000,"&gt;"&amp;$BX$16,$C$2:$C$1000,"="&amp;AL18)</f>
        <v/>
      </c>
      <c r="BY18" s="27">
        <f>COUNTIFS($H$2:$H$1000,"&lt;"&amp;$BX$16,$B$2:$B$1000,"="&amp;AL18)+COUNTIFS($I$2:$I$1000,"&lt;"&amp;$BX$16,$C$2:$C$1000,"="&amp;AL18)</f>
        <v/>
      </c>
      <c r="BZ18" s="27">
        <f>COUNTIFS($H$2:$H$1000,"&gt;"&amp;$BX$16,$B$2:$B$1000,"="&amp;AM18)+COUNTIFS($I$2:$I$1000,"&gt;"&amp;$BX$16,$C$2:$C$1000,"="&amp;AM18)</f>
        <v/>
      </c>
      <c r="CA18" s="27">
        <f>COUNTIFS($H$2:$H$1000,"&lt;"&amp;$BX$16,$B$2:$B$1000,"="&amp;AM18)+COUNTIFS($I$2:$I$1000,"&lt;"&amp;$BX$16,$C$2:$C$1000,"="&amp;AM18)</f>
        <v/>
      </c>
      <c r="CB18" s="15">
        <f>COUNTIFS($K$2:$K$1000,"&gt;"&amp;$CB$16,$B$2:$B$1000,"="&amp;AL18)+COUNTIFS($L$2:$L$1000,"&gt;"&amp;$CB$16,$C$2:$C$1000,"="&amp;AL18)</f>
        <v/>
      </c>
      <c r="CC18" s="27">
        <f>COUNTIFS($K$2:$K$1000,"&lt;"&amp;$CB$16,$B$2:$B$1000,"="&amp;AL18)+COUNTIFS($L$2:$L$1000,"&lt;"&amp;$CB$16,$C$2:$C$1000,"="&amp;AL18)</f>
        <v/>
      </c>
      <c r="CD18" s="27">
        <f>COUNTIFS($K$2:$K$1000,"&gt;"&amp;$CB$16,$B$2:$B$1000,"="&amp;AM18)+COUNTIFS($L$2:$L$1000,"&gt;"&amp;$CB$16,$C$2:$C$1000,"="&amp;AM18)</f>
        <v/>
      </c>
      <c r="CE18" s="27">
        <f>COUNTIFS($K$2:$K$1000,"&lt;"&amp;$CB$16,$B$2:$B$1000,"="&amp;AM18)+COUNTIFS($L$2:$L$1000,"&lt;"&amp;$CB$16,$C$2:$C$1000,"="&amp;AM18)</f>
        <v/>
      </c>
      <c r="CF18" s="27">
        <f>COUNTIFS($K$2:$K$1000,"&gt;"&amp;$CF$16,$B$2:$B$1000,"="&amp;AL18)+COUNTIFS($L$2:$L$1000,"&gt;"&amp;$CF$16,$C$2:$C$1000,"="&amp;AL18)</f>
        <v/>
      </c>
      <c r="CG18" s="27">
        <f>COUNTIFS($K$2:$K$1000,"&lt;"&amp;$CF$16,$B$2:$B$1000,"="&amp;AL18)+COUNTIFS($L$2:$L$1000,"&lt;"&amp;$CF$16,$C$2:$C$1000,"="&amp;AL18)</f>
        <v/>
      </c>
      <c r="CH18" s="27">
        <f>COUNTIFS($K$2:$K$1000,"&gt;"&amp;$CF$16,$B$2:$B$1000,"="&amp;AM18)+COUNTIFS($L$2:$L$1000,"&gt;"&amp;$CF$16,$C$2:$C$1000,"="&amp;AM18)</f>
        <v/>
      </c>
      <c r="CI18" s="27">
        <f>COUNTIFS($K$2:$K$1000,"&lt;"&amp;$CF$16,$B$2:$B$1000,"="&amp;AM18)+COUNTIFS($L$2:$L$1000,"&lt;"&amp;$CF$16,$C$2:$C$1000,"="&amp;AM18)</f>
        <v/>
      </c>
      <c r="CJ18" s="27">
        <f>COUNTIFS($K$2:$K$1000,"&gt;"&amp;$CJ$16,$B$2:$B$1000,"="&amp;AL18)+COUNTIFS($L$2:$L$1000,"&gt;"&amp;$CJ$16,$C$2:$C$1000,"="&amp;AL18)</f>
        <v/>
      </c>
      <c r="CK18" s="27">
        <f>COUNTIFS($K$2:$K$1000,"&lt;"&amp;$CJ$16,$B$2:$B$1000,"="&amp;AL18)+COUNTIFS($L$2:$L$1000,"&lt;"&amp;$CJ$16,$C$2:$C$1000,"="&amp;AL18)</f>
        <v/>
      </c>
      <c r="CL18" s="27">
        <f>COUNTIFS($K$2:$K$1000,"&gt;"&amp;$CJ$16,$B$2:$B$1000,"="&amp;AM18)+COUNTIFS($L$2:$L$1000,"&gt;"&amp;$CJ$16,$C$2:$C$1000,"="&amp;AM18)</f>
        <v/>
      </c>
      <c r="CM18" s="27">
        <f>COUNTIFS($K$2:$K$1000,"&lt;"&amp;$CJ$16,$B$2:$B$1000,"="&amp;AM18)+COUNTIFS($L$2:$L$1000,"&lt;"&amp;$CJ$16,$C$2:$C$1000,"="&amp;AM18)</f>
        <v/>
      </c>
      <c r="CN18" s="6">
        <f>COUNTIFS($I$2:$I$1000,"&gt;"&amp;$CN$16,$B$2:$B$1000,"="&amp;AL18)+COUNTIFS($H$2:$H$1000,"&gt;"&amp;$CN$16,$C$2:$C$1000,"="&amp;AL18)</f>
        <v/>
      </c>
      <c r="CO18" s="27">
        <f>COUNTIFS($I$2:$I$1000,"&lt;"&amp;$CN$16,$B$2:$B$1000,"="&amp;AL18)+COUNTIFS($H$2:$H$1000,"&lt;"&amp;$CN$16,$C$2:$C$1000,"="&amp;AL18)</f>
        <v/>
      </c>
      <c r="CP18" s="27">
        <f>COUNTIFS($I$2:$I$1000,"&gt;"&amp;$CN$16,$B$2:$B$1000,"="&amp;AM18)+COUNTIFS($H$2:$H$1000,"&gt;"&amp;$CN$16,$C$2:$C$1000,"="&amp;AM18)</f>
        <v/>
      </c>
      <c r="CQ18" s="27">
        <f>COUNTIFS($I$2:$I$1000,"&lt;"&amp;$CN$16,$B$2:$B$1000,"="&amp;AM18)+COUNTIFS($H$2:$H$1000,"&lt;"&amp;$CN$16,$C$2:$C$1000,"="&amp;AM18)</f>
        <v/>
      </c>
      <c r="CR18" s="27">
        <f>COUNTIFS($I$2:$I$1000,"&gt;"&amp;$CR$16,$B$2:$B$1000,"="&amp;AL18)+COUNTIFS($H$2:$H$1000,"&gt;"&amp;$CR$16,$C$2:$C$1000,"="&amp;AL18)</f>
        <v/>
      </c>
      <c r="CS18" s="27">
        <f>COUNTIFS($I$2:$I$1000,"&lt;"&amp;$CR$16,$B$2:$B$1000,"="&amp;AL18)+COUNTIFS($H$2:$H$1000,"&lt;"&amp;$CR$16,$C$2:$C$1000,"="&amp;AL18)</f>
        <v/>
      </c>
      <c r="CT18" s="27">
        <f>COUNTIFS($I$2:$I$1000,"&gt;"&amp;$CR$16,$B$2:$B$1000,"="&amp;AM18)+COUNTIFS($H$2:$H$1000,"&gt;"&amp;$CR$16,$C$2:$C$1000,"="&amp;AM18)</f>
        <v/>
      </c>
      <c r="CU18" s="27">
        <f>COUNTIFS($I$2:$I$1000,"&lt;"&amp;$CR$16,$B$2:$B$1000,"="&amp;AM18)+COUNTIFS($H$2:$H$1000,"&lt;"&amp;$CR$16,$C$2:$C$1000,"="&amp;AM18)</f>
        <v/>
      </c>
      <c r="CV18" s="27">
        <f>COUNTIFS($I$2:$I$1000,"&gt;"&amp;$CV$16,$B$2:$B$1000,"="&amp;AL18)+COUNTIFS($H$2:$H$1000,"&gt;"&amp;$CV$16,$C$2:$C$1000,"="&amp;AL18)</f>
        <v/>
      </c>
      <c r="CW18" s="27">
        <f>COUNTIFS($I$2:$I$1000,"&lt;"&amp;$CV$16,$B$2:$B$1000,"="&amp;AL18)+COUNTIFS($H$2:$H$1000,"&lt;"&amp;$CV$16,$C$2:$C$1000,"="&amp;AL18)</f>
        <v/>
      </c>
      <c r="CX18" s="27">
        <f>COUNTIFS($I$2:$I$1000,"&gt;"&amp;$CV$16,$B$2:$B$1000,"="&amp;AM18)+COUNTIFS($H$2:$H$1000,"&gt;"&amp;$CV$16,$C$2:$C$1000,"="&amp;AM18)</f>
        <v/>
      </c>
      <c r="CY18" s="27">
        <f>COUNTIFS($I$2:$I$1000,"&lt;"&amp;$CV$16,$B$2:$B$1000,"="&amp;AM18)+COUNTIFS($H$2:$H$1000,"&lt;"&amp;$CV$16,$C$2:$C$1000,"="&amp;AM18)</f>
        <v/>
      </c>
      <c r="CZ18" s="15">
        <f>COUNTIFS($L$2:$L$1000,"&gt;"&amp;$CZ$16,$B$2:$B$1000,"="&amp;AL18)+COUNTIFS($K$2:$K$1000,"&gt;"&amp;$CZ$16,$C$2:$C$1000,"="&amp;AL18)</f>
        <v/>
      </c>
      <c r="DA18" s="27">
        <f>COUNTIFS($L$2:$L$1000,"&lt;"&amp;$CZ$16,$B$2:$B$1000,"="&amp;AL18)+COUNTIFS($K$2:$K$1000,"&lt;"&amp;$CZ$16,$C$2:$C$1000,"="&amp;AL18)</f>
        <v/>
      </c>
      <c r="DB18" s="27">
        <f>COUNTIFS($L$2:$L$1000,"&gt;"&amp;$CZ$16,$B$2:$B$1000,"="&amp;AM18)+COUNTIFS($K$2:$K$1000,"&gt;"&amp;$CZ$16,$C$2:$C$1000,"="&amp;AM18)</f>
        <v/>
      </c>
      <c r="DC18" s="27">
        <f>COUNTIFS($L$2:$L$1000,"&lt;"&amp;$CZ$16,$B$2:$B$1000,"="&amp;AM18)+COUNTIFS($K$2:$K$1000,"&lt;"&amp;$CZ$16,$C$2:$C$1000,"="&amp;AM18)</f>
        <v/>
      </c>
      <c r="DD18" s="27">
        <f>COUNTIFS($L$2:$L$1000,"&gt;"&amp;$DD$16,$B$2:$B$1000,"="&amp;AL18)+COUNTIFS($K$2:$K$1000,"&gt;"&amp;$DD$16,$C$2:$C$1000,"="&amp;AL18)</f>
        <v/>
      </c>
      <c r="DE18" s="27">
        <f>COUNTIFS($L$2:$L$1000,"&lt;"&amp;$DD$16,$B$2:$B$1000,"="&amp;AL18)+COUNTIFS($K$2:$K$1000,"&lt;"&amp;$DD$16,$C$2:$C$1000,"="&amp;AL18)</f>
        <v/>
      </c>
      <c r="DF18" s="27">
        <f>COUNTIFS($L$2:$L$1000,"&gt;"&amp;$DD$16,$B$2:$B$1000,"="&amp;AM18)+COUNTIFS($K$2:$K$1000,"&gt;"&amp;$DD$16,$C$2:$C$1000,"="&amp;AM18)</f>
        <v/>
      </c>
      <c r="DG18" s="27">
        <f>COUNTIFS($L$2:$L$1000,"&lt;"&amp;$DD$16,$B$2:$B$1000,"="&amp;AM18)+COUNTIFS($K$2:$K$1000,"&lt;"&amp;$DD$16,$C$2:$C$1000,"="&amp;AM18)</f>
        <v/>
      </c>
      <c r="DH18" s="27">
        <f>COUNTIFS($L$2:$L$1000,"&gt;"&amp;$DH$16,$B$2:$B$1000,"="&amp;AL18)+COUNTIFS($K$2:$K$1000,"&gt;"&amp;$DH$16,$C$2:$C$1000,"="&amp;AL18)</f>
        <v/>
      </c>
      <c r="DI18" s="27">
        <f>COUNTIFS($L$2:$L$1000,"&lt;"&amp;$DH$16,$B$2:$B$1000,"="&amp;AL18)+COUNTIFS($K$2:$K$1000,"&lt;"&amp;$DH$16,$C$2:$C$1000,"="&amp;AL18)</f>
        <v/>
      </c>
      <c r="DJ18" s="27">
        <f>COUNTIFS($L$2:$L$1000,"&gt;"&amp;$DH$16,$B$2:$B$1000,"="&amp;AM18)+COUNTIFS($K$2:$K$1000,"&gt;"&amp;$DH$16,$C$2:$C$1000,"="&amp;AM18)</f>
        <v/>
      </c>
      <c r="DK18" s="27">
        <f>COUNTIFS($L$2:$L$1000,"&lt;"&amp;$DH$16,$B$2:$B$1000,"="&amp;AM18)+COUNTIFS($K$2:$K$1000,"&lt;"&amp;$DH$16,$C$2:$C$1000,"="&amp;AM18)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43325</v>
      </c>
      <c r="B19" s="42" t="inlineStr">
        <is>
          <t>FC Koln</t>
        </is>
      </c>
      <c r="C19" s="42" t="inlineStr">
        <is>
          <t>Union Berlin</t>
        </is>
      </c>
      <c r="D19" s="27" t="n">
        <v>555</v>
      </c>
      <c r="E19" s="27" t="n">
        <v>291</v>
      </c>
      <c r="F19" s="27" t="n">
        <v>465</v>
      </c>
      <c r="G19" s="27" t="n">
        <v>188</v>
      </c>
      <c r="H19" s="8" t="n">
        <v>5</v>
      </c>
      <c r="I19" s="8" t="n">
        <v>4</v>
      </c>
      <c r="J19" s="8" t="n">
        <v>9</v>
      </c>
      <c r="K19" s="15" t="n">
        <v>1</v>
      </c>
      <c r="L19" s="27" t="n">
        <v>1</v>
      </c>
      <c r="M19" s="8" t="n">
        <v>2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St. Pauli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2041</v>
      </c>
      <c r="AC19" s="27" t="n">
        <v>1531</v>
      </c>
      <c r="AD19" s="27" t="n">
        <v>24</v>
      </c>
      <c r="AE19" s="27" t="n">
        <v>6</v>
      </c>
      <c r="AF19" s="15" t="n">
        <v>2077</v>
      </c>
      <c r="AG19" s="27" t="n">
        <v>1613</v>
      </c>
      <c r="AH19" s="27" t="n">
        <v>23</v>
      </c>
      <c r="AI19" s="27" t="n">
        <v>10</v>
      </c>
      <c r="AL19" s="42">
        <f>AL30</f>
        <v/>
      </c>
      <c r="AM19" s="42">
        <f>AM30</f>
        <v/>
      </c>
      <c r="AN19" s="27">
        <f>COUNTIFS($J$2:$J$1000,"&gt;"&amp;$AN$16,$B$2:$B$1000,"="&amp;AL19)+COUNTIFS($J$2:$J$1000,"&gt;"&amp;$AN$16,$C$2:$C$1000,"="&amp;AL19)</f>
        <v/>
      </c>
      <c r="AO19" s="27">
        <f>COUNTIFS($J$2:$J$1000,"&lt;"&amp;$AN$16,$B$2:$B$1000,"="&amp;AL19)+COUNTIFS($J$2:$J$1000,"&lt;"&amp;$AN$16,$C$2:$C$1000,"="&amp;AL19)</f>
        <v/>
      </c>
      <c r="AP19" s="27">
        <f>COUNTIFS($J$2:$J$1000,"&gt;"&amp;$AN$16,$B$2:$B$1000,"="&amp;AM19)+COUNTIFS($J$2:$J$1000,"&gt;"&amp;$AN$16,$C$2:$C$1000,"="&amp;AM19)</f>
        <v/>
      </c>
      <c r="AQ19" s="27">
        <f>COUNTIFS($J$2:$J$1000,"&lt;"&amp;$AN$16,$B$2:$B$1000,"="&amp;AM19)+COUNTIFS($J$2:$J$1000,"&lt;"&amp;$AN$16,$C$2:$C$1000,"="&amp;AM19)</f>
        <v/>
      </c>
      <c r="AR19" s="27">
        <f>COUNTIFS($J$2:$J$1000,"&gt;"&amp;$AR$16,$B$2:$B$1000,"="&amp;AL19)+COUNTIFS($J$2:$J$1000,"&gt;"&amp;$AR$16,$C$2:$C$1000,"="&amp;AL19)</f>
        <v/>
      </c>
      <c r="AS19" s="27">
        <f>COUNTIFS($J$2:$J$1000,"&lt;"&amp;$AR$16,$B$2:$B$1000,"="&amp;AL19)+COUNTIFS($J$2:$J$1000,"&lt;"&amp;$AR$16,$C$2:$C$1000,"="&amp;AL19)</f>
        <v/>
      </c>
      <c r="AT19" s="27">
        <f>COUNTIFS($J$2:$J$1000,"&gt;"&amp;$AR$16,$B$2:$B$1000,"="&amp;AM19)+COUNTIFS($J$2:$J$1000,"&gt;"&amp;$AR$16,$C$2:$C$1000,"="&amp;AM19)</f>
        <v/>
      </c>
      <c r="AU19" s="27">
        <f>COUNTIFS($J$2:$J$1000,"&lt;"&amp;$AR$16,$B$2:$B$1000,"="&amp;AM19)+COUNTIFS($J$2:$J$1000,"&lt;"&amp;$AR$16,$C$2:$C$1000,"="&amp;AM19)</f>
        <v/>
      </c>
      <c r="AV19" s="27">
        <f>COUNTIFS($J$2:$J$1000,"&gt;"&amp;$AV$16,$B$2:$B$1000,"="&amp;AL19)+COUNTIFS($J$2:$J$1000,"&gt;"&amp;$AV$16,$C$2:$C$1000,"="&amp;AL19)</f>
        <v/>
      </c>
      <c r="AW19" s="27">
        <f>COUNTIFS($J$2:$J$1000,"&lt;"&amp;$AV$16,$B$2:$B$1000,"="&amp;AL19)+COUNTIFS($J$2:$J$1000,"&lt;"&amp;$AV$16,$C$2:$C$1000,"="&amp;AL19)</f>
        <v/>
      </c>
      <c r="AX19" s="27">
        <f>COUNTIFS($J$2:$J$1000,"&gt;"&amp;$AV$16,$B$2:$B$1000,"="&amp;AM19)+COUNTIFS($J$2:$J$1000,"&gt;"&amp;$AV$16,$C$2:$C$1000,"="&amp;AM19)</f>
        <v/>
      </c>
      <c r="AY19" s="27">
        <f>COUNTIFS($J$2:$J$1000,"&lt;"&amp;$AV$16,$B$2:$B$1000,"="&amp;AM19)+COUNTIFS($J$2:$J$1000,"&lt;"&amp;$AV$16,$C$2:$C$1000,"="&amp;AM19)</f>
        <v/>
      </c>
      <c r="AZ19" s="15">
        <f>COUNTIFS($M$2:$M$1000,"&gt;"&amp;$AZ$16,$B$2:$B$1000,"="&amp;AL19)+COUNTIFS($M$2:$M$1000,"&gt;"&amp;$AZ$16,$C$2:$C$1000,"="&amp;AL19)</f>
        <v/>
      </c>
      <c r="BA19" s="27">
        <f>COUNTIFS($M$2:$M$1000,"&lt;"&amp;$AZ$16,$B$2:$B$1000,"="&amp;AL19)+COUNTIFS($M$2:$M$1000,"&lt;"&amp;$AZ$16,$C$2:$C$1000,"="&amp;AL19)</f>
        <v/>
      </c>
      <c r="BB19" s="27">
        <f>COUNTIFS($M$2:$M$1000,"&gt;"&amp;$AZ$16,$B$2:$B$1000,"="&amp;AM19)+COUNTIFS($M$2:$M$1000,"&gt;"&amp;$AZ$16,$C$2:$C$1000,"="&amp;AM19)</f>
        <v/>
      </c>
      <c r="BC19" s="27">
        <f>COUNTIFS($M$2:$M$1000,"&lt;"&amp;$AZ$16,$B$2:$B$1000,"="&amp;AM19)+COUNTIFS($M$2:$M$1000,"&lt;"&amp;$AZ$16,$C$2:$C$1000,"="&amp;AM19)</f>
        <v/>
      </c>
      <c r="BD19" s="27">
        <f>COUNTIFS($M$2:$M$1000,"&gt;"&amp;$BD$16,$B$2:$B$1000,"="&amp;AL19)+COUNTIFS($M$2:$M$1000,"&gt;"&amp;$BD$16,$C$2:$C$1000,"="&amp;AL19)</f>
        <v/>
      </c>
      <c r="BE19" s="27">
        <f>COUNTIFS($M$2:$M$1000,"&lt;"&amp;$BD$16,$B$2:$B$1000,"="&amp;AL19)+COUNTIFS($M$2:$M$1000,"&lt;"&amp;$BD$16,$C$2:$C$1000,"="&amp;AL19)</f>
        <v/>
      </c>
      <c r="BF19" s="27">
        <f>COUNTIFS($M$2:$M$1000,"&gt;"&amp;$BD$16,$B$2:$B$1000,"="&amp;AM19)+COUNTIFS($M$2:$M$1000,"&gt;"&amp;$BD$16,$C$2:$C$1000,"="&amp;AM19)</f>
        <v/>
      </c>
      <c r="BG19" s="27">
        <f>COUNTIFS($M$2:$M$1000,"&lt;"&amp;$BD$16,$B$2:$B$1000,"="&amp;AM19)+COUNTIFS($M$2:$M$1000,"&lt;"&amp;$BD$16,$C$2:$C$1000,"="&amp;AM19)</f>
        <v/>
      </c>
      <c r="BH19" s="27">
        <f>COUNTIFS($M$2:$M$1000,"&gt;"&amp;$BH$16,$B$2:$B$1000,"="&amp;AL19)+COUNTIFS($M$2:$M$1000,"&gt;"&amp;$BH$16,$C$2:$C$1000,"="&amp;AL19)</f>
        <v/>
      </c>
      <c r="BI19" s="27">
        <f>COUNTIFS($M$2:$M$1000,"&lt;"&amp;$BH$16,$B$2:$B$1000,"="&amp;AL19)+COUNTIFS($M$2:$M$1000,"&lt;"&amp;$BH$16,$C$2:$C$1000,"="&amp;AL19)</f>
        <v/>
      </c>
      <c r="BJ19" s="27">
        <f>COUNTIFS($M$2:$M$1000,"&gt;"&amp;$BH$16,$B$2:$B$1000,"="&amp;AM19)+COUNTIFS($M$2:$M$1000,"&gt;"&amp;$BH$16,$C$2:$C$1000,"="&amp;AM19)</f>
        <v/>
      </c>
      <c r="BK19" s="27">
        <f>COUNTIFS($M$2:$M$1000,"&lt;"&amp;$BH$16,$B$2:$B$1000,"="&amp;AM19)+COUNTIFS($M$2:$M$1000,"&lt;"&amp;$BH$16,$C$2:$C$1000,"="&amp;AM19)</f>
        <v/>
      </c>
      <c r="BL19" s="27">
        <f>COUNTIFS($M$2:$M$1000,"&gt;"&amp;$BL$16,$B$2:$B$1000,"="&amp;AL19)+COUNTIFS($M$2:$M$1000,"&gt;"&amp;$BL$16,$C$2:$C$1000,"="&amp;AL19)</f>
        <v/>
      </c>
      <c r="BM19" s="27">
        <f>COUNTIFS($M$2:$M$1000,"&lt;"&amp;$BL$16,$B$2:$B$1000,"="&amp;AL19)+COUNTIFS($M$2:$M$1000,"&lt;"&amp;$BL$16,$C$2:$C$1000,"="&amp;AL19)</f>
        <v/>
      </c>
      <c r="BN19" s="27">
        <f>COUNTIFS($M$2:$M$1000,"&gt;"&amp;$BL$16,$B$2:$B$1000,"="&amp;AM19)+COUNTIFS($M$2:$M$1000,"&gt;"&amp;$BL$16,$C$2:$C$1000,"="&amp;AM19)</f>
        <v/>
      </c>
      <c r="BO19" s="27">
        <f>COUNTIFS($M$2:$M$1000,"&lt;"&amp;$BL$16,$B$2:$B$1000,"="&amp;AM19)+COUNTIFS($M$2:$M$1000,"&lt;"&amp;$BL$16,$C$2:$C$1000,"="&amp;AM19)</f>
        <v/>
      </c>
      <c r="BP19" s="6">
        <f>COUNTIFS($H$2:$H$1000,"&gt;"&amp;$BP$16,$B$2:$B$1000,"="&amp;AL19)+COUNTIFS($I$2:$I$1000,"&gt;"&amp;$BP$16,$C$2:$C$1000,"="&amp;AL19)</f>
        <v/>
      </c>
      <c r="BQ19" s="27">
        <f>COUNTIFS($H$2:$H$1000,"&lt;"&amp;$BP$16,$B$2:$B$1000,"="&amp;AL19)+COUNTIFS($I$2:$I$1000,"&lt;"&amp;$BP$16,$C$2:$C$1000,"="&amp;AL19)</f>
        <v/>
      </c>
      <c r="BR19" s="27">
        <f>COUNTIFS($H$2:$H$1000,"&gt;"&amp;$BP$16,$B$2:$B$1000,"="&amp;AM19)+COUNTIFS($I$2:$I$1000,"&gt;"&amp;$BP$16,$C$2:$C$1000,"="&amp;AM19)</f>
        <v/>
      </c>
      <c r="BS19" s="27">
        <f>COUNTIFS($H$2:$H$1000,"&lt;"&amp;$BP$16,$B$2:$B$1000,"="&amp;AM19)+COUNTIFS($I$2:$I$1000,"&lt;"&amp;$BP$16,$C$2:$C$1000,"="&amp;AM19)</f>
        <v/>
      </c>
      <c r="BT19" s="27">
        <f>COUNTIFS($H$2:$H$1000,"&gt;"&amp;$BT$16,$B$2:$B$1000,"="&amp;AL19)+COUNTIFS($I$2:$I$1000,"&gt;"&amp;$BT$16,$C$2:$C$1000,"="&amp;AL19)</f>
        <v/>
      </c>
      <c r="BU19" s="27">
        <f>COUNTIFS($H$2:$H$1000,"&lt;"&amp;$BT$16,$B$2:$B$1000,"="&amp;AL19)+COUNTIFS($I$2:$I$1000,"&lt;"&amp;$BT$16,$C$2:$C$1000,"="&amp;AL19)</f>
        <v/>
      </c>
      <c r="BV19" s="27">
        <f>COUNTIFS($H$2:$H$1000,"&gt;"&amp;$BT$16,$B$2:$B$1000,"="&amp;AM19)+COUNTIFS($I$2:$I$1000,"&gt;"&amp;$BT$16,$C$2:$C$1000,"="&amp;AM19)</f>
        <v/>
      </c>
      <c r="BW19" s="27">
        <f>COUNTIFS($H$2:$H$1000,"&lt;"&amp;$BT$16,$B$2:$B$1000,"="&amp;AM19)+COUNTIFS($I$2:$I$1000,"&lt;"&amp;$BT$16,$C$2:$C$1000,"="&amp;AM19)</f>
        <v/>
      </c>
      <c r="BX19" s="27">
        <f>COUNTIFS($H$2:$H$1000,"&gt;"&amp;$BX$16,$B$2:$B$1000,"="&amp;AL19)+COUNTIFS($I$2:$I$1000,"&gt;"&amp;$BX$16,$C$2:$C$1000,"="&amp;AL19)</f>
        <v/>
      </c>
      <c r="BY19" s="27">
        <f>COUNTIFS($H$2:$H$1000,"&lt;"&amp;$BX$16,$B$2:$B$1000,"="&amp;AL19)+COUNTIFS($I$2:$I$1000,"&lt;"&amp;$BX$16,$C$2:$C$1000,"="&amp;AL19)</f>
        <v/>
      </c>
      <c r="BZ19" s="27">
        <f>COUNTIFS($H$2:$H$1000,"&gt;"&amp;$BX$16,$B$2:$B$1000,"="&amp;AM19)+COUNTIFS($I$2:$I$1000,"&gt;"&amp;$BX$16,$C$2:$C$1000,"="&amp;AM19)</f>
        <v/>
      </c>
      <c r="CA19" s="27">
        <f>COUNTIFS($H$2:$H$1000,"&lt;"&amp;$BX$16,$B$2:$B$1000,"="&amp;AM19)+COUNTIFS($I$2:$I$1000,"&lt;"&amp;$BX$16,$C$2:$C$1000,"="&amp;AM19)</f>
        <v/>
      </c>
      <c r="CB19" s="15">
        <f>COUNTIFS($K$2:$K$1000,"&gt;"&amp;$CB$16,$B$2:$B$1000,"="&amp;AL19)+COUNTIFS($L$2:$L$1000,"&gt;"&amp;$CB$16,$C$2:$C$1000,"="&amp;AL19)</f>
        <v/>
      </c>
      <c r="CC19" s="27">
        <f>COUNTIFS($K$2:$K$1000,"&lt;"&amp;$CB$16,$B$2:$B$1000,"="&amp;AL19)+COUNTIFS($L$2:$L$1000,"&lt;"&amp;$CB$16,$C$2:$C$1000,"="&amp;AL19)</f>
        <v/>
      </c>
      <c r="CD19" s="27">
        <f>COUNTIFS($K$2:$K$1000,"&gt;"&amp;$CB$16,$B$2:$B$1000,"="&amp;AM19)+COUNTIFS($L$2:$L$1000,"&gt;"&amp;$CB$16,$C$2:$C$1000,"="&amp;AM19)</f>
        <v/>
      </c>
      <c r="CE19" s="27">
        <f>COUNTIFS($K$2:$K$1000,"&lt;"&amp;$CB$16,$B$2:$B$1000,"="&amp;AM19)+COUNTIFS($L$2:$L$1000,"&lt;"&amp;$CB$16,$C$2:$C$1000,"="&amp;AM19)</f>
        <v/>
      </c>
      <c r="CF19" s="27">
        <f>COUNTIFS($K$2:$K$1000,"&gt;"&amp;$CF$16,$B$2:$B$1000,"="&amp;AL19)+COUNTIFS($L$2:$L$1000,"&gt;"&amp;$CF$16,$C$2:$C$1000,"="&amp;AL19)</f>
        <v/>
      </c>
      <c r="CG19" s="27">
        <f>COUNTIFS($K$2:$K$1000,"&lt;"&amp;$CF$16,$B$2:$B$1000,"="&amp;AL19)+COUNTIFS($L$2:$L$1000,"&lt;"&amp;$CF$16,$C$2:$C$1000,"="&amp;AL19)</f>
        <v/>
      </c>
      <c r="CH19" s="27">
        <f>COUNTIFS($K$2:$K$1000,"&gt;"&amp;$CF$16,$B$2:$B$1000,"="&amp;AM19)+COUNTIFS($L$2:$L$1000,"&gt;"&amp;$CF$16,$C$2:$C$1000,"="&amp;AM19)</f>
        <v/>
      </c>
      <c r="CI19" s="27">
        <f>COUNTIFS($K$2:$K$1000,"&lt;"&amp;$CF$16,$B$2:$B$1000,"="&amp;AM19)+COUNTIFS($L$2:$L$1000,"&lt;"&amp;$CF$16,$C$2:$C$1000,"="&amp;AM19)</f>
        <v/>
      </c>
      <c r="CJ19" s="27">
        <f>COUNTIFS($K$2:$K$1000,"&gt;"&amp;$CJ$16,$B$2:$B$1000,"="&amp;AL19)+COUNTIFS($L$2:$L$1000,"&gt;"&amp;$CJ$16,$C$2:$C$1000,"="&amp;AL19)</f>
        <v/>
      </c>
      <c r="CK19" s="27">
        <f>COUNTIFS($K$2:$K$1000,"&lt;"&amp;$CJ$16,$B$2:$B$1000,"="&amp;AL19)+COUNTIFS($L$2:$L$1000,"&lt;"&amp;$CJ$16,$C$2:$C$1000,"="&amp;AL19)</f>
        <v/>
      </c>
      <c r="CL19" s="27">
        <f>COUNTIFS($K$2:$K$1000,"&gt;"&amp;$CJ$16,$B$2:$B$1000,"="&amp;AM19)+COUNTIFS($L$2:$L$1000,"&gt;"&amp;$CJ$16,$C$2:$C$1000,"="&amp;AM19)</f>
        <v/>
      </c>
      <c r="CM19" s="27">
        <f>COUNTIFS($K$2:$K$1000,"&lt;"&amp;$CJ$16,$B$2:$B$1000,"="&amp;AM19)+COUNTIFS($L$2:$L$1000,"&lt;"&amp;$CJ$16,$C$2:$C$1000,"="&amp;AM19)</f>
        <v/>
      </c>
      <c r="CN19" s="6">
        <f>COUNTIFS($I$2:$I$1000,"&gt;"&amp;$CN$16,$B$2:$B$1000,"="&amp;AL19)+COUNTIFS($H$2:$H$1000,"&gt;"&amp;$CN$16,$C$2:$C$1000,"="&amp;AL19)</f>
        <v/>
      </c>
      <c r="CO19" s="27">
        <f>COUNTIFS($I$2:$I$1000,"&lt;"&amp;$CN$16,$B$2:$B$1000,"="&amp;AL19)+COUNTIFS($H$2:$H$1000,"&lt;"&amp;$CN$16,$C$2:$C$1000,"="&amp;AL19)</f>
        <v/>
      </c>
      <c r="CP19" s="27">
        <f>COUNTIFS($I$2:$I$1000,"&gt;"&amp;$CN$16,$B$2:$B$1000,"="&amp;AM19)+COUNTIFS($H$2:$H$1000,"&gt;"&amp;$CN$16,$C$2:$C$1000,"="&amp;AM19)</f>
        <v/>
      </c>
      <c r="CQ19" s="27">
        <f>COUNTIFS($I$2:$I$1000,"&lt;"&amp;$CN$16,$B$2:$B$1000,"="&amp;AM19)+COUNTIFS($H$2:$H$1000,"&lt;"&amp;$CN$16,$C$2:$C$1000,"="&amp;AM19)</f>
        <v/>
      </c>
      <c r="CR19" s="27">
        <f>COUNTIFS($I$2:$I$1000,"&gt;"&amp;$CR$16,$B$2:$B$1000,"="&amp;AL19)+COUNTIFS($H$2:$H$1000,"&gt;"&amp;$CR$16,$C$2:$C$1000,"="&amp;AL19)</f>
        <v/>
      </c>
      <c r="CS19" s="27">
        <f>COUNTIFS($I$2:$I$1000,"&lt;"&amp;$CR$16,$B$2:$B$1000,"="&amp;AL19)+COUNTIFS($H$2:$H$1000,"&lt;"&amp;$CR$16,$C$2:$C$1000,"="&amp;AL19)</f>
        <v/>
      </c>
      <c r="CT19" s="27">
        <f>COUNTIFS($I$2:$I$1000,"&gt;"&amp;$CR$16,$B$2:$B$1000,"="&amp;AM19)+COUNTIFS($H$2:$H$1000,"&gt;"&amp;$CR$16,$C$2:$C$1000,"="&amp;AM19)</f>
        <v/>
      </c>
      <c r="CU19" s="27">
        <f>COUNTIFS($I$2:$I$1000,"&lt;"&amp;$CR$16,$B$2:$B$1000,"="&amp;AM19)+COUNTIFS($H$2:$H$1000,"&lt;"&amp;$CR$16,$C$2:$C$1000,"="&amp;AM19)</f>
        <v/>
      </c>
      <c r="CV19" s="27">
        <f>COUNTIFS($I$2:$I$1000,"&gt;"&amp;$CV$16,$B$2:$B$1000,"="&amp;AL19)+COUNTIFS($H$2:$H$1000,"&gt;"&amp;$CV$16,$C$2:$C$1000,"="&amp;AL19)</f>
        <v/>
      </c>
      <c r="CW19" s="27">
        <f>COUNTIFS($I$2:$I$1000,"&lt;"&amp;$CV$16,$B$2:$B$1000,"="&amp;AL19)+COUNTIFS($H$2:$H$1000,"&lt;"&amp;$CV$16,$C$2:$C$1000,"="&amp;AL19)</f>
        <v/>
      </c>
      <c r="CX19" s="27">
        <f>COUNTIFS($I$2:$I$1000,"&gt;"&amp;$CV$16,$B$2:$B$1000,"="&amp;AM19)+COUNTIFS($H$2:$H$1000,"&gt;"&amp;$CV$16,$C$2:$C$1000,"="&amp;AM19)</f>
        <v/>
      </c>
      <c r="CY19" s="27">
        <f>COUNTIFS($I$2:$I$1000,"&lt;"&amp;$CV$16,$B$2:$B$1000,"="&amp;AM19)+COUNTIFS($H$2:$H$1000,"&lt;"&amp;$CV$16,$C$2:$C$1000,"="&amp;AM19)</f>
        <v/>
      </c>
      <c r="CZ19" s="15">
        <f>COUNTIFS($L$2:$L$1000,"&gt;"&amp;$CZ$16,$B$2:$B$1000,"="&amp;AL19)+COUNTIFS($K$2:$K$1000,"&gt;"&amp;$CZ$16,$C$2:$C$1000,"="&amp;AL19)</f>
        <v/>
      </c>
      <c r="DA19" s="27">
        <f>COUNTIFS($L$2:$L$1000,"&lt;"&amp;$CZ$16,$B$2:$B$1000,"="&amp;AL19)+COUNTIFS($K$2:$K$1000,"&lt;"&amp;$CZ$16,$C$2:$C$1000,"="&amp;AL19)</f>
        <v/>
      </c>
      <c r="DB19" s="27">
        <f>COUNTIFS($L$2:$L$1000,"&gt;"&amp;$CZ$16,$B$2:$B$1000,"="&amp;AM19)+COUNTIFS($K$2:$K$1000,"&gt;"&amp;$CZ$16,$C$2:$C$1000,"="&amp;AM19)</f>
        <v/>
      </c>
      <c r="DC19" s="27">
        <f>COUNTIFS($L$2:$L$1000,"&lt;"&amp;$CZ$16,$B$2:$B$1000,"="&amp;AM19)+COUNTIFS($K$2:$K$1000,"&lt;"&amp;$CZ$16,$C$2:$C$1000,"="&amp;AM19)</f>
        <v/>
      </c>
      <c r="DD19" s="27">
        <f>COUNTIFS($L$2:$L$1000,"&gt;"&amp;$DD$16,$B$2:$B$1000,"="&amp;AL19)+COUNTIFS($K$2:$K$1000,"&gt;"&amp;$DD$16,$C$2:$C$1000,"="&amp;AL19)</f>
        <v/>
      </c>
      <c r="DE19" s="27">
        <f>COUNTIFS($L$2:$L$1000,"&lt;"&amp;$DD$16,$B$2:$B$1000,"="&amp;AL19)+COUNTIFS($K$2:$K$1000,"&lt;"&amp;$DD$16,$C$2:$C$1000,"="&amp;AL19)</f>
        <v/>
      </c>
      <c r="DF19" s="27">
        <f>COUNTIFS($L$2:$L$1000,"&gt;"&amp;$DD$16,$B$2:$B$1000,"="&amp;AM19)+COUNTIFS($K$2:$K$1000,"&gt;"&amp;$DD$16,$C$2:$C$1000,"="&amp;AM19)</f>
        <v/>
      </c>
      <c r="DG19" s="27">
        <f>COUNTIFS($L$2:$L$1000,"&lt;"&amp;$DD$16,$B$2:$B$1000,"="&amp;AM19)+COUNTIFS($K$2:$K$1000,"&lt;"&amp;$DD$16,$C$2:$C$1000,"="&amp;AM19)</f>
        <v/>
      </c>
      <c r="DH19" s="27">
        <f>COUNTIFS($L$2:$L$1000,"&gt;"&amp;$DH$16,$B$2:$B$1000,"="&amp;AL19)+COUNTIFS($K$2:$K$1000,"&gt;"&amp;$DH$16,$C$2:$C$1000,"="&amp;AL19)</f>
        <v/>
      </c>
      <c r="DI19" s="27">
        <f>COUNTIFS($L$2:$L$1000,"&lt;"&amp;$DH$16,$B$2:$B$1000,"="&amp;AL19)+COUNTIFS($K$2:$K$1000,"&lt;"&amp;$DH$16,$C$2:$C$1000,"="&amp;AL19)</f>
        <v/>
      </c>
      <c r="DJ19" s="27">
        <f>COUNTIFS($L$2:$L$1000,"&gt;"&amp;$DH$16,$B$2:$B$1000,"="&amp;AM19)+COUNTIFS($K$2:$K$1000,"&gt;"&amp;$DH$16,$C$2:$C$1000,"="&amp;AM19)</f>
        <v/>
      </c>
      <c r="DK19" s="27">
        <f>COUNTIFS($L$2:$L$1000,"&lt;"&amp;$DH$16,$B$2:$B$1000,"="&amp;AM19)+COUNTIFS($K$2:$K$1000,"&lt;"&amp;$DH$16,$C$2:$C$1000,"="&amp;AM19)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43336</v>
      </c>
      <c r="B20" s="42" t="inlineStr">
        <is>
          <t>Bochum</t>
        </is>
      </c>
      <c r="C20" s="42" t="inlineStr">
        <is>
          <t>Sandhausen</t>
        </is>
      </c>
      <c r="D20" s="27" t="n">
        <v>527</v>
      </c>
      <c r="E20" s="27" t="n">
        <v>350</v>
      </c>
      <c r="F20" s="27" t="n">
        <v>412</v>
      </c>
      <c r="G20" s="27" t="n">
        <v>245</v>
      </c>
      <c r="H20" s="8" t="n">
        <v>7</v>
      </c>
      <c r="I20" s="8" t="n">
        <v>1</v>
      </c>
      <c r="J20" s="8" t="n">
        <v>8</v>
      </c>
      <c r="K20" s="15" t="n">
        <v>1</v>
      </c>
      <c r="L20" s="27" t="n">
        <v>0</v>
      </c>
      <c r="M20" s="8" t="n">
        <v>1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Union Berlin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1792</v>
      </c>
      <c r="AC20" s="27" t="n">
        <v>1304</v>
      </c>
      <c r="AD20" s="27" t="n">
        <v>31</v>
      </c>
      <c r="AE20" s="27" t="n">
        <v>9</v>
      </c>
      <c r="AF20" s="15" t="n">
        <v>1828</v>
      </c>
      <c r="AG20" s="27" t="n">
        <v>1328</v>
      </c>
      <c r="AH20" s="27" t="n">
        <v>20</v>
      </c>
      <c r="AI20" s="27" t="n">
        <v>5</v>
      </c>
      <c r="AL20" s="42">
        <f>AL31</f>
        <v/>
      </c>
      <c r="AM20" s="42">
        <f>AM31</f>
        <v/>
      </c>
      <c r="AN20" s="27">
        <f>COUNTIFS($J$2:$J$1000,"&gt;"&amp;$AN$16,$B$2:$B$1000,"="&amp;AL20)+COUNTIFS($J$2:$J$1000,"&gt;"&amp;$AN$16,$C$2:$C$1000,"="&amp;AL20)</f>
        <v/>
      </c>
      <c r="AO20" s="27">
        <f>COUNTIFS($J$2:$J$1000,"&lt;"&amp;$AN$16,$B$2:$B$1000,"="&amp;AL20)+COUNTIFS($J$2:$J$1000,"&lt;"&amp;$AN$16,$C$2:$C$1000,"="&amp;AL20)</f>
        <v/>
      </c>
      <c r="AP20" s="27">
        <f>COUNTIFS($J$2:$J$1000,"&gt;"&amp;$AN$16,$B$2:$B$1000,"="&amp;AM20)+COUNTIFS($J$2:$J$1000,"&gt;"&amp;$AN$16,$C$2:$C$1000,"="&amp;AM20)</f>
        <v/>
      </c>
      <c r="AQ20" s="27">
        <f>COUNTIFS($J$2:$J$1000,"&lt;"&amp;$AN$16,$B$2:$B$1000,"="&amp;AM20)+COUNTIFS($J$2:$J$1000,"&lt;"&amp;$AN$16,$C$2:$C$1000,"="&amp;AM20)</f>
        <v/>
      </c>
      <c r="AR20" s="27">
        <f>COUNTIFS($J$2:$J$1000,"&gt;"&amp;$AR$16,$B$2:$B$1000,"="&amp;AL20)+COUNTIFS($J$2:$J$1000,"&gt;"&amp;$AR$16,$C$2:$C$1000,"="&amp;AL20)</f>
        <v/>
      </c>
      <c r="AS20" s="27">
        <f>COUNTIFS($J$2:$J$1000,"&lt;"&amp;$AR$16,$B$2:$B$1000,"="&amp;AL20)+COUNTIFS($J$2:$J$1000,"&lt;"&amp;$AR$16,$C$2:$C$1000,"="&amp;AL20)</f>
        <v/>
      </c>
      <c r="AT20" s="27">
        <f>COUNTIFS($J$2:$J$1000,"&gt;"&amp;$AR$16,$B$2:$B$1000,"="&amp;AM20)+COUNTIFS($J$2:$J$1000,"&gt;"&amp;$AR$16,$C$2:$C$1000,"="&amp;AM20)</f>
        <v/>
      </c>
      <c r="AU20" s="27">
        <f>COUNTIFS($J$2:$J$1000,"&lt;"&amp;$AR$16,$B$2:$B$1000,"="&amp;AM20)+COUNTIFS($J$2:$J$1000,"&lt;"&amp;$AR$16,$C$2:$C$1000,"="&amp;AM20)</f>
        <v/>
      </c>
      <c r="AV20" s="27">
        <f>COUNTIFS($J$2:$J$1000,"&gt;"&amp;$AV$16,$B$2:$B$1000,"="&amp;AL20)+COUNTIFS($J$2:$J$1000,"&gt;"&amp;$AV$16,$C$2:$C$1000,"="&amp;AL20)</f>
        <v/>
      </c>
      <c r="AW20" s="27">
        <f>COUNTIFS($J$2:$J$1000,"&lt;"&amp;$AV$16,$B$2:$B$1000,"="&amp;AL20)+COUNTIFS($J$2:$J$1000,"&lt;"&amp;$AV$16,$C$2:$C$1000,"="&amp;AL20)</f>
        <v/>
      </c>
      <c r="AX20" s="27">
        <f>COUNTIFS($J$2:$J$1000,"&gt;"&amp;$AV$16,$B$2:$B$1000,"="&amp;AM20)+COUNTIFS($J$2:$J$1000,"&gt;"&amp;$AV$16,$C$2:$C$1000,"="&amp;AM20)</f>
        <v/>
      </c>
      <c r="AY20" s="27">
        <f>COUNTIFS($J$2:$J$1000,"&lt;"&amp;$AV$16,$B$2:$B$1000,"="&amp;AM20)+COUNTIFS($J$2:$J$1000,"&lt;"&amp;$AV$16,$C$2:$C$1000,"="&amp;AM20)</f>
        <v/>
      </c>
      <c r="AZ20" s="15">
        <f>COUNTIFS($M$2:$M$1000,"&gt;"&amp;$AZ$16,$B$2:$B$1000,"="&amp;AL20)+COUNTIFS($M$2:$M$1000,"&gt;"&amp;$AZ$16,$C$2:$C$1000,"="&amp;AL20)</f>
        <v/>
      </c>
      <c r="BA20" s="27">
        <f>COUNTIFS($M$2:$M$1000,"&lt;"&amp;$AZ$16,$B$2:$B$1000,"="&amp;AL20)+COUNTIFS($M$2:$M$1000,"&lt;"&amp;$AZ$16,$C$2:$C$1000,"="&amp;AL20)</f>
        <v/>
      </c>
      <c r="BB20" s="27">
        <f>COUNTIFS($M$2:$M$1000,"&gt;"&amp;$AZ$16,$B$2:$B$1000,"="&amp;AM20)+COUNTIFS($M$2:$M$1000,"&gt;"&amp;$AZ$16,$C$2:$C$1000,"="&amp;AM20)</f>
        <v/>
      </c>
      <c r="BC20" s="27">
        <f>COUNTIFS($M$2:$M$1000,"&lt;"&amp;$AZ$16,$B$2:$B$1000,"="&amp;AM20)+COUNTIFS($M$2:$M$1000,"&lt;"&amp;$AZ$16,$C$2:$C$1000,"="&amp;AM20)</f>
        <v/>
      </c>
      <c r="BD20" s="27">
        <f>COUNTIFS($M$2:$M$1000,"&gt;"&amp;$BD$16,$B$2:$B$1000,"="&amp;AL20)+COUNTIFS($M$2:$M$1000,"&gt;"&amp;$BD$16,$C$2:$C$1000,"="&amp;AL20)</f>
        <v/>
      </c>
      <c r="BE20" s="27">
        <f>COUNTIFS($M$2:$M$1000,"&lt;"&amp;$BD$16,$B$2:$B$1000,"="&amp;AL20)+COUNTIFS($M$2:$M$1000,"&lt;"&amp;$BD$16,$C$2:$C$1000,"="&amp;AL20)</f>
        <v/>
      </c>
      <c r="BF20" s="27">
        <f>COUNTIFS($M$2:$M$1000,"&gt;"&amp;$BD$16,$B$2:$B$1000,"="&amp;AM20)+COUNTIFS($M$2:$M$1000,"&gt;"&amp;$BD$16,$C$2:$C$1000,"="&amp;AM20)</f>
        <v/>
      </c>
      <c r="BG20" s="27">
        <f>COUNTIFS($M$2:$M$1000,"&lt;"&amp;$BD$16,$B$2:$B$1000,"="&amp;AM20)+COUNTIFS($M$2:$M$1000,"&lt;"&amp;$BD$16,$C$2:$C$1000,"="&amp;AM20)</f>
        <v/>
      </c>
      <c r="BH20" s="27">
        <f>COUNTIFS($M$2:$M$1000,"&gt;"&amp;$BH$16,$B$2:$B$1000,"="&amp;AL20)+COUNTIFS($M$2:$M$1000,"&gt;"&amp;$BH$16,$C$2:$C$1000,"="&amp;AL20)</f>
        <v/>
      </c>
      <c r="BI20" s="27">
        <f>COUNTIFS($M$2:$M$1000,"&lt;"&amp;$BH$16,$B$2:$B$1000,"="&amp;AL20)+COUNTIFS($M$2:$M$1000,"&lt;"&amp;$BH$16,$C$2:$C$1000,"="&amp;AL20)</f>
        <v/>
      </c>
      <c r="BJ20" s="27">
        <f>COUNTIFS($M$2:$M$1000,"&gt;"&amp;$BH$16,$B$2:$B$1000,"="&amp;AM20)+COUNTIFS($M$2:$M$1000,"&gt;"&amp;$BH$16,$C$2:$C$1000,"="&amp;AM20)</f>
        <v/>
      </c>
      <c r="BK20" s="27">
        <f>COUNTIFS($M$2:$M$1000,"&lt;"&amp;$BH$16,$B$2:$B$1000,"="&amp;AM20)+COUNTIFS($M$2:$M$1000,"&lt;"&amp;$BH$16,$C$2:$C$1000,"="&amp;AM20)</f>
        <v/>
      </c>
      <c r="BL20" s="27">
        <f>COUNTIFS($M$2:$M$1000,"&gt;"&amp;$BL$16,$B$2:$B$1000,"="&amp;AL20)+COUNTIFS($M$2:$M$1000,"&gt;"&amp;$BL$16,$C$2:$C$1000,"="&amp;AL20)</f>
        <v/>
      </c>
      <c r="BM20" s="27">
        <f>COUNTIFS($M$2:$M$1000,"&lt;"&amp;$BL$16,$B$2:$B$1000,"="&amp;AL20)+COUNTIFS($M$2:$M$1000,"&lt;"&amp;$BL$16,$C$2:$C$1000,"="&amp;AL20)</f>
        <v/>
      </c>
      <c r="BN20" s="27">
        <f>COUNTIFS($M$2:$M$1000,"&gt;"&amp;$BL$16,$B$2:$B$1000,"="&amp;AM20)+COUNTIFS($M$2:$M$1000,"&gt;"&amp;$BL$16,$C$2:$C$1000,"="&amp;AM20)</f>
        <v/>
      </c>
      <c r="BO20" s="27">
        <f>COUNTIFS($M$2:$M$1000,"&lt;"&amp;$BL$16,$B$2:$B$1000,"="&amp;AM20)+COUNTIFS($M$2:$M$1000,"&lt;"&amp;$BL$16,$C$2:$C$1000,"="&amp;AM20)</f>
        <v/>
      </c>
      <c r="BP20" s="6">
        <f>COUNTIFS($H$2:$H$1000,"&gt;"&amp;$BP$16,$B$2:$B$1000,"="&amp;AL20)+COUNTIFS($I$2:$I$1000,"&gt;"&amp;$BP$16,$C$2:$C$1000,"="&amp;AL20)</f>
        <v/>
      </c>
      <c r="BQ20" s="27">
        <f>COUNTIFS($H$2:$H$1000,"&lt;"&amp;$BP$16,$B$2:$B$1000,"="&amp;AL20)+COUNTIFS($I$2:$I$1000,"&lt;"&amp;$BP$16,$C$2:$C$1000,"="&amp;AL20)</f>
        <v/>
      </c>
      <c r="BR20" s="27">
        <f>COUNTIFS($H$2:$H$1000,"&gt;"&amp;$BP$16,$B$2:$B$1000,"="&amp;AM20)+COUNTIFS($I$2:$I$1000,"&gt;"&amp;$BP$16,$C$2:$C$1000,"="&amp;AM20)</f>
        <v/>
      </c>
      <c r="BS20" s="27">
        <f>COUNTIFS($H$2:$H$1000,"&lt;"&amp;$BP$16,$B$2:$B$1000,"="&amp;AM20)+COUNTIFS($I$2:$I$1000,"&lt;"&amp;$BP$16,$C$2:$C$1000,"="&amp;AM20)</f>
        <v/>
      </c>
      <c r="BT20" s="27">
        <f>COUNTIFS($H$2:$H$1000,"&gt;"&amp;$BT$16,$B$2:$B$1000,"="&amp;AL20)+COUNTIFS($I$2:$I$1000,"&gt;"&amp;$BT$16,$C$2:$C$1000,"="&amp;AL20)</f>
        <v/>
      </c>
      <c r="BU20" s="27">
        <f>COUNTIFS($H$2:$H$1000,"&lt;"&amp;$BT$16,$B$2:$B$1000,"="&amp;AL20)+COUNTIFS($I$2:$I$1000,"&lt;"&amp;$BT$16,$C$2:$C$1000,"="&amp;AL20)</f>
        <v/>
      </c>
      <c r="BV20" s="27">
        <f>COUNTIFS($H$2:$H$1000,"&gt;"&amp;$BT$16,$B$2:$B$1000,"="&amp;AM20)+COUNTIFS($I$2:$I$1000,"&gt;"&amp;$BT$16,$C$2:$C$1000,"="&amp;AM20)</f>
        <v/>
      </c>
      <c r="BW20" s="27">
        <f>COUNTIFS($H$2:$H$1000,"&lt;"&amp;$BT$16,$B$2:$B$1000,"="&amp;AM20)+COUNTIFS($I$2:$I$1000,"&lt;"&amp;$BT$16,$C$2:$C$1000,"="&amp;AM20)</f>
        <v/>
      </c>
      <c r="BX20" s="27">
        <f>COUNTIFS($H$2:$H$1000,"&gt;"&amp;$BX$16,$B$2:$B$1000,"="&amp;AL20)+COUNTIFS($I$2:$I$1000,"&gt;"&amp;$BX$16,$C$2:$C$1000,"="&amp;AL20)</f>
        <v/>
      </c>
      <c r="BY20" s="27">
        <f>COUNTIFS($H$2:$H$1000,"&lt;"&amp;$BX$16,$B$2:$B$1000,"="&amp;AL20)+COUNTIFS($I$2:$I$1000,"&lt;"&amp;$BX$16,$C$2:$C$1000,"="&amp;AL20)</f>
        <v/>
      </c>
      <c r="BZ20" s="27">
        <f>COUNTIFS($H$2:$H$1000,"&gt;"&amp;$BX$16,$B$2:$B$1000,"="&amp;AM20)+COUNTIFS($I$2:$I$1000,"&gt;"&amp;$BX$16,$C$2:$C$1000,"="&amp;AM20)</f>
        <v/>
      </c>
      <c r="CA20" s="27">
        <f>COUNTIFS($H$2:$H$1000,"&lt;"&amp;$BX$16,$B$2:$B$1000,"="&amp;AM20)+COUNTIFS($I$2:$I$1000,"&lt;"&amp;$BX$16,$C$2:$C$1000,"="&amp;AM20)</f>
        <v/>
      </c>
      <c r="CB20" s="15">
        <f>COUNTIFS($K$2:$K$1000,"&gt;"&amp;$CB$16,$B$2:$B$1000,"="&amp;AL20)+COUNTIFS($L$2:$L$1000,"&gt;"&amp;$CB$16,$C$2:$C$1000,"="&amp;AL20)</f>
        <v/>
      </c>
      <c r="CC20" s="27">
        <f>COUNTIFS($K$2:$K$1000,"&lt;"&amp;$CB$16,$B$2:$B$1000,"="&amp;AL20)+COUNTIFS($L$2:$L$1000,"&lt;"&amp;$CB$16,$C$2:$C$1000,"="&amp;AL20)</f>
        <v/>
      </c>
      <c r="CD20" s="27">
        <f>COUNTIFS($K$2:$K$1000,"&gt;"&amp;$CB$16,$B$2:$B$1000,"="&amp;AM20)+COUNTIFS($L$2:$L$1000,"&gt;"&amp;$CB$16,$C$2:$C$1000,"="&amp;AM20)</f>
        <v/>
      </c>
      <c r="CE20" s="27">
        <f>COUNTIFS($K$2:$K$1000,"&lt;"&amp;$CB$16,$B$2:$B$1000,"="&amp;AM20)+COUNTIFS($L$2:$L$1000,"&lt;"&amp;$CB$16,$C$2:$C$1000,"="&amp;AM20)</f>
        <v/>
      </c>
      <c r="CF20" s="27">
        <f>COUNTIFS($K$2:$K$1000,"&gt;"&amp;$CF$16,$B$2:$B$1000,"="&amp;AL20)+COUNTIFS($L$2:$L$1000,"&gt;"&amp;$CF$16,$C$2:$C$1000,"="&amp;AL20)</f>
        <v/>
      </c>
      <c r="CG20" s="27">
        <f>COUNTIFS($K$2:$K$1000,"&lt;"&amp;$CF$16,$B$2:$B$1000,"="&amp;AL20)+COUNTIFS($L$2:$L$1000,"&lt;"&amp;$CF$16,$C$2:$C$1000,"="&amp;AL20)</f>
        <v/>
      </c>
      <c r="CH20" s="27">
        <f>COUNTIFS($K$2:$K$1000,"&gt;"&amp;$CF$16,$B$2:$B$1000,"="&amp;AM20)+COUNTIFS($L$2:$L$1000,"&gt;"&amp;$CF$16,$C$2:$C$1000,"="&amp;AM20)</f>
        <v/>
      </c>
      <c r="CI20" s="27">
        <f>COUNTIFS($K$2:$K$1000,"&lt;"&amp;$CF$16,$B$2:$B$1000,"="&amp;AM20)+COUNTIFS($L$2:$L$1000,"&lt;"&amp;$CF$16,$C$2:$C$1000,"="&amp;AM20)</f>
        <v/>
      </c>
      <c r="CJ20" s="27">
        <f>COUNTIFS($K$2:$K$1000,"&gt;"&amp;$CJ$16,$B$2:$B$1000,"="&amp;AL20)+COUNTIFS($L$2:$L$1000,"&gt;"&amp;$CJ$16,$C$2:$C$1000,"="&amp;AL20)</f>
        <v/>
      </c>
      <c r="CK20" s="27">
        <f>COUNTIFS($K$2:$K$1000,"&lt;"&amp;$CJ$16,$B$2:$B$1000,"="&amp;AL20)+COUNTIFS($L$2:$L$1000,"&lt;"&amp;$CJ$16,$C$2:$C$1000,"="&amp;AL20)</f>
        <v/>
      </c>
      <c r="CL20" s="27">
        <f>COUNTIFS($K$2:$K$1000,"&gt;"&amp;$CJ$16,$B$2:$B$1000,"="&amp;AM20)+COUNTIFS($L$2:$L$1000,"&gt;"&amp;$CJ$16,$C$2:$C$1000,"="&amp;AM20)</f>
        <v/>
      </c>
      <c r="CM20" s="27">
        <f>COUNTIFS($K$2:$K$1000,"&lt;"&amp;$CJ$16,$B$2:$B$1000,"="&amp;AM20)+COUNTIFS($L$2:$L$1000,"&lt;"&amp;$CJ$16,$C$2:$C$1000,"="&amp;AM20)</f>
        <v/>
      </c>
      <c r="CN20" s="6">
        <f>COUNTIFS($I$2:$I$1000,"&gt;"&amp;$CN$16,$B$2:$B$1000,"="&amp;AL20)+COUNTIFS($H$2:$H$1000,"&gt;"&amp;$CN$16,$C$2:$C$1000,"="&amp;AL20)</f>
        <v/>
      </c>
      <c r="CO20" s="27">
        <f>COUNTIFS($I$2:$I$1000,"&lt;"&amp;$CN$16,$B$2:$B$1000,"="&amp;AL20)+COUNTIFS($H$2:$H$1000,"&lt;"&amp;$CN$16,$C$2:$C$1000,"="&amp;AL20)</f>
        <v/>
      </c>
      <c r="CP20" s="27">
        <f>COUNTIFS($I$2:$I$1000,"&gt;"&amp;$CN$16,$B$2:$B$1000,"="&amp;AM20)+COUNTIFS($H$2:$H$1000,"&gt;"&amp;$CN$16,$C$2:$C$1000,"="&amp;AM20)</f>
        <v/>
      </c>
      <c r="CQ20" s="27">
        <f>COUNTIFS($I$2:$I$1000,"&lt;"&amp;$CN$16,$B$2:$B$1000,"="&amp;AM20)+COUNTIFS($H$2:$H$1000,"&lt;"&amp;$CN$16,$C$2:$C$1000,"="&amp;AM20)</f>
        <v/>
      </c>
      <c r="CR20" s="27">
        <f>COUNTIFS($I$2:$I$1000,"&gt;"&amp;$CR$16,$B$2:$B$1000,"="&amp;AL20)+COUNTIFS($H$2:$H$1000,"&gt;"&amp;$CR$16,$C$2:$C$1000,"="&amp;AL20)</f>
        <v/>
      </c>
      <c r="CS20" s="27">
        <f>COUNTIFS($I$2:$I$1000,"&lt;"&amp;$CR$16,$B$2:$B$1000,"="&amp;AL20)+COUNTIFS($H$2:$H$1000,"&lt;"&amp;$CR$16,$C$2:$C$1000,"="&amp;AL20)</f>
        <v/>
      </c>
      <c r="CT20" s="27">
        <f>COUNTIFS($I$2:$I$1000,"&gt;"&amp;$CR$16,$B$2:$B$1000,"="&amp;AM20)+COUNTIFS($H$2:$H$1000,"&gt;"&amp;$CR$16,$C$2:$C$1000,"="&amp;AM20)</f>
        <v/>
      </c>
      <c r="CU20" s="27">
        <f>COUNTIFS($I$2:$I$1000,"&lt;"&amp;$CR$16,$B$2:$B$1000,"="&amp;AM20)+COUNTIFS($H$2:$H$1000,"&lt;"&amp;$CR$16,$C$2:$C$1000,"="&amp;AM20)</f>
        <v/>
      </c>
      <c r="CV20" s="27">
        <f>COUNTIFS($I$2:$I$1000,"&gt;"&amp;$CV$16,$B$2:$B$1000,"="&amp;AL20)+COUNTIFS($H$2:$H$1000,"&gt;"&amp;$CV$16,$C$2:$C$1000,"="&amp;AL20)</f>
        <v/>
      </c>
      <c r="CW20" s="27">
        <f>COUNTIFS($I$2:$I$1000,"&lt;"&amp;$CV$16,$B$2:$B$1000,"="&amp;AL20)+COUNTIFS($H$2:$H$1000,"&lt;"&amp;$CV$16,$C$2:$C$1000,"="&amp;AL20)</f>
        <v/>
      </c>
      <c r="CX20" s="27">
        <f>COUNTIFS($I$2:$I$1000,"&gt;"&amp;$CV$16,$B$2:$B$1000,"="&amp;AM20)+COUNTIFS($H$2:$H$1000,"&gt;"&amp;$CV$16,$C$2:$C$1000,"="&amp;AM20)</f>
        <v/>
      </c>
      <c r="CY20" s="27">
        <f>COUNTIFS($I$2:$I$1000,"&lt;"&amp;$CV$16,$B$2:$B$1000,"="&amp;AM20)+COUNTIFS($H$2:$H$1000,"&lt;"&amp;$CV$16,$C$2:$C$1000,"="&amp;AM20)</f>
        <v/>
      </c>
      <c r="CZ20" s="15">
        <f>COUNTIFS($L$2:$L$1000,"&gt;"&amp;$CZ$16,$B$2:$B$1000,"="&amp;AL20)+COUNTIFS($K$2:$K$1000,"&gt;"&amp;$CZ$16,$C$2:$C$1000,"="&amp;AL20)</f>
        <v/>
      </c>
      <c r="DA20" s="27">
        <f>COUNTIFS($L$2:$L$1000,"&lt;"&amp;$CZ$16,$B$2:$B$1000,"="&amp;AL20)+COUNTIFS($K$2:$K$1000,"&lt;"&amp;$CZ$16,$C$2:$C$1000,"="&amp;AL20)</f>
        <v/>
      </c>
      <c r="DB20" s="27">
        <f>COUNTIFS($L$2:$L$1000,"&gt;"&amp;$CZ$16,$B$2:$B$1000,"="&amp;AM20)+COUNTIFS($K$2:$K$1000,"&gt;"&amp;$CZ$16,$C$2:$C$1000,"="&amp;AM20)</f>
        <v/>
      </c>
      <c r="DC20" s="27">
        <f>COUNTIFS($L$2:$L$1000,"&lt;"&amp;$CZ$16,$B$2:$B$1000,"="&amp;AM20)+COUNTIFS($K$2:$K$1000,"&lt;"&amp;$CZ$16,$C$2:$C$1000,"="&amp;AM20)</f>
        <v/>
      </c>
      <c r="DD20" s="27">
        <f>COUNTIFS($L$2:$L$1000,"&gt;"&amp;$DD$16,$B$2:$B$1000,"="&amp;AL20)+COUNTIFS($K$2:$K$1000,"&gt;"&amp;$DD$16,$C$2:$C$1000,"="&amp;AL20)</f>
        <v/>
      </c>
      <c r="DE20" s="27">
        <f>COUNTIFS($L$2:$L$1000,"&lt;"&amp;$DD$16,$B$2:$B$1000,"="&amp;AL20)+COUNTIFS($K$2:$K$1000,"&lt;"&amp;$DD$16,$C$2:$C$1000,"="&amp;AL20)</f>
        <v/>
      </c>
      <c r="DF20" s="27">
        <f>COUNTIFS($L$2:$L$1000,"&gt;"&amp;$DD$16,$B$2:$B$1000,"="&amp;AM20)+COUNTIFS($K$2:$K$1000,"&gt;"&amp;$DD$16,$C$2:$C$1000,"="&amp;AM20)</f>
        <v/>
      </c>
      <c r="DG20" s="27">
        <f>COUNTIFS($L$2:$L$1000,"&lt;"&amp;$DD$16,$B$2:$B$1000,"="&amp;AM20)+COUNTIFS($K$2:$K$1000,"&lt;"&amp;$DD$16,$C$2:$C$1000,"="&amp;AM20)</f>
        <v/>
      </c>
      <c r="DH20" s="27">
        <f>COUNTIFS($L$2:$L$1000,"&gt;"&amp;$DH$16,$B$2:$B$1000,"="&amp;AL20)+COUNTIFS($K$2:$K$1000,"&gt;"&amp;$DH$16,$C$2:$C$1000,"="&amp;AL20)</f>
        <v/>
      </c>
      <c r="DI20" s="27">
        <f>COUNTIFS($L$2:$L$1000,"&lt;"&amp;$DH$16,$B$2:$B$1000,"="&amp;AL20)+COUNTIFS($K$2:$K$1000,"&lt;"&amp;$DH$16,$C$2:$C$1000,"="&amp;AL20)</f>
        <v/>
      </c>
      <c r="DJ20" s="27">
        <f>COUNTIFS($L$2:$L$1000,"&gt;"&amp;$DH$16,$B$2:$B$1000,"="&amp;AM20)+COUNTIFS($K$2:$K$1000,"&gt;"&amp;$DH$16,$C$2:$C$1000,"="&amp;AM20)</f>
        <v/>
      </c>
      <c r="DK20" s="27">
        <f>COUNTIFS($L$2:$L$1000,"&lt;"&amp;$DH$16,$B$2:$B$1000,"="&amp;AM20)+COUNTIFS($K$2:$K$1000,"&lt;"&amp;$DH$16,$C$2:$C$1000,"="&amp;AM20)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43336</v>
      </c>
      <c r="B21" s="42" t="inlineStr">
        <is>
          <t>Darmstadt</t>
        </is>
      </c>
      <c r="C21" s="42" t="inlineStr">
        <is>
          <t>Duisburg</t>
        </is>
      </c>
      <c r="D21" s="27" t="n">
        <v>409</v>
      </c>
      <c r="E21" s="27" t="n">
        <v>386</v>
      </c>
      <c r="F21" s="27" t="n">
        <v>308</v>
      </c>
      <c r="G21" s="27" t="n">
        <v>277</v>
      </c>
      <c r="H21" s="8" t="n">
        <v>4</v>
      </c>
      <c r="I21" s="8" t="n">
        <v>6</v>
      </c>
      <c r="J21" s="8" t="n">
        <v>10</v>
      </c>
      <c r="K21" s="15" t="n">
        <v>3</v>
      </c>
      <c r="L21" s="27" t="n">
        <v>0</v>
      </c>
      <c r="M21" s="8" t="n">
        <v>3</v>
      </c>
      <c r="N21" s="12">
        <f>IF(K21="","",LOOKUP(K21-L21,{-9E+307,0,1},{2,"x",1}))</f>
        <v/>
      </c>
      <c r="O21" s="7">
        <f>IF(K21="","",K21&amp;"-"&amp;L21)</f>
        <v/>
      </c>
      <c r="P21" s="1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L21" s="42">
        <f>AL32</f>
        <v/>
      </c>
      <c r="AM21" s="42">
        <f>AM32</f>
        <v/>
      </c>
      <c r="AN21" s="27">
        <f>COUNTIFS($J$2:$J$1000,"&gt;"&amp;$AN$16,$B$2:$B$1000,"="&amp;AL21)+COUNTIFS($J$2:$J$1000,"&gt;"&amp;$AN$16,$C$2:$C$1000,"="&amp;AL21)</f>
        <v/>
      </c>
      <c r="AO21" s="27">
        <f>COUNTIFS($J$2:$J$1000,"&lt;"&amp;$AN$16,$B$2:$B$1000,"="&amp;AL21)+COUNTIFS($J$2:$J$1000,"&lt;"&amp;$AN$16,$C$2:$C$1000,"="&amp;AL21)</f>
        <v/>
      </c>
      <c r="AP21" s="27">
        <f>COUNTIFS($J$2:$J$1000,"&gt;"&amp;$AN$16,$B$2:$B$1000,"="&amp;AM21)+COUNTIFS($J$2:$J$1000,"&gt;"&amp;$AN$16,$C$2:$C$1000,"="&amp;AM21)</f>
        <v/>
      </c>
      <c r="AQ21" s="27">
        <f>COUNTIFS($J$2:$J$1000,"&lt;"&amp;$AN$16,$B$2:$B$1000,"="&amp;AM21)+COUNTIFS($J$2:$J$1000,"&lt;"&amp;$AN$16,$C$2:$C$1000,"="&amp;AM21)</f>
        <v/>
      </c>
      <c r="AR21" s="27">
        <f>COUNTIFS($J$2:$J$1000,"&gt;"&amp;$AR$16,$B$2:$B$1000,"="&amp;AL21)+COUNTIFS($J$2:$J$1000,"&gt;"&amp;$AR$16,$C$2:$C$1000,"="&amp;AL21)</f>
        <v/>
      </c>
      <c r="AS21" s="27">
        <f>COUNTIFS($J$2:$J$1000,"&lt;"&amp;$AR$16,$B$2:$B$1000,"="&amp;AL21)+COUNTIFS($J$2:$J$1000,"&lt;"&amp;$AR$16,$C$2:$C$1000,"="&amp;AL21)</f>
        <v/>
      </c>
      <c r="AT21" s="27">
        <f>COUNTIFS($J$2:$J$1000,"&gt;"&amp;$AR$16,$B$2:$B$1000,"="&amp;AM21)+COUNTIFS($J$2:$J$1000,"&gt;"&amp;$AR$16,$C$2:$C$1000,"="&amp;AM21)</f>
        <v/>
      </c>
      <c r="AU21" s="27">
        <f>COUNTIFS($J$2:$J$1000,"&lt;"&amp;$AR$16,$B$2:$B$1000,"="&amp;AM21)+COUNTIFS($J$2:$J$1000,"&lt;"&amp;$AR$16,$C$2:$C$1000,"="&amp;AM21)</f>
        <v/>
      </c>
      <c r="AV21" s="27">
        <f>COUNTIFS($J$2:$J$1000,"&gt;"&amp;$AV$16,$B$2:$B$1000,"="&amp;AL21)+COUNTIFS($J$2:$J$1000,"&gt;"&amp;$AV$16,$C$2:$C$1000,"="&amp;AL21)</f>
        <v/>
      </c>
      <c r="AW21" s="27">
        <f>COUNTIFS($J$2:$J$1000,"&lt;"&amp;$AV$16,$B$2:$B$1000,"="&amp;AL21)+COUNTIFS($J$2:$J$1000,"&lt;"&amp;$AV$16,$C$2:$C$1000,"="&amp;AL21)</f>
        <v/>
      </c>
      <c r="AX21" s="27">
        <f>COUNTIFS($J$2:$J$1000,"&gt;"&amp;$AV$16,$B$2:$B$1000,"="&amp;AM21)+COUNTIFS($J$2:$J$1000,"&gt;"&amp;$AV$16,$C$2:$C$1000,"="&amp;AM21)</f>
        <v/>
      </c>
      <c r="AY21" s="27">
        <f>COUNTIFS($J$2:$J$1000,"&lt;"&amp;$AV$16,$B$2:$B$1000,"="&amp;AM21)+COUNTIFS($J$2:$J$1000,"&lt;"&amp;$AV$16,$C$2:$C$1000,"="&amp;AM21)</f>
        <v/>
      </c>
      <c r="AZ21" s="15">
        <f>COUNTIFS($M$2:$M$1000,"&gt;"&amp;$AZ$16,$B$2:$B$1000,"="&amp;AL21)+COUNTIFS($M$2:$M$1000,"&gt;"&amp;$AZ$16,$C$2:$C$1000,"="&amp;AL21)</f>
        <v/>
      </c>
      <c r="BA21" s="27">
        <f>COUNTIFS($M$2:$M$1000,"&lt;"&amp;$AZ$16,$B$2:$B$1000,"="&amp;AL21)+COUNTIFS($M$2:$M$1000,"&lt;"&amp;$AZ$16,$C$2:$C$1000,"="&amp;AL21)</f>
        <v/>
      </c>
      <c r="BB21" s="27">
        <f>COUNTIFS($M$2:$M$1000,"&gt;"&amp;$AZ$16,$B$2:$B$1000,"="&amp;AM21)+COUNTIFS($M$2:$M$1000,"&gt;"&amp;$AZ$16,$C$2:$C$1000,"="&amp;AM21)</f>
        <v/>
      </c>
      <c r="BC21" s="27">
        <f>COUNTIFS($M$2:$M$1000,"&lt;"&amp;$AZ$16,$B$2:$B$1000,"="&amp;AM21)+COUNTIFS($M$2:$M$1000,"&lt;"&amp;$AZ$16,$C$2:$C$1000,"="&amp;AM21)</f>
        <v/>
      </c>
      <c r="BD21" s="27">
        <f>COUNTIFS($M$2:$M$1000,"&gt;"&amp;$BD$16,$B$2:$B$1000,"="&amp;AL21)+COUNTIFS($M$2:$M$1000,"&gt;"&amp;$BD$16,$C$2:$C$1000,"="&amp;AL21)</f>
        <v/>
      </c>
      <c r="BE21" s="27">
        <f>COUNTIFS($M$2:$M$1000,"&lt;"&amp;$BD$16,$B$2:$B$1000,"="&amp;AL21)+COUNTIFS($M$2:$M$1000,"&lt;"&amp;$BD$16,$C$2:$C$1000,"="&amp;AL21)</f>
        <v/>
      </c>
      <c r="BF21" s="27">
        <f>COUNTIFS($M$2:$M$1000,"&gt;"&amp;$BD$16,$B$2:$B$1000,"="&amp;AM21)+COUNTIFS($M$2:$M$1000,"&gt;"&amp;$BD$16,$C$2:$C$1000,"="&amp;AM21)</f>
        <v/>
      </c>
      <c r="BG21" s="27">
        <f>COUNTIFS($M$2:$M$1000,"&lt;"&amp;$BD$16,$B$2:$B$1000,"="&amp;AM21)+COUNTIFS($M$2:$M$1000,"&lt;"&amp;$BD$16,$C$2:$C$1000,"="&amp;AM21)</f>
        <v/>
      </c>
      <c r="BH21" s="27">
        <f>COUNTIFS($M$2:$M$1000,"&gt;"&amp;$BH$16,$B$2:$B$1000,"="&amp;AL21)+COUNTIFS($M$2:$M$1000,"&gt;"&amp;$BH$16,$C$2:$C$1000,"="&amp;AL21)</f>
        <v/>
      </c>
      <c r="BI21" s="27">
        <f>COUNTIFS($M$2:$M$1000,"&lt;"&amp;$BH$16,$B$2:$B$1000,"="&amp;AL21)+COUNTIFS($M$2:$M$1000,"&lt;"&amp;$BH$16,$C$2:$C$1000,"="&amp;AL21)</f>
        <v/>
      </c>
      <c r="BJ21" s="27">
        <f>COUNTIFS($M$2:$M$1000,"&gt;"&amp;$BH$16,$B$2:$B$1000,"="&amp;AM21)+COUNTIFS($M$2:$M$1000,"&gt;"&amp;$BH$16,$C$2:$C$1000,"="&amp;AM21)</f>
        <v/>
      </c>
      <c r="BK21" s="27">
        <f>COUNTIFS($M$2:$M$1000,"&lt;"&amp;$BH$16,$B$2:$B$1000,"="&amp;AM21)+COUNTIFS($M$2:$M$1000,"&lt;"&amp;$BH$16,$C$2:$C$1000,"="&amp;AM21)</f>
        <v/>
      </c>
      <c r="BL21" s="27">
        <f>COUNTIFS($M$2:$M$1000,"&gt;"&amp;$BL$16,$B$2:$B$1000,"="&amp;AL21)+COUNTIFS($M$2:$M$1000,"&gt;"&amp;$BL$16,$C$2:$C$1000,"="&amp;AL21)</f>
        <v/>
      </c>
      <c r="BM21" s="27">
        <f>COUNTIFS($M$2:$M$1000,"&lt;"&amp;$BL$16,$B$2:$B$1000,"="&amp;AL21)+COUNTIFS($M$2:$M$1000,"&lt;"&amp;$BL$16,$C$2:$C$1000,"="&amp;AL21)</f>
        <v/>
      </c>
      <c r="BN21" s="27">
        <f>COUNTIFS($M$2:$M$1000,"&gt;"&amp;$BL$16,$B$2:$B$1000,"="&amp;AM21)+COUNTIFS($M$2:$M$1000,"&gt;"&amp;$BL$16,$C$2:$C$1000,"="&amp;AM21)</f>
        <v/>
      </c>
      <c r="BO21" s="27">
        <f>COUNTIFS($M$2:$M$1000,"&lt;"&amp;$BL$16,$B$2:$B$1000,"="&amp;AM21)+COUNTIFS($M$2:$M$1000,"&lt;"&amp;$BL$16,$C$2:$C$1000,"="&amp;AM21)</f>
        <v/>
      </c>
      <c r="BP21" s="6">
        <f>COUNTIFS($H$2:$H$1000,"&gt;"&amp;$BP$16,$B$2:$B$1000,"="&amp;AL21)+COUNTIFS($I$2:$I$1000,"&gt;"&amp;$BP$16,$C$2:$C$1000,"="&amp;AL21)</f>
        <v/>
      </c>
      <c r="BQ21" s="27">
        <f>COUNTIFS($H$2:$H$1000,"&lt;"&amp;$BP$16,$B$2:$B$1000,"="&amp;AL21)+COUNTIFS($I$2:$I$1000,"&lt;"&amp;$BP$16,$C$2:$C$1000,"="&amp;AL21)</f>
        <v/>
      </c>
      <c r="BR21" s="27">
        <f>COUNTIFS($H$2:$H$1000,"&gt;"&amp;$BP$16,$B$2:$B$1000,"="&amp;AM21)+COUNTIFS($I$2:$I$1000,"&gt;"&amp;$BP$16,$C$2:$C$1000,"="&amp;AM21)</f>
        <v/>
      </c>
      <c r="BS21" s="27">
        <f>COUNTIFS($H$2:$H$1000,"&lt;"&amp;$BP$16,$B$2:$B$1000,"="&amp;AM21)+COUNTIFS($I$2:$I$1000,"&lt;"&amp;$BP$16,$C$2:$C$1000,"="&amp;AM21)</f>
        <v/>
      </c>
      <c r="BT21" s="27">
        <f>COUNTIFS($H$2:$H$1000,"&gt;"&amp;$BT$16,$B$2:$B$1000,"="&amp;AL21)+COUNTIFS($I$2:$I$1000,"&gt;"&amp;$BT$16,$C$2:$C$1000,"="&amp;AL21)</f>
        <v/>
      </c>
      <c r="BU21" s="27">
        <f>COUNTIFS($H$2:$H$1000,"&lt;"&amp;$BT$16,$B$2:$B$1000,"="&amp;AL21)+COUNTIFS($I$2:$I$1000,"&lt;"&amp;$BT$16,$C$2:$C$1000,"="&amp;AL21)</f>
        <v/>
      </c>
      <c r="BV21" s="27">
        <f>COUNTIFS($H$2:$H$1000,"&gt;"&amp;$BT$16,$B$2:$B$1000,"="&amp;AM21)+COUNTIFS($I$2:$I$1000,"&gt;"&amp;$BT$16,$C$2:$C$1000,"="&amp;AM21)</f>
        <v/>
      </c>
      <c r="BW21" s="27">
        <f>COUNTIFS($H$2:$H$1000,"&lt;"&amp;$BT$16,$B$2:$B$1000,"="&amp;AM21)+COUNTIFS($I$2:$I$1000,"&lt;"&amp;$BT$16,$C$2:$C$1000,"="&amp;AM21)</f>
        <v/>
      </c>
      <c r="BX21" s="27">
        <f>COUNTIFS($H$2:$H$1000,"&gt;"&amp;$BX$16,$B$2:$B$1000,"="&amp;AL21)+COUNTIFS($I$2:$I$1000,"&gt;"&amp;$BX$16,$C$2:$C$1000,"="&amp;AL21)</f>
        <v/>
      </c>
      <c r="BY21" s="27">
        <f>COUNTIFS($H$2:$H$1000,"&lt;"&amp;$BX$16,$B$2:$B$1000,"="&amp;AL21)+COUNTIFS($I$2:$I$1000,"&lt;"&amp;$BX$16,$C$2:$C$1000,"="&amp;AL21)</f>
        <v/>
      </c>
      <c r="BZ21" s="27">
        <f>COUNTIFS($H$2:$H$1000,"&gt;"&amp;$BX$16,$B$2:$B$1000,"="&amp;AM21)+COUNTIFS($I$2:$I$1000,"&gt;"&amp;$BX$16,$C$2:$C$1000,"="&amp;AM21)</f>
        <v/>
      </c>
      <c r="CA21" s="27">
        <f>COUNTIFS($H$2:$H$1000,"&lt;"&amp;$BX$16,$B$2:$B$1000,"="&amp;AM21)+COUNTIFS($I$2:$I$1000,"&lt;"&amp;$BX$16,$C$2:$C$1000,"="&amp;AM21)</f>
        <v/>
      </c>
      <c r="CB21" s="15">
        <f>COUNTIFS($K$2:$K$1000,"&gt;"&amp;$CB$16,$B$2:$B$1000,"="&amp;AL21)+COUNTIFS($L$2:$L$1000,"&gt;"&amp;$CB$16,$C$2:$C$1000,"="&amp;AL21)</f>
        <v/>
      </c>
      <c r="CC21" s="27">
        <f>COUNTIFS($K$2:$K$1000,"&lt;"&amp;$CB$16,$B$2:$B$1000,"="&amp;AL21)+COUNTIFS($L$2:$L$1000,"&lt;"&amp;$CB$16,$C$2:$C$1000,"="&amp;AL21)</f>
        <v/>
      </c>
      <c r="CD21" s="27">
        <f>COUNTIFS($K$2:$K$1000,"&gt;"&amp;$CB$16,$B$2:$B$1000,"="&amp;AM21)+COUNTIFS($L$2:$L$1000,"&gt;"&amp;$CB$16,$C$2:$C$1000,"="&amp;AM21)</f>
        <v/>
      </c>
      <c r="CE21" s="27">
        <f>COUNTIFS($K$2:$K$1000,"&lt;"&amp;$CB$16,$B$2:$B$1000,"="&amp;AM21)+COUNTIFS($L$2:$L$1000,"&lt;"&amp;$CB$16,$C$2:$C$1000,"="&amp;AM21)</f>
        <v/>
      </c>
      <c r="CF21" s="27">
        <f>COUNTIFS($K$2:$K$1000,"&gt;"&amp;$CF$16,$B$2:$B$1000,"="&amp;AL21)+COUNTIFS($L$2:$L$1000,"&gt;"&amp;$CF$16,$C$2:$C$1000,"="&amp;AL21)</f>
        <v/>
      </c>
      <c r="CG21" s="27">
        <f>COUNTIFS($K$2:$K$1000,"&lt;"&amp;$CF$16,$B$2:$B$1000,"="&amp;AL21)+COUNTIFS($L$2:$L$1000,"&lt;"&amp;$CF$16,$C$2:$C$1000,"="&amp;AL21)</f>
        <v/>
      </c>
      <c r="CH21" s="27">
        <f>COUNTIFS($K$2:$K$1000,"&gt;"&amp;$CF$16,$B$2:$B$1000,"="&amp;AM21)+COUNTIFS($L$2:$L$1000,"&gt;"&amp;$CF$16,$C$2:$C$1000,"="&amp;AM21)</f>
        <v/>
      </c>
      <c r="CI21" s="27">
        <f>COUNTIFS($K$2:$K$1000,"&lt;"&amp;$CF$16,$B$2:$B$1000,"="&amp;AM21)+COUNTIFS($L$2:$L$1000,"&lt;"&amp;$CF$16,$C$2:$C$1000,"="&amp;AM21)</f>
        <v/>
      </c>
      <c r="CJ21" s="27">
        <f>COUNTIFS($K$2:$K$1000,"&gt;"&amp;$CJ$16,$B$2:$B$1000,"="&amp;AL21)+COUNTIFS($L$2:$L$1000,"&gt;"&amp;$CJ$16,$C$2:$C$1000,"="&amp;AL21)</f>
        <v/>
      </c>
      <c r="CK21" s="27">
        <f>COUNTIFS($K$2:$K$1000,"&lt;"&amp;$CJ$16,$B$2:$B$1000,"="&amp;AL21)+COUNTIFS($L$2:$L$1000,"&lt;"&amp;$CJ$16,$C$2:$C$1000,"="&amp;AL21)</f>
        <v/>
      </c>
      <c r="CL21" s="27">
        <f>COUNTIFS($K$2:$K$1000,"&gt;"&amp;$CJ$16,$B$2:$B$1000,"="&amp;AM21)+COUNTIFS($L$2:$L$1000,"&gt;"&amp;$CJ$16,$C$2:$C$1000,"="&amp;AM21)</f>
        <v/>
      </c>
      <c r="CM21" s="27">
        <f>COUNTIFS($K$2:$K$1000,"&lt;"&amp;$CJ$16,$B$2:$B$1000,"="&amp;AM21)+COUNTIFS($L$2:$L$1000,"&lt;"&amp;$CJ$16,$C$2:$C$1000,"="&amp;AM21)</f>
        <v/>
      </c>
      <c r="CN21" s="6">
        <f>COUNTIFS($I$2:$I$1000,"&gt;"&amp;$CN$16,$B$2:$B$1000,"="&amp;AL21)+COUNTIFS($H$2:$H$1000,"&gt;"&amp;$CN$16,$C$2:$C$1000,"="&amp;AL21)</f>
        <v/>
      </c>
      <c r="CO21" s="27">
        <f>COUNTIFS($I$2:$I$1000,"&lt;"&amp;$CN$16,$B$2:$B$1000,"="&amp;AL21)+COUNTIFS($H$2:$H$1000,"&lt;"&amp;$CN$16,$C$2:$C$1000,"="&amp;AL21)</f>
        <v/>
      </c>
      <c r="CP21" s="27">
        <f>COUNTIFS($I$2:$I$1000,"&gt;"&amp;$CN$16,$B$2:$B$1000,"="&amp;AM21)+COUNTIFS($H$2:$H$1000,"&gt;"&amp;$CN$16,$C$2:$C$1000,"="&amp;AM21)</f>
        <v/>
      </c>
      <c r="CQ21" s="27">
        <f>COUNTIFS($I$2:$I$1000,"&lt;"&amp;$CN$16,$B$2:$B$1000,"="&amp;AM21)+COUNTIFS($H$2:$H$1000,"&lt;"&amp;$CN$16,$C$2:$C$1000,"="&amp;AM21)</f>
        <v/>
      </c>
      <c r="CR21" s="27">
        <f>COUNTIFS($I$2:$I$1000,"&gt;"&amp;$CR$16,$B$2:$B$1000,"="&amp;AL21)+COUNTIFS($H$2:$H$1000,"&gt;"&amp;$CR$16,$C$2:$C$1000,"="&amp;AL21)</f>
        <v/>
      </c>
      <c r="CS21" s="27">
        <f>COUNTIFS($I$2:$I$1000,"&lt;"&amp;$CR$16,$B$2:$B$1000,"="&amp;AL21)+COUNTIFS($H$2:$H$1000,"&lt;"&amp;$CR$16,$C$2:$C$1000,"="&amp;AL21)</f>
        <v/>
      </c>
      <c r="CT21" s="27">
        <f>COUNTIFS($I$2:$I$1000,"&gt;"&amp;$CR$16,$B$2:$B$1000,"="&amp;AM21)+COUNTIFS($H$2:$H$1000,"&gt;"&amp;$CR$16,$C$2:$C$1000,"="&amp;AM21)</f>
        <v/>
      </c>
      <c r="CU21" s="27">
        <f>COUNTIFS($I$2:$I$1000,"&lt;"&amp;$CR$16,$B$2:$B$1000,"="&amp;AM21)+COUNTIFS($H$2:$H$1000,"&lt;"&amp;$CR$16,$C$2:$C$1000,"="&amp;AM21)</f>
        <v/>
      </c>
      <c r="CV21" s="27">
        <f>COUNTIFS($I$2:$I$1000,"&gt;"&amp;$CV$16,$B$2:$B$1000,"="&amp;AL21)+COUNTIFS($H$2:$H$1000,"&gt;"&amp;$CV$16,$C$2:$C$1000,"="&amp;AL21)</f>
        <v/>
      </c>
      <c r="CW21" s="27">
        <f>COUNTIFS($I$2:$I$1000,"&lt;"&amp;$CV$16,$B$2:$B$1000,"="&amp;AL21)+COUNTIFS($H$2:$H$1000,"&lt;"&amp;$CV$16,$C$2:$C$1000,"="&amp;AL21)</f>
        <v/>
      </c>
      <c r="CX21" s="27">
        <f>COUNTIFS($I$2:$I$1000,"&gt;"&amp;$CV$16,$B$2:$B$1000,"="&amp;AM21)+COUNTIFS($H$2:$H$1000,"&gt;"&amp;$CV$16,$C$2:$C$1000,"="&amp;AM21)</f>
        <v/>
      </c>
      <c r="CY21" s="27">
        <f>COUNTIFS($I$2:$I$1000,"&lt;"&amp;$CV$16,$B$2:$B$1000,"="&amp;AM21)+COUNTIFS($H$2:$H$1000,"&lt;"&amp;$CV$16,$C$2:$C$1000,"="&amp;AM21)</f>
        <v/>
      </c>
      <c r="CZ21" s="15">
        <f>COUNTIFS($L$2:$L$1000,"&gt;"&amp;$CZ$16,$B$2:$B$1000,"="&amp;AL21)+COUNTIFS($K$2:$K$1000,"&gt;"&amp;$CZ$16,$C$2:$C$1000,"="&amp;AL21)</f>
        <v/>
      </c>
      <c r="DA21" s="27">
        <f>COUNTIFS($L$2:$L$1000,"&lt;"&amp;$CZ$16,$B$2:$B$1000,"="&amp;AL21)+COUNTIFS($K$2:$K$1000,"&lt;"&amp;$CZ$16,$C$2:$C$1000,"="&amp;AL21)</f>
        <v/>
      </c>
      <c r="DB21" s="27">
        <f>COUNTIFS($L$2:$L$1000,"&gt;"&amp;$CZ$16,$B$2:$B$1000,"="&amp;AM21)+COUNTIFS($K$2:$K$1000,"&gt;"&amp;$CZ$16,$C$2:$C$1000,"="&amp;AM21)</f>
        <v/>
      </c>
      <c r="DC21" s="27">
        <f>COUNTIFS($L$2:$L$1000,"&lt;"&amp;$CZ$16,$B$2:$B$1000,"="&amp;AM21)+COUNTIFS($K$2:$K$1000,"&lt;"&amp;$CZ$16,$C$2:$C$1000,"="&amp;AM21)</f>
        <v/>
      </c>
      <c r="DD21" s="27">
        <f>COUNTIFS($L$2:$L$1000,"&gt;"&amp;$DD$16,$B$2:$B$1000,"="&amp;AL21)+COUNTIFS($K$2:$K$1000,"&gt;"&amp;$DD$16,$C$2:$C$1000,"="&amp;AL21)</f>
        <v/>
      </c>
      <c r="DE21" s="27">
        <f>COUNTIFS($L$2:$L$1000,"&lt;"&amp;$DD$16,$B$2:$B$1000,"="&amp;AL21)+COUNTIFS($K$2:$K$1000,"&lt;"&amp;$DD$16,$C$2:$C$1000,"="&amp;AL21)</f>
        <v/>
      </c>
      <c r="DF21" s="27">
        <f>COUNTIFS($L$2:$L$1000,"&gt;"&amp;$DD$16,$B$2:$B$1000,"="&amp;AM21)+COUNTIFS($K$2:$K$1000,"&gt;"&amp;$DD$16,$C$2:$C$1000,"="&amp;AM21)</f>
        <v/>
      </c>
      <c r="DG21" s="27">
        <f>COUNTIFS($L$2:$L$1000,"&lt;"&amp;$DD$16,$B$2:$B$1000,"="&amp;AM21)+COUNTIFS($K$2:$K$1000,"&lt;"&amp;$DD$16,$C$2:$C$1000,"="&amp;AM21)</f>
        <v/>
      </c>
      <c r="DH21" s="27">
        <f>COUNTIFS($L$2:$L$1000,"&gt;"&amp;$DH$16,$B$2:$B$1000,"="&amp;AL21)+COUNTIFS($K$2:$K$1000,"&gt;"&amp;$DH$16,$C$2:$C$1000,"="&amp;AL21)</f>
        <v/>
      </c>
      <c r="DI21" s="27">
        <f>COUNTIFS($L$2:$L$1000,"&lt;"&amp;$DH$16,$B$2:$B$1000,"="&amp;AL21)+COUNTIFS($K$2:$K$1000,"&lt;"&amp;$DH$16,$C$2:$C$1000,"="&amp;AL21)</f>
        <v/>
      </c>
      <c r="DJ21" s="27">
        <f>COUNTIFS($L$2:$L$1000,"&gt;"&amp;$DH$16,$B$2:$B$1000,"="&amp;AM21)+COUNTIFS($K$2:$K$1000,"&gt;"&amp;$DH$16,$C$2:$C$1000,"="&amp;AM21)</f>
        <v/>
      </c>
      <c r="DK21" s="27">
        <f>COUNTIFS($L$2:$L$1000,"&lt;"&amp;$DH$16,$B$2:$B$1000,"="&amp;AM21)+COUNTIFS($K$2:$K$1000,"&lt;"&amp;$DH$16,$C$2:$C$1000,"="&amp;AM21)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43337</v>
      </c>
      <c r="B22" s="42" t="inlineStr">
        <is>
          <t>FC Koln</t>
        </is>
      </c>
      <c r="C22" s="42" t="inlineStr">
        <is>
          <t>Aue</t>
        </is>
      </c>
      <c r="D22" s="27" t="n">
        <v>591</v>
      </c>
      <c r="E22" s="27" t="n">
        <v>302</v>
      </c>
      <c r="F22" s="27" t="n">
        <v>528</v>
      </c>
      <c r="G22" s="27" t="n">
        <v>234</v>
      </c>
      <c r="H22" s="8" t="n">
        <v>7</v>
      </c>
      <c r="I22" s="8" t="n">
        <v>1</v>
      </c>
      <c r="J22" s="8" t="n">
        <v>8</v>
      </c>
      <c r="K22" s="15" t="n">
        <v>3</v>
      </c>
      <c r="L22" s="27" t="n">
        <v>1</v>
      </c>
      <c r="M22" s="8" t="n">
        <v>4</v>
      </c>
      <c r="N22" s="12">
        <f>IF(K22="","",LOOKUP(K22-L22,{-9E+307,0,1},{2,"x",1}))</f>
        <v/>
      </c>
      <c r="O22" s="7">
        <f>IF(K22="","",K22&amp;"-"&amp;L22)</f>
        <v/>
      </c>
      <c r="P22" s="1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L22" s="42">
        <f>AL33</f>
        <v/>
      </c>
      <c r="AM22" s="42">
        <f>AM33</f>
        <v/>
      </c>
      <c r="AN22" s="27">
        <f>COUNTIFS($J$2:$J$1000,"&gt;"&amp;$AN$16,$B$2:$B$1000,"="&amp;AL22)+COUNTIFS($J$2:$J$1000,"&gt;"&amp;$AN$16,$C$2:$C$1000,"="&amp;AL22)</f>
        <v/>
      </c>
      <c r="AO22" s="27">
        <f>COUNTIFS($J$2:$J$1000,"&lt;"&amp;$AN$16,$B$2:$B$1000,"="&amp;AL22)+COUNTIFS($J$2:$J$1000,"&lt;"&amp;$AN$16,$C$2:$C$1000,"="&amp;AL22)</f>
        <v/>
      </c>
      <c r="AP22" s="27">
        <f>COUNTIFS($J$2:$J$1000,"&gt;"&amp;$AN$16,$B$2:$B$1000,"="&amp;AM22)+COUNTIFS($J$2:$J$1000,"&gt;"&amp;$AN$16,$C$2:$C$1000,"="&amp;AM22)</f>
        <v/>
      </c>
      <c r="AQ22" s="27">
        <f>COUNTIFS($J$2:$J$1000,"&lt;"&amp;$AN$16,$B$2:$B$1000,"="&amp;AM22)+COUNTIFS($J$2:$J$1000,"&lt;"&amp;$AN$16,$C$2:$C$1000,"="&amp;AM22)</f>
        <v/>
      </c>
      <c r="AR22" s="27">
        <f>COUNTIFS($J$2:$J$1000,"&gt;"&amp;$AR$16,$B$2:$B$1000,"="&amp;AL22)+COUNTIFS($J$2:$J$1000,"&gt;"&amp;$AR$16,$C$2:$C$1000,"="&amp;AL22)</f>
        <v/>
      </c>
      <c r="AS22" s="27">
        <f>COUNTIFS($J$2:$J$1000,"&lt;"&amp;$AR$16,$B$2:$B$1000,"="&amp;AL22)+COUNTIFS($J$2:$J$1000,"&lt;"&amp;$AR$16,$C$2:$C$1000,"="&amp;AL22)</f>
        <v/>
      </c>
      <c r="AT22" s="27">
        <f>COUNTIFS($J$2:$J$1000,"&gt;"&amp;$AR$16,$B$2:$B$1000,"="&amp;AM22)+COUNTIFS($J$2:$J$1000,"&gt;"&amp;$AR$16,$C$2:$C$1000,"="&amp;AM22)</f>
        <v/>
      </c>
      <c r="AU22" s="27">
        <f>COUNTIFS($J$2:$J$1000,"&lt;"&amp;$AR$16,$B$2:$B$1000,"="&amp;AM22)+COUNTIFS($J$2:$J$1000,"&lt;"&amp;$AR$16,$C$2:$C$1000,"="&amp;AM22)</f>
        <v/>
      </c>
      <c r="AV22" s="27">
        <f>COUNTIFS($J$2:$J$1000,"&gt;"&amp;$AV$16,$B$2:$B$1000,"="&amp;AL22)+COUNTIFS($J$2:$J$1000,"&gt;"&amp;$AV$16,$C$2:$C$1000,"="&amp;AL22)</f>
        <v/>
      </c>
      <c r="AW22" s="27">
        <f>COUNTIFS($J$2:$J$1000,"&lt;"&amp;$AV$16,$B$2:$B$1000,"="&amp;AL22)+COUNTIFS($J$2:$J$1000,"&lt;"&amp;$AV$16,$C$2:$C$1000,"="&amp;AL22)</f>
        <v/>
      </c>
      <c r="AX22" s="27">
        <f>COUNTIFS($J$2:$J$1000,"&gt;"&amp;$AV$16,$B$2:$B$1000,"="&amp;AM22)+COUNTIFS($J$2:$J$1000,"&gt;"&amp;$AV$16,$C$2:$C$1000,"="&amp;AM22)</f>
        <v/>
      </c>
      <c r="AY22" s="27">
        <f>COUNTIFS($J$2:$J$1000,"&lt;"&amp;$AV$16,$B$2:$B$1000,"="&amp;AM22)+COUNTIFS($J$2:$J$1000,"&lt;"&amp;$AV$16,$C$2:$C$1000,"="&amp;AM22)</f>
        <v/>
      </c>
      <c r="AZ22" s="15">
        <f>COUNTIFS($M$2:$M$1000,"&gt;"&amp;$AZ$16,$B$2:$B$1000,"="&amp;AL22)+COUNTIFS($M$2:$M$1000,"&gt;"&amp;$AZ$16,$C$2:$C$1000,"="&amp;AL22)</f>
        <v/>
      </c>
      <c r="BA22" s="27">
        <f>COUNTIFS($M$2:$M$1000,"&lt;"&amp;$AZ$16,$B$2:$B$1000,"="&amp;AL22)+COUNTIFS($M$2:$M$1000,"&lt;"&amp;$AZ$16,$C$2:$C$1000,"="&amp;AL22)</f>
        <v/>
      </c>
      <c r="BB22" s="27">
        <f>COUNTIFS($M$2:$M$1000,"&gt;"&amp;$AZ$16,$B$2:$B$1000,"="&amp;AM22)+COUNTIFS($M$2:$M$1000,"&gt;"&amp;$AZ$16,$C$2:$C$1000,"="&amp;AM22)</f>
        <v/>
      </c>
      <c r="BC22" s="27">
        <f>COUNTIFS($M$2:$M$1000,"&lt;"&amp;$AZ$16,$B$2:$B$1000,"="&amp;AM22)+COUNTIFS($M$2:$M$1000,"&lt;"&amp;$AZ$16,$C$2:$C$1000,"="&amp;AM22)</f>
        <v/>
      </c>
      <c r="BD22" s="27">
        <f>COUNTIFS($M$2:$M$1000,"&gt;"&amp;$BD$16,$B$2:$B$1000,"="&amp;AL22)+COUNTIFS($M$2:$M$1000,"&gt;"&amp;$BD$16,$C$2:$C$1000,"="&amp;AL22)</f>
        <v/>
      </c>
      <c r="BE22" s="27">
        <f>COUNTIFS($M$2:$M$1000,"&lt;"&amp;$BD$16,$B$2:$B$1000,"="&amp;AL22)+COUNTIFS($M$2:$M$1000,"&lt;"&amp;$BD$16,$C$2:$C$1000,"="&amp;AL22)</f>
        <v/>
      </c>
      <c r="BF22" s="27">
        <f>COUNTIFS($M$2:$M$1000,"&gt;"&amp;$BD$16,$B$2:$B$1000,"="&amp;AM22)+COUNTIFS($M$2:$M$1000,"&gt;"&amp;$BD$16,$C$2:$C$1000,"="&amp;AM22)</f>
        <v/>
      </c>
      <c r="BG22" s="27">
        <f>COUNTIFS($M$2:$M$1000,"&lt;"&amp;$BD$16,$B$2:$B$1000,"="&amp;AM22)+COUNTIFS($M$2:$M$1000,"&lt;"&amp;$BD$16,$C$2:$C$1000,"="&amp;AM22)</f>
        <v/>
      </c>
      <c r="BH22" s="27">
        <f>COUNTIFS($M$2:$M$1000,"&gt;"&amp;$BH$16,$B$2:$B$1000,"="&amp;AL22)+COUNTIFS($M$2:$M$1000,"&gt;"&amp;$BH$16,$C$2:$C$1000,"="&amp;AL22)</f>
        <v/>
      </c>
      <c r="BI22" s="27">
        <f>COUNTIFS($M$2:$M$1000,"&lt;"&amp;$BH$16,$B$2:$B$1000,"="&amp;AL22)+COUNTIFS($M$2:$M$1000,"&lt;"&amp;$BH$16,$C$2:$C$1000,"="&amp;AL22)</f>
        <v/>
      </c>
      <c r="BJ22" s="27">
        <f>COUNTIFS($M$2:$M$1000,"&gt;"&amp;$BH$16,$B$2:$B$1000,"="&amp;AM22)+COUNTIFS($M$2:$M$1000,"&gt;"&amp;$BH$16,$C$2:$C$1000,"="&amp;AM22)</f>
        <v/>
      </c>
      <c r="BK22" s="27">
        <f>COUNTIFS($M$2:$M$1000,"&lt;"&amp;$BH$16,$B$2:$B$1000,"="&amp;AM22)+COUNTIFS($M$2:$M$1000,"&lt;"&amp;$BH$16,$C$2:$C$1000,"="&amp;AM22)</f>
        <v/>
      </c>
      <c r="BL22" s="27">
        <f>COUNTIFS($M$2:$M$1000,"&gt;"&amp;$BL$16,$B$2:$B$1000,"="&amp;AL22)+COUNTIFS($M$2:$M$1000,"&gt;"&amp;$BL$16,$C$2:$C$1000,"="&amp;AL22)</f>
        <v/>
      </c>
      <c r="BM22" s="27">
        <f>COUNTIFS($M$2:$M$1000,"&lt;"&amp;$BL$16,$B$2:$B$1000,"="&amp;AL22)+COUNTIFS($M$2:$M$1000,"&lt;"&amp;$BL$16,$C$2:$C$1000,"="&amp;AL22)</f>
        <v/>
      </c>
      <c r="BN22" s="27">
        <f>COUNTIFS($M$2:$M$1000,"&gt;"&amp;$BL$16,$B$2:$B$1000,"="&amp;AM22)+COUNTIFS($M$2:$M$1000,"&gt;"&amp;$BL$16,$C$2:$C$1000,"="&amp;AM22)</f>
        <v/>
      </c>
      <c r="BO22" s="27">
        <f>COUNTIFS($M$2:$M$1000,"&lt;"&amp;$BL$16,$B$2:$B$1000,"="&amp;AM22)+COUNTIFS($M$2:$M$1000,"&lt;"&amp;$BL$16,$C$2:$C$1000,"="&amp;AM22)</f>
        <v/>
      </c>
      <c r="BP22" s="6">
        <f>COUNTIFS($H$2:$H$1000,"&gt;"&amp;$BP$16,$B$2:$B$1000,"="&amp;AL22)+COUNTIFS($I$2:$I$1000,"&gt;"&amp;$BP$16,$C$2:$C$1000,"="&amp;AL22)</f>
        <v/>
      </c>
      <c r="BQ22" s="27">
        <f>COUNTIFS($H$2:$H$1000,"&lt;"&amp;$BP$16,$B$2:$B$1000,"="&amp;AL22)+COUNTIFS($I$2:$I$1000,"&lt;"&amp;$BP$16,$C$2:$C$1000,"="&amp;AL22)</f>
        <v/>
      </c>
      <c r="BR22" s="27">
        <f>COUNTIFS($H$2:$H$1000,"&gt;"&amp;$BP$16,$B$2:$B$1000,"="&amp;AM22)+COUNTIFS($I$2:$I$1000,"&gt;"&amp;$BP$16,$C$2:$C$1000,"="&amp;AM22)</f>
        <v/>
      </c>
      <c r="BS22" s="27">
        <f>COUNTIFS($H$2:$H$1000,"&lt;"&amp;$BP$16,$B$2:$B$1000,"="&amp;AM22)+COUNTIFS($I$2:$I$1000,"&lt;"&amp;$BP$16,$C$2:$C$1000,"="&amp;AM22)</f>
        <v/>
      </c>
      <c r="BT22" s="27">
        <f>COUNTIFS($H$2:$H$1000,"&gt;"&amp;$BT$16,$B$2:$B$1000,"="&amp;AL22)+COUNTIFS($I$2:$I$1000,"&gt;"&amp;$BT$16,$C$2:$C$1000,"="&amp;AL22)</f>
        <v/>
      </c>
      <c r="BU22" s="27">
        <f>COUNTIFS($H$2:$H$1000,"&lt;"&amp;$BT$16,$B$2:$B$1000,"="&amp;AL22)+COUNTIFS($I$2:$I$1000,"&lt;"&amp;$BT$16,$C$2:$C$1000,"="&amp;AL22)</f>
        <v/>
      </c>
      <c r="BV22" s="27">
        <f>COUNTIFS($H$2:$H$1000,"&gt;"&amp;$BT$16,$B$2:$B$1000,"="&amp;AM22)+COUNTIFS($I$2:$I$1000,"&gt;"&amp;$BT$16,$C$2:$C$1000,"="&amp;AM22)</f>
        <v/>
      </c>
      <c r="BW22" s="27">
        <f>COUNTIFS($H$2:$H$1000,"&lt;"&amp;$BT$16,$B$2:$B$1000,"="&amp;AM22)+COUNTIFS($I$2:$I$1000,"&lt;"&amp;$BT$16,$C$2:$C$1000,"="&amp;AM22)</f>
        <v/>
      </c>
      <c r="BX22" s="27">
        <f>COUNTIFS($H$2:$H$1000,"&gt;"&amp;$BX$16,$B$2:$B$1000,"="&amp;AL22)+COUNTIFS($I$2:$I$1000,"&gt;"&amp;$BX$16,$C$2:$C$1000,"="&amp;AL22)</f>
        <v/>
      </c>
      <c r="BY22" s="27">
        <f>COUNTIFS($H$2:$H$1000,"&lt;"&amp;$BX$16,$B$2:$B$1000,"="&amp;AL22)+COUNTIFS($I$2:$I$1000,"&lt;"&amp;$BX$16,$C$2:$C$1000,"="&amp;AL22)</f>
        <v/>
      </c>
      <c r="BZ22" s="27">
        <f>COUNTIFS($H$2:$H$1000,"&gt;"&amp;$BX$16,$B$2:$B$1000,"="&amp;AM22)+COUNTIFS($I$2:$I$1000,"&gt;"&amp;$BX$16,$C$2:$C$1000,"="&amp;AM22)</f>
        <v/>
      </c>
      <c r="CA22" s="27">
        <f>COUNTIFS($H$2:$H$1000,"&lt;"&amp;$BX$16,$B$2:$B$1000,"="&amp;AM22)+COUNTIFS($I$2:$I$1000,"&lt;"&amp;$BX$16,$C$2:$C$1000,"="&amp;AM22)</f>
        <v/>
      </c>
      <c r="CB22" s="15">
        <f>COUNTIFS($K$2:$K$1000,"&gt;"&amp;$CB$16,$B$2:$B$1000,"="&amp;AL22)+COUNTIFS($L$2:$L$1000,"&gt;"&amp;$CB$16,$C$2:$C$1000,"="&amp;AL22)</f>
        <v/>
      </c>
      <c r="CC22" s="27">
        <f>COUNTIFS($K$2:$K$1000,"&lt;"&amp;$CB$16,$B$2:$B$1000,"="&amp;AL22)+COUNTIFS($L$2:$L$1000,"&lt;"&amp;$CB$16,$C$2:$C$1000,"="&amp;AL22)</f>
        <v/>
      </c>
      <c r="CD22" s="27">
        <f>COUNTIFS($K$2:$K$1000,"&gt;"&amp;$CB$16,$B$2:$B$1000,"="&amp;AM22)+COUNTIFS($L$2:$L$1000,"&gt;"&amp;$CB$16,$C$2:$C$1000,"="&amp;AM22)</f>
        <v/>
      </c>
      <c r="CE22" s="27">
        <f>COUNTIFS($K$2:$K$1000,"&lt;"&amp;$CB$16,$B$2:$B$1000,"="&amp;AM22)+COUNTIFS($L$2:$L$1000,"&lt;"&amp;$CB$16,$C$2:$C$1000,"="&amp;AM22)</f>
        <v/>
      </c>
      <c r="CF22" s="27">
        <f>COUNTIFS($K$2:$K$1000,"&gt;"&amp;$CF$16,$B$2:$B$1000,"="&amp;AL22)+COUNTIFS($L$2:$L$1000,"&gt;"&amp;$CF$16,$C$2:$C$1000,"="&amp;AL22)</f>
        <v/>
      </c>
      <c r="CG22" s="27">
        <f>COUNTIFS($K$2:$K$1000,"&lt;"&amp;$CF$16,$B$2:$B$1000,"="&amp;AL22)+COUNTIFS($L$2:$L$1000,"&lt;"&amp;$CF$16,$C$2:$C$1000,"="&amp;AL22)</f>
        <v/>
      </c>
      <c r="CH22" s="27">
        <f>COUNTIFS($K$2:$K$1000,"&gt;"&amp;$CF$16,$B$2:$B$1000,"="&amp;AM22)+COUNTIFS($L$2:$L$1000,"&gt;"&amp;$CF$16,$C$2:$C$1000,"="&amp;AM22)</f>
        <v/>
      </c>
      <c r="CI22" s="27">
        <f>COUNTIFS($K$2:$K$1000,"&lt;"&amp;$CF$16,$B$2:$B$1000,"="&amp;AM22)+COUNTIFS($L$2:$L$1000,"&lt;"&amp;$CF$16,$C$2:$C$1000,"="&amp;AM22)</f>
        <v/>
      </c>
      <c r="CJ22" s="27">
        <f>COUNTIFS($K$2:$K$1000,"&gt;"&amp;$CJ$16,$B$2:$B$1000,"="&amp;AL22)+COUNTIFS($L$2:$L$1000,"&gt;"&amp;$CJ$16,$C$2:$C$1000,"="&amp;AL22)</f>
        <v/>
      </c>
      <c r="CK22" s="27">
        <f>COUNTIFS($K$2:$K$1000,"&lt;"&amp;$CJ$16,$B$2:$B$1000,"="&amp;AL22)+COUNTIFS($L$2:$L$1000,"&lt;"&amp;$CJ$16,$C$2:$C$1000,"="&amp;AL22)</f>
        <v/>
      </c>
      <c r="CL22" s="27">
        <f>COUNTIFS($K$2:$K$1000,"&gt;"&amp;$CJ$16,$B$2:$B$1000,"="&amp;AM22)+COUNTIFS($L$2:$L$1000,"&gt;"&amp;$CJ$16,$C$2:$C$1000,"="&amp;AM22)</f>
        <v/>
      </c>
      <c r="CM22" s="27">
        <f>COUNTIFS($K$2:$K$1000,"&lt;"&amp;$CJ$16,$B$2:$B$1000,"="&amp;AM22)+COUNTIFS($L$2:$L$1000,"&lt;"&amp;$CJ$16,$C$2:$C$1000,"="&amp;AM22)</f>
        <v/>
      </c>
      <c r="CN22" s="6">
        <f>COUNTIFS($I$2:$I$1000,"&gt;"&amp;$CN$16,$B$2:$B$1000,"="&amp;AL22)+COUNTIFS($H$2:$H$1000,"&gt;"&amp;$CN$16,$C$2:$C$1000,"="&amp;AL22)</f>
        <v/>
      </c>
      <c r="CO22" s="27">
        <f>COUNTIFS($I$2:$I$1000,"&lt;"&amp;$CN$16,$B$2:$B$1000,"="&amp;AL22)+COUNTIFS($H$2:$H$1000,"&lt;"&amp;$CN$16,$C$2:$C$1000,"="&amp;AL22)</f>
        <v/>
      </c>
      <c r="CP22" s="27">
        <f>COUNTIFS($I$2:$I$1000,"&gt;"&amp;$CN$16,$B$2:$B$1000,"="&amp;AM22)+COUNTIFS($H$2:$H$1000,"&gt;"&amp;$CN$16,$C$2:$C$1000,"="&amp;AM22)</f>
        <v/>
      </c>
      <c r="CQ22" s="27">
        <f>COUNTIFS($I$2:$I$1000,"&lt;"&amp;$CN$16,$B$2:$B$1000,"="&amp;AM22)+COUNTIFS($H$2:$H$1000,"&lt;"&amp;$CN$16,$C$2:$C$1000,"="&amp;AM22)</f>
        <v/>
      </c>
      <c r="CR22" s="27">
        <f>COUNTIFS($I$2:$I$1000,"&gt;"&amp;$CR$16,$B$2:$B$1000,"="&amp;AL22)+COUNTIFS($H$2:$H$1000,"&gt;"&amp;$CR$16,$C$2:$C$1000,"="&amp;AL22)</f>
        <v/>
      </c>
      <c r="CS22" s="27">
        <f>COUNTIFS($I$2:$I$1000,"&lt;"&amp;$CR$16,$B$2:$B$1000,"="&amp;AL22)+COUNTIFS($H$2:$H$1000,"&lt;"&amp;$CR$16,$C$2:$C$1000,"="&amp;AL22)</f>
        <v/>
      </c>
      <c r="CT22" s="27">
        <f>COUNTIFS($I$2:$I$1000,"&gt;"&amp;$CR$16,$B$2:$B$1000,"="&amp;AM22)+COUNTIFS($H$2:$H$1000,"&gt;"&amp;$CR$16,$C$2:$C$1000,"="&amp;AM22)</f>
        <v/>
      </c>
      <c r="CU22" s="27">
        <f>COUNTIFS($I$2:$I$1000,"&lt;"&amp;$CR$16,$B$2:$B$1000,"="&amp;AM22)+COUNTIFS($H$2:$H$1000,"&lt;"&amp;$CR$16,$C$2:$C$1000,"="&amp;AM22)</f>
        <v/>
      </c>
      <c r="CV22" s="27">
        <f>COUNTIFS($I$2:$I$1000,"&gt;"&amp;$CV$16,$B$2:$B$1000,"="&amp;AL22)+COUNTIFS($H$2:$H$1000,"&gt;"&amp;$CV$16,$C$2:$C$1000,"="&amp;AL22)</f>
        <v/>
      </c>
      <c r="CW22" s="27">
        <f>COUNTIFS($I$2:$I$1000,"&lt;"&amp;$CV$16,$B$2:$B$1000,"="&amp;AL22)+COUNTIFS($H$2:$H$1000,"&lt;"&amp;$CV$16,$C$2:$C$1000,"="&amp;AL22)</f>
        <v/>
      </c>
      <c r="CX22" s="27">
        <f>COUNTIFS($I$2:$I$1000,"&gt;"&amp;$CV$16,$B$2:$B$1000,"="&amp;AM22)+COUNTIFS($H$2:$H$1000,"&gt;"&amp;$CV$16,$C$2:$C$1000,"="&amp;AM22)</f>
        <v/>
      </c>
      <c r="CY22" s="27">
        <f>COUNTIFS($I$2:$I$1000,"&lt;"&amp;$CV$16,$B$2:$B$1000,"="&amp;AM22)+COUNTIFS($H$2:$H$1000,"&lt;"&amp;$CV$16,$C$2:$C$1000,"="&amp;AM22)</f>
        <v/>
      </c>
      <c r="CZ22" s="15">
        <f>COUNTIFS($L$2:$L$1000,"&gt;"&amp;$CZ$16,$B$2:$B$1000,"="&amp;AL22)+COUNTIFS($K$2:$K$1000,"&gt;"&amp;$CZ$16,$C$2:$C$1000,"="&amp;AL22)</f>
        <v/>
      </c>
      <c r="DA22" s="27">
        <f>COUNTIFS($L$2:$L$1000,"&lt;"&amp;$CZ$16,$B$2:$B$1000,"="&amp;AL22)+COUNTIFS($K$2:$K$1000,"&lt;"&amp;$CZ$16,$C$2:$C$1000,"="&amp;AL22)</f>
        <v/>
      </c>
      <c r="DB22" s="27">
        <f>COUNTIFS($L$2:$L$1000,"&gt;"&amp;$CZ$16,$B$2:$B$1000,"="&amp;AM22)+COUNTIFS($K$2:$K$1000,"&gt;"&amp;$CZ$16,$C$2:$C$1000,"="&amp;AM22)</f>
        <v/>
      </c>
      <c r="DC22" s="27">
        <f>COUNTIFS($L$2:$L$1000,"&lt;"&amp;$CZ$16,$B$2:$B$1000,"="&amp;AM22)+COUNTIFS($K$2:$K$1000,"&lt;"&amp;$CZ$16,$C$2:$C$1000,"="&amp;AM22)</f>
        <v/>
      </c>
      <c r="DD22" s="27">
        <f>COUNTIFS($L$2:$L$1000,"&gt;"&amp;$DD$16,$B$2:$B$1000,"="&amp;AL22)+COUNTIFS($K$2:$K$1000,"&gt;"&amp;$DD$16,$C$2:$C$1000,"="&amp;AL22)</f>
        <v/>
      </c>
      <c r="DE22" s="27">
        <f>COUNTIFS($L$2:$L$1000,"&lt;"&amp;$DD$16,$B$2:$B$1000,"="&amp;AL22)+COUNTIFS($K$2:$K$1000,"&lt;"&amp;$DD$16,$C$2:$C$1000,"="&amp;AL22)</f>
        <v/>
      </c>
      <c r="DF22" s="27">
        <f>COUNTIFS($L$2:$L$1000,"&gt;"&amp;$DD$16,$B$2:$B$1000,"="&amp;AM22)+COUNTIFS($K$2:$K$1000,"&gt;"&amp;$DD$16,$C$2:$C$1000,"="&amp;AM22)</f>
        <v/>
      </c>
      <c r="DG22" s="27">
        <f>COUNTIFS($L$2:$L$1000,"&lt;"&amp;$DD$16,$B$2:$B$1000,"="&amp;AM22)+COUNTIFS($K$2:$K$1000,"&lt;"&amp;$DD$16,$C$2:$C$1000,"="&amp;AM22)</f>
        <v/>
      </c>
      <c r="DH22" s="27">
        <f>COUNTIFS($L$2:$L$1000,"&gt;"&amp;$DH$16,$B$2:$B$1000,"="&amp;AL22)+COUNTIFS($K$2:$K$1000,"&gt;"&amp;$DH$16,$C$2:$C$1000,"="&amp;AL22)</f>
        <v/>
      </c>
      <c r="DI22" s="27">
        <f>COUNTIFS($L$2:$L$1000,"&lt;"&amp;$DH$16,$B$2:$B$1000,"="&amp;AL22)+COUNTIFS($K$2:$K$1000,"&lt;"&amp;$DH$16,$C$2:$C$1000,"="&amp;AL22)</f>
        <v/>
      </c>
      <c r="DJ22" s="27">
        <f>COUNTIFS($L$2:$L$1000,"&gt;"&amp;$DH$16,$B$2:$B$1000,"="&amp;AM22)+COUNTIFS($K$2:$K$1000,"&gt;"&amp;$DH$16,$C$2:$C$1000,"="&amp;AM22)</f>
        <v/>
      </c>
      <c r="DK22" s="27">
        <f>COUNTIFS($L$2:$L$1000,"&lt;"&amp;$DH$16,$B$2:$B$1000,"="&amp;AM22)+COUNTIFS($K$2:$K$1000,"&lt;"&amp;$DH$16,$C$2:$C$1000,"="&amp;AM22)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43337</v>
      </c>
      <c r="B23" s="42" t="inlineStr">
        <is>
          <t>Greuther Furth</t>
        </is>
      </c>
      <c r="C23" s="42" t="inlineStr">
        <is>
          <t>Paderborn</t>
        </is>
      </c>
      <c r="D23" s="27" t="n">
        <v>278</v>
      </c>
      <c r="E23" s="27" t="n">
        <v>362</v>
      </c>
      <c r="F23" s="27" t="n">
        <v>178</v>
      </c>
      <c r="G23" s="27" t="n">
        <v>263</v>
      </c>
      <c r="H23" s="8" t="n">
        <v>5</v>
      </c>
      <c r="I23" s="8" t="n">
        <v>4</v>
      </c>
      <c r="J23" s="8" t="n">
        <v>9</v>
      </c>
      <c r="K23" s="15" t="n">
        <v>2</v>
      </c>
      <c r="L23" s="27" t="n">
        <v>2</v>
      </c>
      <c r="M23" s="8" t="n">
        <v>4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AL34</f>
        <v/>
      </c>
      <c r="AM23" s="42">
        <f>AM34</f>
        <v/>
      </c>
      <c r="AN23" s="27">
        <f>COUNTIFS($J$2:$J$1000,"&gt;"&amp;$AN$16,$B$2:$B$1000,"="&amp;AL23)+COUNTIFS($J$2:$J$1000,"&gt;"&amp;$AN$16,$C$2:$C$1000,"="&amp;AL23)</f>
        <v/>
      </c>
      <c r="AO23" s="27">
        <f>COUNTIFS($J$2:$J$1000,"&lt;"&amp;$AN$16,$B$2:$B$1000,"="&amp;AL23)+COUNTIFS($J$2:$J$1000,"&lt;"&amp;$AN$16,$C$2:$C$1000,"="&amp;AL23)</f>
        <v/>
      </c>
      <c r="AP23" s="27">
        <f>COUNTIFS($J$2:$J$1000,"&gt;"&amp;$AN$16,$B$2:$B$1000,"="&amp;AM23)+COUNTIFS($J$2:$J$1000,"&gt;"&amp;$AN$16,$C$2:$C$1000,"="&amp;AM23)</f>
        <v/>
      </c>
      <c r="AQ23" s="27">
        <f>COUNTIFS($J$2:$J$1000,"&lt;"&amp;$AN$16,$B$2:$B$1000,"="&amp;AM23)+COUNTIFS($J$2:$J$1000,"&lt;"&amp;$AN$16,$C$2:$C$1000,"="&amp;AM23)</f>
        <v/>
      </c>
      <c r="AR23" s="27">
        <f>COUNTIFS($J$2:$J$1000,"&gt;"&amp;$AR$16,$B$2:$B$1000,"="&amp;AL23)+COUNTIFS($J$2:$J$1000,"&gt;"&amp;$AR$16,$C$2:$C$1000,"="&amp;AL23)</f>
        <v/>
      </c>
      <c r="AS23" s="27">
        <f>COUNTIFS($J$2:$J$1000,"&lt;"&amp;$AR$16,$B$2:$B$1000,"="&amp;AL23)+COUNTIFS($J$2:$J$1000,"&lt;"&amp;$AR$16,$C$2:$C$1000,"="&amp;AL23)</f>
        <v/>
      </c>
      <c r="AT23" s="27">
        <f>COUNTIFS($J$2:$J$1000,"&gt;"&amp;$AR$16,$B$2:$B$1000,"="&amp;AM23)+COUNTIFS($J$2:$J$1000,"&gt;"&amp;$AR$16,$C$2:$C$1000,"="&amp;AM23)</f>
        <v/>
      </c>
      <c r="AU23" s="27">
        <f>COUNTIFS($J$2:$J$1000,"&lt;"&amp;$AR$16,$B$2:$B$1000,"="&amp;AM23)+COUNTIFS($J$2:$J$1000,"&lt;"&amp;$AR$16,$C$2:$C$1000,"="&amp;AM23)</f>
        <v/>
      </c>
      <c r="AV23" s="27">
        <f>COUNTIFS($J$2:$J$1000,"&gt;"&amp;$AV$16,$B$2:$B$1000,"="&amp;AL23)+COUNTIFS($J$2:$J$1000,"&gt;"&amp;$AV$16,$C$2:$C$1000,"="&amp;AL23)</f>
        <v/>
      </c>
      <c r="AW23" s="27">
        <f>COUNTIFS($J$2:$J$1000,"&lt;"&amp;$AV$16,$B$2:$B$1000,"="&amp;AL23)+COUNTIFS($J$2:$J$1000,"&lt;"&amp;$AV$16,$C$2:$C$1000,"="&amp;AL23)</f>
        <v/>
      </c>
      <c r="AX23" s="27">
        <f>COUNTIFS($J$2:$J$1000,"&gt;"&amp;$AV$16,$B$2:$B$1000,"="&amp;AM23)+COUNTIFS($J$2:$J$1000,"&gt;"&amp;$AV$16,$C$2:$C$1000,"="&amp;AM23)</f>
        <v/>
      </c>
      <c r="AY23" s="27">
        <f>COUNTIFS($J$2:$J$1000,"&lt;"&amp;$AV$16,$B$2:$B$1000,"="&amp;AM23)+COUNTIFS($J$2:$J$1000,"&lt;"&amp;$AV$16,$C$2:$C$1000,"="&amp;AM23)</f>
        <v/>
      </c>
      <c r="AZ23" s="15">
        <f>COUNTIFS($M$2:$M$1000,"&gt;"&amp;$AZ$16,$B$2:$B$1000,"="&amp;AL23)+COUNTIFS($M$2:$M$1000,"&gt;"&amp;$AZ$16,$C$2:$C$1000,"="&amp;AL23)</f>
        <v/>
      </c>
      <c r="BA23" s="27">
        <f>COUNTIFS($M$2:$M$1000,"&lt;"&amp;$AZ$16,$B$2:$B$1000,"="&amp;AL23)+COUNTIFS($M$2:$M$1000,"&lt;"&amp;$AZ$16,$C$2:$C$1000,"="&amp;AL23)</f>
        <v/>
      </c>
      <c r="BB23" s="27">
        <f>COUNTIFS($M$2:$M$1000,"&gt;"&amp;$AZ$16,$B$2:$B$1000,"="&amp;AM23)+COUNTIFS($M$2:$M$1000,"&gt;"&amp;$AZ$16,$C$2:$C$1000,"="&amp;AM23)</f>
        <v/>
      </c>
      <c r="BC23" s="27">
        <f>COUNTIFS($M$2:$M$1000,"&lt;"&amp;$AZ$16,$B$2:$B$1000,"="&amp;AM23)+COUNTIFS($M$2:$M$1000,"&lt;"&amp;$AZ$16,$C$2:$C$1000,"="&amp;AM23)</f>
        <v/>
      </c>
      <c r="BD23" s="27">
        <f>COUNTIFS($M$2:$M$1000,"&gt;"&amp;$BD$16,$B$2:$B$1000,"="&amp;AL23)+COUNTIFS($M$2:$M$1000,"&gt;"&amp;$BD$16,$C$2:$C$1000,"="&amp;AL23)</f>
        <v/>
      </c>
      <c r="BE23" s="27">
        <f>COUNTIFS($M$2:$M$1000,"&lt;"&amp;$BD$16,$B$2:$B$1000,"="&amp;AL23)+COUNTIFS($M$2:$M$1000,"&lt;"&amp;$BD$16,$C$2:$C$1000,"="&amp;AL23)</f>
        <v/>
      </c>
      <c r="BF23" s="27">
        <f>COUNTIFS($M$2:$M$1000,"&gt;"&amp;$BD$16,$B$2:$B$1000,"="&amp;AM23)+COUNTIFS($M$2:$M$1000,"&gt;"&amp;$BD$16,$C$2:$C$1000,"="&amp;AM23)</f>
        <v/>
      </c>
      <c r="BG23" s="27">
        <f>COUNTIFS($M$2:$M$1000,"&lt;"&amp;$BD$16,$B$2:$B$1000,"="&amp;AM23)+COUNTIFS($M$2:$M$1000,"&lt;"&amp;$BD$16,$C$2:$C$1000,"="&amp;AM23)</f>
        <v/>
      </c>
      <c r="BH23" s="27">
        <f>COUNTIFS($M$2:$M$1000,"&gt;"&amp;$BH$16,$B$2:$B$1000,"="&amp;AL23)+COUNTIFS($M$2:$M$1000,"&gt;"&amp;$BH$16,$C$2:$C$1000,"="&amp;AL23)</f>
        <v/>
      </c>
      <c r="BI23" s="27">
        <f>COUNTIFS($M$2:$M$1000,"&lt;"&amp;$BH$16,$B$2:$B$1000,"="&amp;AL23)+COUNTIFS($M$2:$M$1000,"&lt;"&amp;$BH$16,$C$2:$C$1000,"="&amp;AL23)</f>
        <v/>
      </c>
      <c r="BJ23" s="27">
        <f>COUNTIFS($M$2:$M$1000,"&gt;"&amp;$BH$16,$B$2:$B$1000,"="&amp;AM23)+COUNTIFS($M$2:$M$1000,"&gt;"&amp;$BH$16,$C$2:$C$1000,"="&amp;AM23)</f>
        <v/>
      </c>
      <c r="BK23" s="27">
        <f>COUNTIFS($M$2:$M$1000,"&lt;"&amp;$BH$16,$B$2:$B$1000,"="&amp;AM23)+COUNTIFS($M$2:$M$1000,"&lt;"&amp;$BH$16,$C$2:$C$1000,"="&amp;AM23)</f>
        <v/>
      </c>
      <c r="BL23" s="27">
        <f>COUNTIFS($M$2:$M$1000,"&gt;"&amp;$BL$16,$B$2:$B$1000,"="&amp;AL23)+COUNTIFS($M$2:$M$1000,"&gt;"&amp;$BL$16,$C$2:$C$1000,"="&amp;AL23)</f>
        <v/>
      </c>
      <c r="BM23" s="27">
        <f>COUNTIFS($M$2:$M$1000,"&lt;"&amp;$BL$16,$B$2:$B$1000,"="&amp;AL23)+COUNTIFS($M$2:$M$1000,"&lt;"&amp;$BL$16,$C$2:$C$1000,"="&amp;AL23)</f>
        <v/>
      </c>
      <c r="BN23" s="27">
        <f>COUNTIFS($M$2:$M$1000,"&gt;"&amp;$BL$16,$B$2:$B$1000,"="&amp;AM23)+COUNTIFS($M$2:$M$1000,"&gt;"&amp;$BL$16,$C$2:$C$1000,"="&amp;AM23)</f>
        <v/>
      </c>
      <c r="BO23" s="27">
        <f>COUNTIFS($M$2:$M$1000,"&lt;"&amp;$BL$16,$B$2:$B$1000,"="&amp;AM23)+COUNTIFS($M$2:$M$1000,"&lt;"&amp;$BL$16,$C$2:$C$1000,"="&amp;AM23)</f>
        <v/>
      </c>
      <c r="BP23" s="6">
        <f>COUNTIFS($H$2:$H$1000,"&gt;"&amp;$BP$16,$B$2:$B$1000,"="&amp;AL23)+COUNTIFS($I$2:$I$1000,"&gt;"&amp;$BP$16,$C$2:$C$1000,"="&amp;AL23)</f>
        <v/>
      </c>
      <c r="BQ23" s="27">
        <f>COUNTIFS($H$2:$H$1000,"&lt;"&amp;$BP$16,$B$2:$B$1000,"="&amp;AL23)+COUNTIFS($I$2:$I$1000,"&lt;"&amp;$BP$16,$C$2:$C$1000,"="&amp;AL23)</f>
        <v/>
      </c>
      <c r="BR23" s="27">
        <f>COUNTIFS($H$2:$H$1000,"&gt;"&amp;$BP$16,$B$2:$B$1000,"="&amp;AM23)+COUNTIFS($I$2:$I$1000,"&gt;"&amp;$BP$16,$C$2:$C$1000,"="&amp;AM23)</f>
        <v/>
      </c>
      <c r="BS23" s="27">
        <f>COUNTIFS($H$2:$H$1000,"&lt;"&amp;$BP$16,$B$2:$B$1000,"="&amp;AM23)+COUNTIFS($I$2:$I$1000,"&lt;"&amp;$BP$16,$C$2:$C$1000,"="&amp;AM23)</f>
        <v/>
      </c>
      <c r="BT23" s="27">
        <f>COUNTIFS($H$2:$H$1000,"&gt;"&amp;$BT$16,$B$2:$B$1000,"="&amp;AL23)+COUNTIFS($I$2:$I$1000,"&gt;"&amp;$BT$16,$C$2:$C$1000,"="&amp;AL23)</f>
        <v/>
      </c>
      <c r="BU23" s="27">
        <f>COUNTIFS($H$2:$H$1000,"&lt;"&amp;$BT$16,$B$2:$B$1000,"="&amp;AL23)+COUNTIFS($I$2:$I$1000,"&lt;"&amp;$BT$16,$C$2:$C$1000,"="&amp;AL23)</f>
        <v/>
      </c>
      <c r="BV23" s="27">
        <f>COUNTIFS($H$2:$H$1000,"&gt;"&amp;$BT$16,$B$2:$B$1000,"="&amp;AM23)+COUNTIFS($I$2:$I$1000,"&gt;"&amp;$BT$16,$C$2:$C$1000,"="&amp;AM23)</f>
        <v/>
      </c>
      <c r="BW23" s="27">
        <f>COUNTIFS($H$2:$H$1000,"&lt;"&amp;$BT$16,$B$2:$B$1000,"="&amp;AM23)+COUNTIFS($I$2:$I$1000,"&lt;"&amp;$BT$16,$C$2:$C$1000,"="&amp;AM23)</f>
        <v/>
      </c>
      <c r="BX23" s="27">
        <f>COUNTIFS($H$2:$H$1000,"&gt;"&amp;$BX$16,$B$2:$B$1000,"="&amp;AL23)+COUNTIFS($I$2:$I$1000,"&gt;"&amp;$BX$16,$C$2:$C$1000,"="&amp;AL23)</f>
        <v/>
      </c>
      <c r="BY23" s="27">
        <f>COUNTIFS($H$2:$H$1000,"&lt;"&amp;$BX$16,$B$2:$B$1000,"="&amp;AL23)+COUNTIFS($I$2:$I$1000,"&lt;"&amp;$BX$16,$C$2:$C$1000,"="&amp;AL23)</f>
        <v/>
      </c>
      <c r="BZ23" s="27">
        <f>COUNTIFS($H$2:$H$1000,"&gt;"&amp;$BX$16,$B$2:$B$1000,"="&amp;AM23)+COUNTIFS($I$2:$I$1000,"&gt;"&amp;$BX$16,$C$2:$C$1000,"="&amp;AM23)</f>
        <v/>
      </c>
      <c r="CA23" s="27">
        <f>COUNTIFS($H$2:$H$1000,"&lt;"&amp;$BX$16,$B$2:$B$1000,"="&amp;AM23)+COUNTIFS($I$2:$I$1000,"&lt;"&amp;$BX$16,$C$2:$C$1000,"="&amp;AM23)</f>
        <v/>
      </c>
      <c r="CB23" s="15">
        <f>COUNTIFS($K$2:$K$1000,"&gt;"&amp;$CB$16,$B$2:$B$1000,"="&amp;AL23)+COUNTIFS($L$2:$L$1000,"&gt;"&amp;$CB$16,$C$2:$C$1000,"="&amp;AL23)</f>
        <v/>
      </c>
      <c r="CC23" s="27">
        <f>COUNTIFS($K$2:$K$1000,"&lt;"&amp;$CB$16,$B$2:$B$1000,"="&amp;AL23)+COUNTIFS($L$2:$L$1000,"&lt;"&amp;$CB$16,$C$2:$C$1000,"="&amp;AL23)</f>
        <v/>
      </c>
      <c r="CD23" s="27">
        <f>COUNTIFS($K$2:$K$1000,"&gt;"&amp;$CB$16,$B$2:$B$1000,"="&amp;AM23)+COUNTIFS($L$2:$L$1000,"&gt;"&amp;$CB$16,$C$2:$C$1000,"="&amp;AM23)</f>
        <v/>
      </c>
      <c r="CE23" s="27">
        <f>COUNTIFS($K$2:$K$1000,"&lt;"&amp;$CB$16,$B$2:$B$1000,"="&amp;AM23)+COUNTIFS($L$2:$L$1000,"&lt;"&amp;$CB$16,$C$2:$C$1000,"="&amp;AM23)</f>
        <v/>
      </c>
      <c r="CF23" s="27">
        <f>COUNTIFS($K$2:$K$1000,"&gt;"&amp;$CF$16,$B$2:$B$1000,"="&amp;AL23)+COUNTIFS($L$2:$L$1000,"&gt;"&amp;$CF$16,$C$2:$C$1000,"="&amp;AL23)</f>
        <v/>
      </c>
      <c r="CG23" s="27">
        <f>COUNTIFS($K$2:$K$1000,"&lt;"&amp;$CF$16,$B$2:$B$1000,"="&amp;AL23)+COUNTIFS($L$2:$L$1000,"&lt;"&amp;$CF$16,$C$2:$C$1000,"="&amp;AL23)</f>
        <v/>
      </c>
      <c r="CH23" s="27">
        <f>COUNTIFS($K$2:$K$1000,"&gt;"&amp;$CF$16,$B$2:$B$1000,"="&amp;AM23)+COUNTIFS($L$2:$L$1000,"&gt;"&amp;$CF$16,$C$2:$C$1000,"="&amp;AM23)</f>
        <v/>
      </c>
      <c r="CI23" s="27">
        <f>COUNTIFS($K$2:$K$1000,"&lt;"&amp;$CF$16,$B$2:$B$1000,"="&amp;AM23)+COUNTIFS($L$2:$L$1000,"&lt;"&amp;$CF$16,$C$2:$C$1000,"="&amp;AM23)</f>
        <v/>
      </c>
      <c r="CJ23" s="27">
        <f>COUNTIFS($K$2:$K$1000,"&gt;"&amp;$CJ$16,$B$2:$B$1000,"="&amp;AL23)+COUNTIFS($L$2:$L$1000,"&gt;"&amp;$CJ$16,$C$2:$C$1000,"="&amp;AL23)</f>
        <v/>
      </c>
      <c r="CK23" s="27">
        <f>COUNTIFS($K$2:$K$1000,"&lt;"&amp;$CJ$16,$B$2:$B$1000,"="&amp;AL23)+COUNTIFS($L$2:$L$1000,"&lt;"&amp;$CJ$16,$C$2:$C$1000,"="&amp;AL23)</f>
        <v/>
      </c>
      <c r="CL23" s="27">
        <f>COUNTIFS($K$2:$K$1000,"&gt;"&amp;$CJ$16,$B$2:$B$1000,"="&amp;AM23)+COUNTIFS($L$2:$L$1000,"&gt;"&amp;$CJ$16,$C$2:$C$1000,"="&amp;AM23)</f>
        <v/>
      </c>
      <c r="CM23" s="27">
        <f>COUNTIFS($K$2:$K$1000,"&lt;"&amp;$CJ$16,$B$2:$B$1000,"="&amp;AM23)+COUNTIFS($L$2:$L$1000,"&lt;"&amp;$CJ$16,$C$2:$C$1000,"="&amp;AM23)</f>
        <v/>
      </c>
      <c r="CN23" s="6">
        <f>COUNTIFS($I$2:$I$1000,"&gt;"&amp;$CN$16,$B$2:$B$1000,"="&amp;AL23)+COUNTIFS($H$2:$H$1000,"&gt;"&amp;$CN$16,$C$2:$C$1000,"="&amp;AL23)</f>
        <v/>
      </c>
      <c r="CO23" s="27">
        <f>COUNTIFS($I$2:$I$1000,"&lt;"&amp;$CN$16,$B$2:$B$1000,"="&amp;AL23)+COUNTIFS($H$2:$H$1000,"&lt;"&amp;$CN$16,$C$2:$C$1000,"="&amp;AL23)</f>
        <v/>
      </c>
      <c r="CP23" s="27">
        <f>COUNTIFS($I$2:$I$1000,"&gt;"&amp;$CN$16,$B$2:$B$1000,"="&amp;AM23)+COUNTIFS($H$2:$H$1000,"&gt;"&amp;$CN$16,$C$2:$C$1000,"="&amp;AM23)</f>
        <v/>
      </c>
      <c r="CQ23" s="27">
        <f>COUNTIFS($I$2:$I$1000,"&lt;"&amp;$CN$16,$B$2:$B$1000,"="&amp;AM23)+COUNTIFS($H$2:$H$1000,"&lt;"&amp;$CN$16,$C$2:$C$1000,"="&amp;AM23)</f>
        <v/>
      </c>
      <c r="CR23" s="27">
        <f>COUNTIFS($I$2:$I$1000,"&gt;"&amp;$CR$16,$B$2:$B$1000,"="&amp;AL23)+COUNTIFS($H$2:$H$1000,"&gt;"&amp;$CR$16,$C$2:$C$1000,"="&amp;AL23)</f>
        <v/>
      </c>
      <c r="CS23" s="27">
        <f>COUNTIFS($I$2:$I$1000,"&lt;"&amp;$CR$16,$B$2:$B$1000,"="&amp;AL23)+COUNTIFS($H$2:$H$1000,"&lt;"&amp;$CR$16,$C$2:$C$1000,"="&amp;AL23)</f>
        <v/>
      </c>
      <c r="CT23" s="27">
        <f>COUNTIFS($I$2:$I$1000,"&gt;"&amp;$CR$16,$B$2:$B$1000,"="&amp;AM23)+COUNTIFS($H$2:$H$1000,"&gt;"&amp;$CR$16,$C$2:$C$1000,"="&amp;AM23)</f>
        <v/>
      </c>
      <c r="CU23" s="27">
        <f>COUNTIFS($I$2:$I$1000,"&lt;"&amp;$CR$16,$B$2:$B$1000,"="&amp;AM23)+COUNTIFS($H$2:$H$1000,"&lt;"&amp;$CR$16,$C$2:$C$1000,"="&amp;AM23)</f>
        <v/>
      </c>
      <c r="CV23" s="27">
        <f>COUNTIFS($I$2:$I$1000,"&gt;"&amp;$CV$16,$B$2:$B$1000,"="&amp;AL23)+COUNTIFS($H$2:$H$1000,"&gt;"&amp;$CV$16,$C$2:$C$1000,"="&amp;AL23)</f>
        <v/>
      </c>
      <c r="CW23" s="27">
        <f>COUNTIFS($I$2:$I$1000,"&lt;"&amp;$CV$16,$B$2:$B$1000,"="&amp;AL23)+COUNTIFS($H$2:$H$1000,"&lt;"&amp;$CV$16,$C$2:$C$1000,"="&amp;AL23)</f>
        <v/>
      </c>
      <c r="CX23" s="27">
        <f>COUNTIFS($I$2:$I$1000,"&gt;"&amp;$CV$16,$B$2:$B$1000,"="&amp;AM23)+COUNTIFS($H$2:$H$1000,"&gt;"&amp;$CV$16,$C$2:$C$1000,"="&amp;AM23)</f>
        <v/>
      </c>
      <c r="CY23" s="27">
        <f>COUNTIFS($I$2:$I$1000,"&lt;"&amp;$CV$16,$B$2:$B$1000,"="&amp;AM23)+COUNTIFS($H$2:$H$1000,"&lt;"&amp;$CV$16,$C$2:$C$1000,"="&amp;AM23)</f>
        <v/>
      </c>
      <c r="CZ23" s="15">
        <f>COUNTIFS($L$2:$L$1000,"&gt;"&amp;$CZ$16,$B$2:$B$1000,"="&amp;AL23)+COUNTIFS($K$2:$K$1000,"&gt;"&amp;$CZ$16,$C$2:$C$1000,"="&amp;AL23)</f>
        <v/>
      </c>
      <c r="DA23" s="27">
        <f>COUNTIFS($L$2:$L$1000,"&lt;"&amp;$CZ$16,$B$2:$B$1000,"="&amp;AL23)+COUNTIFS($K$2:$K$1000,"&lt;"&amp;$CZ$16,$C$2:$C$1000,"="&amp;AL23)</f>
        <v/>
      </c>
      <c r="DB23" s="27">
        <f>COUNTIFS($L$2:$L$1000,"&gt;"&amp;$CZ$16,$B$2:$B$1000,"="&amp;AM23)+COUNTIFS($K$2:$K$1000,"&gt;"&amp;$CZ$16,$C$2:$C$1000,"="&amp;AM23)</f>
        <v/>
      </c>
      <c r="DC23" s="27">
        <f>COUNTIFS($L$2:$L$1000,"&lt;"&amp;$CZ$16,$B$2:$B$1000,"="&amp;AM23)+COUNTIFS($K$2:$K$1000,"&lt;"&amp;$CZ$16,$C$2:$C$1000,"="&amp;AM23)</f>
        <v/>
      </c>
      <c r="DD23" s="27">
        <f>COUNTIFS($L$2:$L$1000,"&gt;"&amp;$DD$16,$B$2:$B$1000,"="&amp;AL23)+COUNTIFS($K$2:$K$1000,"&gt;"&amp;$DD$16,$C$2:$C$1000,"="&amp;AL23)</f>
        <v/>
      </c>
      <c r="DE23" s="27">
        <f>COUNTIFS($L$2:$L$1000,"&lt;"&amp;$DD$16,$B$2:$B$1000,"="&amp;AL23)+COUNTIFS($K$2:$K$1000,"&lt;"&amp;$DD$16,$C$2:$C$1000,"="&amp;AL23)</f>
        <v/>
      </c>
      <c r="DF23" s="27">
        <f>COUNTIFS($L$2:$L$1000,"&gt;"&amp;$DD$16,$B$2:$B$1000,"="&amp;AM23)+COUNTIFS($K$2:$K$1000,"&gt;"&amp;$DD$16,$C$2:$C$1000,"="&amp;AM23)</f>
        <v/>
      </c>
      <c r="DG23" s="27">
        <f>COUNTIFS($L$2:$L$1000,"&lt;"&amp;$DD$16,$B$2:$B$1000,"="&amp;AM23)+COUNTIFS($K$2:$K$1000,"&lt;"&amp;$DD$16,$C$2:$C$1000,"="&amp;AM23)</f>
        <v/>
      </c>
      <c r="DH23" s="27">
        <f>COUNTIFS($L$2:$L$1000,"&gt;"&amp;$DH$16,$B$2:$B$1000,"="&amp;AL23)+COUNTIFS($K$2:$K$1000,"&gt;"&amp;$DH$16,$C$2:$C$1000,"="&amp;AL23)</f>
        <v/>
      </c>
      <c r="DI23" s="27">
        <f>COUNTIFS($L$2:$L$1000,"&lt;"&amp;$DH$16,$B$2:$B$1000,"="&amp;AL23)+COUNTIFS($K$2:$K$1000,"&lt;"&amp;$DH$16,$C$2:$C$1000,"="&amp;AL23)</f>
        <v/>
      </c>
      <c r="DJ23" s="27">
        <f>COUNTIFS($L$2:$L$1000,"&gt;"&amp;$DH$16,$B$2:$B$1000,"="&amp;AM23)+COUNTIFS($K$2:$K$1000,"&gt;"&amp;$DH$16,$C$2:$C$1000,"="&amp;AM23)</f>
        <v/>
      </c>
      <c r="DK23" s="27">
        <f>COUNTIFS($L$2:$L$1000,"&lt;"&amp;$DH$16,$B$2:$B$1000,"="&amp;AM23)+COUNTIFS($K$2:$K$1000,"&lt;"&amp;$DH$16,$C$2:$C$1000,"="&amp;AM23)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43337</v>
      </c>
      <c r="B24" s="42" t="inlineStr">
        <is>
          <t>Magdeburg</t>
        </is>
      </c>
      <c r="C24" s="42" t="inlineStr">
        <is>
          <t>Ingolstadt</t>
        </is>
      </c>
      <c r="D24" s="27" t="n">
        <v>330</v>
      </c>
      <c r="E24" s="27" t="n">
        <v>314</v>
      </c>
      <c r="F24" s="27" t="n">
        <v>209</v>
      </c>
      <c r="G24" s="27" t="n">
        <v>205</v>
      </c>
      <c r="H24" s="8" t="n">
        <v>2</v>
      </c>
      <c r="I24" s="8" t="n">
        <v>2</v>
      </c>
      <c r="J24" s="8" t="n">
        <v>4</v>
      </c>
      <c r="K24" s="15" t="n">
        <v>1</v>
      </c>
      <c r="L24" s="27" t="n">
        <v>1</v>
      </c>
      <c r="M24" s="8" t="n">
        <v>2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AL35</f>
        <v/>
      </c>
      <c r="AM24" s="42">
        <f>AM35</f>
        <v/>
      </c>
      <c r="AN24" s="27">
        <f>COUNTIFS($J$2:$J$1000,"&gt;"&amp;$AN$16,$B$2:$B$1000,"="&amp;AL24)+COUNTIFS($J$2:$J$1000,"&gt;"&amp;$AN$16,$C$2:$C$1000,"="&amp;AL24)</f>
        <v/>
      </c>
      <c r="AO24" s="27">
        <f>COUNTIFS($J$2:$J$1000,"&lt;"&amp;$AN$16,$B$2:$B$1000,"="&amp;AL24)+COUNTIFS($J$2:$J$1000,"&lt;"&amp;$AN$16,$C$2:$C$1000,"="&amp;AL24)</f>
        <v/>
      </c>
      <c r="AP24" s="27">
        <f>COUNTIFS($J$2:$J$1000,"&gt;"&amp;$AN$16,$B$2:$B$1000,"="&amp;AM24)+COUNTIFS($J$2:$J$1000,"&gt;"&amp;$AN$16,$C$2:$C$1000,"="&amp;AM24)</f>
        <v/>
      </c>
      <c r="AQ24" s="27">
        <f>COUNTIFS($J$2:$J$1000,"&lt;"&amp;$AN$16,$B$2:$B$1000,"="&amp;AM24)+COUNTIFS($J$2:$J$1000,"&lt;"&amp;$AN$16,$C$2:$C$1000,"="&amp;AM24)</f>
        <v/>
      </c>
      <c r="AR24" s="27">
        <f>COUNTIFS($J$2:$J$1000,"&gt;"&amp;$AR$16,$B$2:$B$1000,"="&amp;AL24)+COUNTIFS($J$2:$J$1000,"&gt;"&amp;$AR$16,$C$2:$C$1000,"="&amp;AL24)</f>
        <v/>
      </c>
      <c r="AS24" s="27">
        <f>COUNTIFS($J$2:$J$1000,"&lt;"&amp;$AR$16,$B$2:$B$1000,"="&amp;AL24)+COUNTIFS($J$2:$J$1000,"&lt;"&amp;$AR$16,$C$2:$C$1000,"="&amp;AL24)</f>
        <v/>
      </c>
      <c r="AT24" s="27">
        <f>COUNTIFS($J$2:$J$1000,"&gt;"&amp;$AR$16,$B$2:$B$1000,"="&amp;AM24)+COUNTIFS($J$2:$J$1000,"&gt;"&amp;$AR$16,$C$2:$C$1000,"="&amp;AM24)</f>
        <v/>
      </c>
      <c r="AU24" s="27">
        <f>COUNTIFS($J$2:$J$1000,"&lt;"&amp;$AR$16,$B$2:$B$1000,"="&amp;AM24)+COUNTIFS($J$2:$J$1000,"&lt;"&amp;$AR$16,$C$2:$C$1000,"="&amp;AM24)</f>
        <v/>
      </c>
      <c r="AV24" s="27">
        <f>COUNTIFS($J$2:$J$1000,"&gt;"&amp;$AV$16,$B$2:$B$1000,"="&amp;AL24)+COUNTIFS($J$2:$J$1000,"&gt;"&amp;$AV$16,$C$2:$C$1000,"="&amp;AL24)</f>
        <v/>
      </c>
      <c r="AW24" s="27">
        <f>COUNTIFS($J$2:$J$1000,"&lt;"&amp;$AV$16,$B$2:$B$1000,"="&amp;AL24)+COUNTIFS($J$2:$J$1000,"&lt;"&amp;$AV$16,$C$2:$C$1000,"="&amp;AL24)</f>
        <v/>
      </c>
      <c r="AX24" s="27">
        <f>COUNTIFS($J$2:$J$1000,"&gt;"&amp;$AV$16,$B$2:$B$1000,"="&amp;AM24)+COUNTIFS($J$2:$J$1000,"&gt;"&amp;$AV$16,$C$2:$C$1000,"="&amp;AM24)</f>
        <v/>
      </c>
      <c r="AY24" s="27">
        <f>COUNTIFS($J$2:$J$1000,"&lt;"&amp;$AV$16,$B$2:$B$1000,"="&amp;AM24)+COUNTIFS($J$2:$J$1000,"&lt;"&amp;$AV$16,$C$2:$C$1000,"="&amp;AM24)</f>
        <v/>
      </c>
      <c r="AZ24" s="15">
        <f>COUNTIFS($M$2:$M$1000,"&gt;"&amp;$AZ$16,$B$2:$B$1000,"="&amp;AL24)+COUNTIFS($M$2:$M$1000,"&gt;"&amp;$AZ$16,$C$2:$C$1000,"="&amp;AL24)</f>
        <v/>
      </c>
      <c r="BA24" s="27">
        <f>COUNTIFS($M$2:$M$1000,"&lt;"&amp;$AZ$16,$B$2:$B$1000,"="&amp;AL24)+COUNTIFS($M$2:$M$1000,"&lt;"&amp;$AZ$16,$C$2:$C$1000,"="&amp;AL24)</f>
        <v/>
      </c>
      <c r="BB24" s="27">
        <f>COUNTIFS($M$2:$M$1000,"&gt;"&amp;$AZ$16,$B$2:$B$1000,"="&amp;AM24)+COUNTIFS($M$2:$M$1000,"&gt;"&amp;$AZ$16,$C$2:$C$1000,"="&amp;AM24)</f>
        <v/>
      </c>
      <c r="BC24" s="27">
        <f>COUNTIFS($M$2:$M$1000,"&lt;"&amp;$AZ$16,$B$2:$B$1000,"="&amp;AM24)+COUNTIFS($M$2:$M$1000,"&lt;"&amp;$AZ$16,$C$2:$C$1000,"="&amp;AM24)</f>
        <v/>
      </c>
      <c r="BD24" s="27">
        <f>COUNTIFS($M$2:$M$1000,"&gt;"&amp;$BD$16,$B$2:$B$1000,"="&amp;AL24)+COUNTIFS($M$2:$M$1000,"&gt;"&amp;$BD$16,$C$2:$C$1000,"="&amp;AL24)</f>
        <v/>
      </c>
      <c r="BE24" s="27">
        <f>COUNTIFS($M$2:$M$1000,"&lt;"&amp;$BD$16,$B$2:$B$1000,"="&amp;AL24)+COUNTIFS($M$2:$M$1000,"&lt;"&amp;$BD$16,$C$2:$C$1000,"="&amp;AL24)</f>
        <v/>
      </c>
      <c r="BF24" s="27">
        <f>COUNTIFS($M$2:$M$1000,"&gt;"&amp;$BD$16,$B$2:$B$1000,"="&amp;AM24)+COUNTIFS($M$2:$M$1000,"&gt;"&amp;$BD$16,$C$2:$C$1000,"="&amp;AM24)</f>
        <v/>
      </c>
      <c r="BG24" s="27">
        <f>COUNTIFS($M$2:$M$1000,"&lt;"&amp;$BD$16,$B$2:$B$1000,"="&amp;AM24)+COUNTIFS($M$2:$M$1000,"&lt;"&amp;$BD$16,$C$2:$C$1000,"="&amp;AM24)</f>
        <v/>
      </c>
      <c r="BH24" s="27">
        <f>COUNTIFS($M$2:$M$1000,"&gt;"&amp;$BH$16,$B$2:$B$1000,"="&amp;AL24)+COUNTIFS($M$2:$M$1000,"&gt;"&amp;$BH$16,$C$2:$C$1000,"="&amp;AL24)</f>
        <v/>
      </c>
      <c r="BI24" s="27">
        <f>COUNTIFS($M$2:$M$1000,"&lt;"&amp;$BH$16,$B$2:$B$1000,"="&amp;AL24)+COUNTIFS($M$2:$M$1000,"&lt;"&amp;$BH$16,$C$2:$C$1000,"="&amp;AL24)</f>
        <v/>
      </c>
      <c r="BJ24" s="27">
        <f>COUNTIFS($M$2:$M$1000,"&gt;"&amp;$BH$16,$B$2:$B$1000,"="&amp;AM24)+COUNTIFS($M$2:$M$1000,"&gt;"&amp;$BH$16,$C$2:$C$1000,"="&amp;AM24)</f>
        <v/>
      </c>
      <c r="BK24" s="27">
        <f>COUNTIFS($M$2:$M$1000,"&lt;"&amp;$BH$16,$B$2:$B$1000,"="&amp;AM24)+COUNTIFS($M$2:$M$1000,"&lt;"&amp;$BH$16,$C$2:$C$1000,"="&amp;AM24)</f>
        <v/>
      </c>
      <c r="BL24" s="27">
        <f>COUNTIFS($M$2:$M$1000,"&gt;"&amp;$BL$16,$B$2:$B$1000,"="&amp;AL24)+COUNTIFS($M$2:$M$1000,"&gt;"&amp;$BL$16,$C$2:$C$1000,"="&amp;AL24)</f>
        <v/>
      </c>
      <c r="BM24" s="27">
        <f>COUNTIFS($M$2:$M$1000,"&lt;"&amp;$BL$16,$B$2:$B$1000,"="&amp;AL24)+COUNTIFS($M$2:$M$1000,"&lt;"&amp;$BL$16,$C$2:$C$1000,"="&amp;AL24)</f>
        <v/>
      </c>
      <c r="BN24" s="27">
        <f>COUNTIFS($M$2:$M$1000,"&gt;"&amp;$BL$16,$B$2:$B$1000,"="&amp;AM24)+COUNTIFS($M$2:$M$1000,"&gt;"&amp;$BL$16,$C$2:$C$1000,"="&amp;AM24)</f>
        <v/>
      </c>
      <c r="BO24" s="27">
        <f>COUNTIFS($M$2:$M$1000,"&lt;"&amp;$BL$16,$B$2:$B$1000,"="&amp;AM24)+COUNTIFS($M$2:$M$1000,"&lt;"&amp;$BL$16,$C$2:$C$1000,"="&amp;AM24)</f>
        <v/>
      </c>
      <c r="BP24" s="6">
        <f>COUNTIFS($H$2:$H$1000,"&gt;"&amp;$BP$16,$B$2:$B$1000,"="&amp;AL24)+COUNTIFS($I$2:$I$1000,"&gt;"&amp;$BP$16,$C$2:$C$1000,"="&amp;AL24)</f>
        <v/>
      </c>
      <c r="BQ24" s="27">
        <f>COUNTIFS($H$2:$H$1000,"&lt;"&amp;$BP$16,$B$2:$B$1000,"="&amp;AL24)+COUNTIFS($I$2:$I$1000,"&lt;"&amp;$BP$16,$C$2:$C$1000,"="&amp;AL24)</f>
        <v/>
      </c>
      <c r="BR24" s="27">
        <f>COUNTIFS($H$2:$H$1000,"&gt;"&amp;$BP$16,$B$2:$B$1000,"="&amp;AM24)+COUNTIFS($I$2:$I$1000,"&gt;"&amp;$BP$16,$C$2:$C$1000,"="&amp;AM24)</f>
        <v/>
      </c>
      <c r="BS24" s="27">
        <f>COUNTIFS($H$2:$H$1000,"&lt;"&amp;$BP$16,$B$2:$B$1000,"="&amp;AM24)+COUNTIFS($I$2:$I$1000,"&lt;"&amp;$BP$16,$C$2:$C$1000,"="&amp;AM24)</f>
        <v/>
      </c>
      <c r="BT24" s="27">
        <f>COUNTIFS($H$2:$H$1000,"&gt;"&amp;$BT$16,$B$2:$B$1000,"="&amp;AL24)+COUNTIFS($I$2:$I$1000,"&gt;"&amp;$BT$16,$C$2:$C$1000,"="&amp;AL24)</f>
        <v/>
      </c>
      <c r="BU24" s="27">
        <f>COUNTIFS($H$2:$H$1000,"&lt;"&amp;$BT$16,$B$2:$B$1000,"="&amp;AL24)+COUNTIFS($I$2:$I$1000,"&lt;"&amp;$BT$16,$C$2:$C$1000,"="&amp;AL24)</f>
        <v/>
      </c>
      <c r="BV24" s="27">
        <f>COUNTIFS($H$2:$H$1000,"&gt;"&amp;$BT$16,$B$2:$B$1000,"="&amp;AM24)+COUNTIFS($I$2:$I$1000,"&gt;"&amp;$BT$16,$C$2:$C$1000,"="&amp;AM24)</f>
        <v/>
      </c>
      <c r="BW24" s="27">
        <f>COUNTIFS($H$2:$H$1000,"&lt;"&amp;$BT$16,$B$2:$B$1000,"="&amp;AM24)+COUNTIFS($I$2:$I$1000,"&lt;"&amp;$BT$16,$C$2:$C$1000,"="&amp;AM24)</f>
        <v/>
      </c>
      <c r="BX24" s="27">
        <f>COUNTIFS($H$2:$H$1000,"&gt;"&amp;$BX$16,$B$2:$B$1000,"="&amp;AL24)+COUNTIFS($I$2:$I$1000,"&gt;"&amp;$BX$16,$C$2:$C$1000,"="&amp;AL24)</f>
        <v/>
      </c>
      <c r="BY24" s="27">
        <f>COUNTIFS($H$2:$H$1000,"&lt;"&amp;$BX$16,$B$2:$B$1000,"="&amp;AL24)+COUNTIFS($I$2:$I$1000,"&lt;"&amp;$BX$16,$C$2:$C$1000,"="&amp;AL24)</f>
        <v/>
      </c>
      <c r="BZ24" s="27">
        <f>COUNTIFS($H$2:$H$1000,"&gt;"&amp;$BX$16,$B$2:$B$1000,"="&amp;AM24)+COUNTIFS($I$2:$I$1000,"&gt;"&amp;$BX$16,$C$2:$C$1000,"="&amp;AM24)</f>
        <v/>
      </c>
      <c r="CA24" s="27">
        <f>COUNTIFS($H$2:$H$1000,"&lt;"&amp;$BX$16,$B$2:$B$1000,"="&amp;AM24)+COUNTIFS($I$2:$I$1000,"&lt;"&amp;$BX$16,$C$2:$C$1000,"="&amp;AM24)</f>
        <v/>
      </c>
      <c r="CB24" s="15">
        <f>COUNTIFS($K$2:$K$1000,"&gt;"&amp;$CB$16,$B$2:$B$1000,"="&amp;AL24)+COUNTIFS($L$2:$L$1000,"&gt;"&amp;$CB$16,$C$2:$C$1000,"="&amp;AL24)</f>
        <v/>
      </c>
      <c r="CC24" s="27">
        <f>COUNTIFS($K$2:$K$1000,"&lt;"&amp;$CB$16,$B$2:$B$1000,"="&amp;AL24)+COUNTIFS($L$2:$L$1000,"&lt;"&amp;$CB$16,$C$2:$C$1000,"="&amp;AL24)</f>
        <v/>
      </c>
      <c r="CD24" s="27">
        <f>COUNTIFS($K$2:$K$1000,"&gt;"&amp;$CB$16,$B$2:$B$1000,"="&amp;AM24)+COUNTIFS($L$2:$L$1000,"&gt;"&amp;$CB$16,$C$2:$C$1000,"="&amp;AM24)</f>
        <v/>
      </c>
      <c r="CE24" s="27">
        <f>COUNTIFS($K$2:$K$1000,"&lt;"&amp;$CB$16,$B$2:$B$1000,"="&amp;AM24)+COUNTIFS($L$2:$L$1000,"&lt;"&amp;$CB$16,$C$2:$C$1000,"="&amp;AM24)</f>
        <v/>
      </c>
      <c r="CF24" s="27">
        <f>COUNTIFS($K$2:$K$1000,"&gt;"&amp;$CF$16,$B$2:$B$1000,"="&amp;AL24)+COUNTIFS($L$2:$L$1000,"&gt;"&amp;$CF$16,$C$2:$C$1000,"="&amp;AL24)</f>
        <v/>
      </c>
      <c r="CG24" s="27">
        <f>COUNTIFS($K$2:$K$1000,"&lt;"&amp;$CF$16,$B$2:$B$1000,"="&amp;AL24)+COUNTIFS($L$2:$L$1000,"&lt;"&amp;$CF$16,$C$2:$C$1000,"="&amp;AL24)</f>
        <v/>
      </c>
      <c r="CH24" s="27">
        <f>COUNTIFS($K$2:$K$1000,"&gt;"&amp;$CF$16,$B$2:$B$1000,"="&amp;AM24)+COUNTIFS($L$2:$L$1000,"&gt;"&amp;$CF$16,$C$2:$C$1000,"="&amp;AM24)</f>
        <v/>
      </c>
      <c r="CI24" s="27">
        <f>COUNTIFS($K$2:$K$1000,"&lt;"&amp;$CF$16,$B$2:$B$1000,"="&amp;AM24)+COUNTIFS($L$2:$L$1000,"&lt;"&amp;$CF$16,$C$2:$C$1000,"="&amp;AM24)</f>
        <v/>
      </c>
      <c r="CJ24" s="27">
        <f>COUNTIFS($K$2:$K$1000,"&gt;"&amp;$CJ$16,$B$2:$B$1000,"="&amp;AL24)+COUNTIFS($L$2:$L$1000,"&gt;"&amp;$CJ$16,$C$2:$C$1000,"="&amp;AL24)</f>
        <v/>
      </c>
      <c r="CK24" s="27">
        <f>COUNTIFS($K$2:$K$1000,"&lt;"&amp;$CJ$16,$B$2:$B$1000,"="&amp;AL24)+COUNTIFS($L$2:$L$1000,"&lt;"&amp;$CJ$16,$C$2:$C$1000,"="&amp;AL24)</f>
        <v/>
      </c>
      <c r="CL24" s="27">
        <f>COUNTIFS($K$2:$K$1000,"&gt;"&amp;$CJ$16,$B$2:$B$1000,"="&amp;AM24)+COUNTIFS($L$2:$L$1000,"&gt;"&amp;$CJ$16,$C$2:$C$1000,"="&amp;AM24)</f>
        <v/>
      </c>
      <c r="CM24" s="27">
        <f>COUNTIFS($K$2:$K$1000,"&lt;"&amp;$CJ$16,$B$2:$B$1000,"="&amp;AM24)+COUNTIFS($L$2:$L$1000,"&lt;"&amp;$CJ$16,$C$2:$C$1000,"="&amp;AM24)</f>
        <v/>
      </c>
      <c r="CN24" s="6">
        <f>COUNTIFS($I$2:$I$1000,"&gt;"&amp;$CN$16,$B$2:$B$1000,"="&amp;AL24)+COUNTIFS($H$2:$H$1000,"&gt;"&amp;$CN$16,$C$2:$C$1000,"="&amp;AL24)</f>
        <v/>
      </c>
      <c r="CO24" s="27">
        <f>COUNTIFS($I$2:$I$1000,"&lt;"&amp;$CN$16,$B$2:$B$1000,"="&amp;AL24)+COUNTIFS($H$2:$H$1000,"&lt;"&amp;$CN$16,$C$2:$C$1000,"="&amp;AL24)</f>
        <v/>
      </c>
      <c r="CP24" s="27">
        <f>COUNTIFS($I$2:$I$1000,"&gt;"&amp;$CN$16,$B$2:$B$1000,"="&amp;AM24)+COUNTIFS($H$2:$H$1000,"&gt;"&amp;$CN$16,$C$2:$C$1000,"="&amp;AM24)</f>
        <v/>
      </c>
      <c r="CQ24" s="27">
        <f>COUNTIFS($I$2:$I$1000,"&lt;"&amp;$CN$16,$B$2:$B$1000,"="&amp;AM24)+COUNTIFS($H$2:$H$1000,"&lt;"&amp;$CN$16,$C$2:$C$1000,"="&amp;AM24)</f>
        <v/>
      </c>
      <c r="CR24" s="27">
        <f>COUNTIFS($I$2:$I$1000,"&gt;"&amp;$CR$16,$B$2:$B$1000,"="&amp;AL24)+COUNTIFS($H$2:$H$1000,"&gt;"&amp;$CR$16,$C$2:$C$1000,"="&amp;AL24)</f>
        <v/>
      </c>
      <c r="CS24" s="27">
        <f>COUNTIFS($I$2:$I$1000,"&lt;"&amp;$CR$16,$B$2:$B$1000,"="&amp;AL24)+COUNTIFS($H$2:$H$1000,"&lt;"&amp;$CR$16,$C$2:$C$1000,"="&amp;AL24)</f>
        <v/>
      </c>
      <c r="CT24" s="27">
        <f>COUNTIFS($I$2:$I$1000,"&gt;"&amp;$CR$16,$B$2:$B$1000,"="&amp;AM24)+COUNTIFS($H$2:$H$1000,"&gt;"&amp;$CR$16,$C$2:$C$1000,"="&amp;AM24)</f>
        <v/>
      </c>
      <c r="CU24" s="27">
        <f>COUNTIFS($I$2:$I$1000,"&lt;"&amp;$CR$16,$B$2:$B$1000,"="&amp;AM24)+COUNTIFS($H$2:$H$1000,"&lt;"&amp;$CR$16,$C$2:$C$1000,"="&amp;AM24)</f>
        <v/>
      </c>
      <c r="CV24" s="27">
        <f>COUNTIFS($I$2:$I$1000,"&gt;"&amp;$CV$16,$B$2:$B$1000,"="&amp;AL24)+COUNTIFS($H$2:$H$1000,"&gt;"&amp;$CV$16,$C$2:$C$1000,"="&amp;AL24)</f>
        <v/>
      </c>
      <c r="CW24" s="27">
        <f>COUNTIFS($I$2:$I$1000,"&lt;"&amp;$CV$16,$B$2:$B$1000,"="&amp;AL24)+COUNTIFS($H$2:$H$1000,"&lt;"&amp;$CV$16,$C$2:$C$1000,"="&amp;AL24)</f>
        <v/>
      </c>
      <c r="CX24" s="27">
        <f>COUNTIFS($I$2:$I$1000,"&gt;"&amp;$CV$16,$B$2:$B$1000,"="&amp;AM24)+COUNTIFS($H$2:$H$1000,"&gt;"&amp;$CV$16,$C$2:$C$1000,"="&amp;AM24)</f>
        <v/>
      </c>
      <c r="CY24" s="27">
        <f>COUNTIFS($I$2:$I$1000,"&lt;"&amp;$CV$16,$B$2:$B$1000,"="&amp;AM24)+COUNTIFS($H$2:$H$1000,"&lt;"&amp;$CV$16,$C$2:$C$1000,"="&amp;AM24)</f>
        <v/>
      </c>
      <c r="CZ24" s="15">
        <f>COUNTIFS($L$2:$L$1000,"&gt;"&amp;$CZ$16,$B$2:$B$1000,"="&amp;AL24)+COUNTIFS($K$2:$K$1000,"&gt;"&amp;$CZ$16,$C$2:$C$1000,"="&amp;AL24)</f>
        <v/>
      </c>
      <c r="DA24" s="27">
        <f>COUNTIFS($L$2:$L$1000,"&lt;"&amp;$CZ$16,$B$2:$B$1000,"="&amp;AL24)+COUNTIFS($K$2:$K$1000,"&lt;"&amp;$CZ$16,$C$2:$C$1000,"="&amp;AL24)</f>
        <v/>
      </c>
      <c r="DB24" s="27">
        <f>COUNTIFS($L$2:$L$1000,"&gt;"&amp;$CZ$16,$B$2:$B$1000,"="&amp;AM24)+COUNTIFS($K$2:$K$1000,"&gt;"&amp;$CZ$16,$C$2:$C$1000,"="&amp;AM24)</f>
        <v/>
      </c>
      <c r="DC24" s="27">
        <f>COUNTIFS($L$2:$L$1000,"&lt;"&amp;$CZ$16,$B$2:$B$1000,"="&amp;AM24)+COUNTIFS($K$2:$K$1000,"&lt;"&amp;$CZ$16,$C$2:$C$1000,"="&amp;AM24)</f>
        <v/>
      </c>
      <c r="DD24" s="27">
        <f>COUNTIFS($L$2:$L$1000,"&gt;"&amp;$DD$16,$B$2:$B$1000,"="&amp;AL24)+COUNTIFS($K$2:$K$1000,"&gt;"&amp;$DD$16,$C$2:$C$1000,"="&amp;AL24)</f>
        <v/>
      </c>
      <c r="DE24" s="27">
        <f>COUNTIFS($L$2:$L$1000,"&lt;"&amp;$DD$16,$B$2:$B$1000,"="&amp;AL24)+COUNTIFS($K$2:$K$1000,"&lt;"&amp;$DD$16,$C$2:$C$1000,"="&amp;AL24)</f>
        <v/>
      </c>
      <c r="DF24" s="27">
        <f>COUNTIFS($L$2:$L$1000,"&gt;"&amp;$DD$16,$B$2:$B$1000,"="&amp;AM24)+COUNTIFS($K$2:$K$1000,"&gt;"&amp;$DD$16,$C$2:$C$1000,"="&amp;AM24)</f>
        <v/>
      </c>
      <c r="DG24" s="27">
        <f>COUNTIFS($L$2:$L$1000,"&lt;"&amp;$DD$16,$B$2:$B$1000,"="&amp;AM24)+COUNTIFS($K$2:$K$1000,"&lt;"&amp;$DD$16,$C$2:$C$1000,"="&amp;AM24)</f>
        <v/>
      </c>
      <c r="DH24" s="27">
        <f>COUNTIFS($L$2:$L$1000,"&gt;"&amp;$DH$16,$B$2:$B$1000,"="&amp;AL24)+COUNTIFS($K$2:$K$1000,"&gt;"&amp;$DH$16,$C$2:$C$1000,"="&amp;AL24)</f>
        <v/>
      </c>
      <c r="DI24" s="27">
        <f>COUNTIFS($L$2:$L$1000,"&lt;"&amp;$DH$16,$B$2:$B$1000,"="&amp;AL24)+COUNTIFS($K$2:$K$1000,"&lt;"&amp;$DH$16,$C$2:$C$1000,"="&amp;AL24)</f>
        <v/>
      </c>
      <c r="DJ24" s="27">
        <f>COUNTIFS($L$2:$L$1000,"&gt;"&amp;$DH$16,$B$2:$B$1000,"="&amp;AM24)+COUNTIFS($K$2:$K$1000,"&gt;"&amp;$DH$16,$C$2:$C$1000,"="&amp;AM24)</f>
        <v/>
      </c>
      <c r="DK24" s="27">
        <f>COUNTIFS($L$2:$L$1000,"&lt;"&amp;$DH$16,$B$2:$B$1000,"="&amp;AM24)+COUNTIFS($K$2:$K$1000,"&lt;"&amp;$DH$16,$C$2:$C$1000,"="&amp;AM24)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43338</v>
      </c>
      <c r="B25" s="42" t="inlineStr">
        <is>
          <t>Regensburg</t>
        </is>
      </c>
      <c r="C25" s="42" t="inlineStr">
        <is>
          <t>Holstein Kiel</t>
        </is>
      </c>
      <c r="D25" s="27" t="n">
        <v>277</v>
      </c>
      <c r="E25" s="27" t="n">
        <v>478</v>
      </c>
      <c r="F25" s="27" t="n">
        <v>195</v>
      </c>
      <c r="G25" s="27" t="n">
        <v>388</v>
      </c>
      <c r="H25" s="8" t="n">
        <v>3</v>
      </c>
      <c r="I25" s="8" t="n">
        <v>1</v>
      </c>
      <c r="J25" s="8" t="n">
        <v>4</v>
      </c>
      <c r="K25" s="15" t="n">
        <v>0</v>
      </c>
      <c r="L25" s="27" t="n">
        <v>0</v>
      </c>
      <c r="M25" s="8" t="n">
        <v>0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AL36</f>
        <v/>
      </c>
      <c r="AM25" s="42">
        <f>AM36</f>
        <v/>
      </c>
      <c r="AN25" s="27">
        <f>COUNTIFS($J$2:$J$1000,"&gt;"&amp;$AN$16,$B$2:$B$1000,"="&amp;AL25)+COUNTIFS($J$2:$J$1000,"&gt;"&amp;$AN$16,$C$2:$C$1000,"="&amp;AL25)</f>
        <v/>
      </c>
      <c r="AO25" s="27">
        <f>COUNTIFS($J$2:$J$1000,"&lt;"&amp;$AN$16,$B$2:$B$1000,"="&amp;AL25)+COUNTIFS($J$2:$J$1000,"&lt;"&amp;$AN$16,$C$2:$C$1000,"="&amp;AL25)</f>
        <v/>
      </c>
      <c r="AP25" s="27">
        <f>COUNTIFS($J$2:$J$1000,"&gt;"&amp;$AN$16,$B$2:$B$1000,"="&amp;AM25)+COUNTIFS($J$2:$J$1000,"&gt;"&amp;$AN$16,$C$2:$C$1000,"="&amp;AM25)</f>
        <v/>
      </c>
      <c r="AQ25" s="27">
        <f>COUNTIFS($J$2:$J$1000,"&lt;"&amp;$AN$16,$B$2:$B$1000,"="&amp;AM25)+COUNTIFS($J$2:$J$1000,"&lt;"&amp;$AN$16,$C$2:$C$1000,"="&amp;AM25)</f>
        <v/>
      </c>
      <c r="AR25" s="27">
        <f>COUNTIFS($J$2:$J$1000,"&gt;"&amp;$AR$16,$B$2:$B$1000,"="&amp;AL25)+COUNTIFS($J$2:$J$1000,"&gt;"&amp;$AR$16,$C$2:$C$1000,"="&amp;AL25)</f>
        <v/>
      </c>
      <c r="AS25" s="27">
        <f>COUNTIFS($J$2:$J$1000,"&lt;"&amp;$AR$16,$B$2:$B$1000,"="&amp;AL25)+COUNTIFS($J$2:$J$1000,"&lt;"&amp;$AR$16,$C$2:$C$1000,"="&amp;AL25)</f>
        <v/>
      </c>
      <c r="AT25" s="27">
        <f>COUNTIFS($J$2:$J$1000,"&gt;"&amp;$AR$16,$B$2:$B$1000,"="&amp;AM25)+COUNTIFS($J$2:$J$1000,"&gt;"&amp;$AR$16,$C$2:$C$1000,"="&amp;AM25)</f>
        <v/>
      </c>
      <c r="AU25" s="27">
        <f>COUNTIFS($J$2:$J$1000,"&lt;"&amp;$AR$16,$B$2:$B$1000,"="&amp;AM25)+COUNTIFS($J$2:$J$1000,"&lt;"&amp;$AR$16,$C$2:$C$1000,"="&amp;AM25)</f>
        <v/>
      </c>
      <c r="AV25" s="27">
        <f>COUNTIFS($J$2:$J$1000,"&gt;"&amp;$AV$16,$B$2:$B$1000,"="&amp;AL25)+COUNTIFS($J$2:$J$1000,"&gt;"&amp;$AV$16,$C$2:$C$1000,"="&amp;AL25)</f>
        <v/>
      </c>
      <c r="AW25" s="27">
        <f>COUNTIFS($J$2:$J$1000,"&lt;"&amp;$AV$16,$B$2:$B$1000,"="&amp;AL25)+COUNTIFS($J$2:$J$1000,"&lt;"&amp;$AV$16,$C$2:$C$1000,"="&amp;AL25)</f>
        <v/>
      </c>
      <c r="AX25" s="27">
        <f>COUNTIFS($J$2:$J$1000,"&gt;"&amp;$AV$16,$B$2:$B$1000,"="&amp;AM25)+COUNTIFS($J$2:$J$1000,"&gt;"&amp;$AV$16,$C$2:$C$1000,"="&amp;AM25)</f>
        <v/>
      </c>
      <c r="AY25" s="27">
        <f>COUNTIFS($J$2:$J$1000,"&lt;"&amp;$AV$16,$B$2:$B$1000,"="&amp;AM25)+COUNTIFS($J$2:$J$1000,"&lt;"&amp;$AV$16,$C$2:$C$1000,"="&amp;AM25)</f>
        <v/>
      </c>
      <c r="AZ25" s="15">
        <f>COUNTIFS($M$2:$M$1000,"&gt;"&amp;$AZ$16,$B$2:$B$1000,"="&amp;AL25)+COUNTIFS($M$2:$M$1000,"&gt;"&amp;$AZ$16,$C$2:$C$1000,"="&amp;AL25)</f>
        <v/>
      </c>
      <c r="BA25" s="27">
        <f>COUNTIFS($M$2:$M$1000,"&lt;"&amp;$AZ$16,$B$2:$B$1000,"="&amp;AL25)+COUNTIFS($M$2:$M$1000,"&lt;"&amp;$AZ$16,$C$2:$C$1000,"="&amp;AL25)</f>
        <v/>
      </c>
      <c r="BB25" s="27">
        <f>COUNTIFS($M$2:$M$1000,"&gt;"&amp;$AZ$16,$B$2:$B$1000,"="&amp;AM25)+COUNTIFS($M$2:$M$1000,"&gt;"&amp;$AZ$16,$C$2:$C$1000,"="&amp;AM25)</f>
        <v/>
      </c>
      <c r="BC25" s="27">
        <f>COUNTIFS($M$2:$M$1000,"&lt;"&amp;$AZ$16,$B$2:$B$1000,"="&amp;AM25)+COUNTIFS($M$2:$M$1000,"&lt;"&amp;$AZ$16,$C$2:$C$1000,"="&amp;AM25)</f>
        <v/>
      </c>
      <c r="BD25" s="27">
        <f>COUNTIFS($M$2:$M$1000,"&gt;"&amp;$BD$16,$B$2:$B$1000,"="&amp;AL25)+COUNTIFS($M$2:$M$1000,"&gt;"&amp;$BD$16,$C$2:$C$1000,"="&amp;AL25)</f>
        <v/>
      </c>
      <c r="BE25" s="27">
        <f>COUNTIFS($M$2:$M$1000,"&lt;"&amp;$BD$16,$B$2:$B$1000,"="&amp;AL25)+COUNTIFS($M$2:$M$1000,"&lt;"&amp;$BD$16,$C$2:$C$1000,"="&amp;AL25)</f>
        <v/>
      </c>
      <c r="BF25" s="27">
        <f>COUNTIFS($M$2:$M$1000,"&gt;"&amp;$BD$16,$B$2:$B$1000,"="&amp;AM25)+COUNTIFS($M$2:$M$1000,"&gt;"&amp;$BD$16,$C$2:$C$1000,"="&amp;AM25)</f>
        <v/>
      </c>
      <c r="BG25" s="27">
        <f>COUNTIFS($M$2:$M$1000,"&lt;"&amp;$BD$16,$B$2:$B$1000,"="&amp;AM25)+COUNTIFS($M$2:$M$1000,"&lt;"&amp;$BD$16,$C$2:$C$1000,"="&amp;AM25)</f>
        <v/>
      </c>
      <c r="BH25" s="27">
        <f>COUNTIFS($M$2:$M$1000,"&gt;"&amp;$BH$16,$B$2:$B$1000,"="&amp;AL25)+COUNTIFS($M$2:$M$1000,"&gt;"&amp;$BH$16,$C$2:$C$1000,"="&amp;AL25)</f>
        <v/>
      </c>
      <c r="BI25" s="27">
        <f>COUNTIFS($M$2:$M$1000,"&lt;"&amp;$BH$16,$B$2:$B$1000,"="&amp;AL25)+COUNTIFS($M$2:$M$1000,"&lt;"&amp;$BH$16,$C$2:$C$1000,"="&amp;AL25)</f>
        <v/>
      </c>
      <c r="BJ25" s="27">
        <f>COUNTIFS($M$2:$M$1000,"&gt;"&amp;$BH$16,$B$2:$B$1000,"="&amp;AM25)+COUNTIFS($M$2:$M$1000,"&gt;"&amp;$BH$16,$C$2:$C$1000,"="&amp;AM25)</f>
        <v/>
      </c>
      <c r="BK25" s="27">
        <f>COUNTIFS($M$2:$M$1000,"&lt;"&amp;$BH$16,$B$2:$B$1000,"="&amp;AM25)+COUNTIFS($M$2:$M$1000,"&lt;"&amp;$BH$16,$C$2:$C$1000,"="&amp;AM25)</f>
        <v/>
      </c>
      <c r="BL25" s="27">
        <f>COUNTIFS($M$2:$M$1000,"&gt;"&amp;$BL$16,$B$2:$B$1000,"="&amp;AL25)+COUNTIFS($M$2:$M$1000,"&gt;"&amp;$BL$16,$C$2:$C$1000,"="&amp;AL25)</f>
        <v/>
      </c>
      <c r="BM25" s="27">
        <f>COUNTIFS($M$2:$M$1000,"&lt;"&amp;$BL$16,$B$2:$B$1000,"="&amp;AL25)+COUNTIFS($M$2:$M$1000,"&lt;"&amp;$BL$16,$C$2:$C$1000,"="&amp;AL25)</f>
        <v/>
      </c>
      <c r="BN25" s="27">
        <f>COUNTIFS($M$2:$M$1000,"&gt;"&amp;$BL$16,$B$2:$B$1000,"="&amp;AM25)+COUNTIFS($M$2:$M$1000,"&gt;"&amp;$BL$16,$C$2:$C$1000,"="&amp;AM25)</f>
        <v/>
      </c>
      <c r="BO25" s="27">
        <f>COUNTIFS($M$2:$M$1000,"&lt;"&amp;$BL$16,$B$2:$B$1000,"="&amp;AM25)+COUNTIFS($M$2:$M$1000,"&lt;"&amp;$BL$16,$C$2:$C$1000,"="&amp;AM25)</f>
        <v/>
      </c>
      <c r="BP25" s="6">
        <f>COUNTIFS($H$2:$H$1000,"&gt;"&amp;$BP$16,$B$2:$B$1000,"="&amp;AL25)+COUNTIFS($I$2:$I$1000,"&gt;"&amp;$BP$16,$C$2:$C$1000,"="&amp;AL25)</f>
        <v/>
      </c>
      <c r="BQ25" s="27">
        <f>COUNTIFS($H$2:$H$1000,"&lt;"&amp;$BP$16,$B$2:$B$1000,"="&amp;AL25)+COUNTIFS($I$2:$I$1000,"&lt;"&amp;$BP$16,$C$2:$C$1000,"="&amp;AL25)</f>
        <v/>
      </c>
      <c r="BR25" s="27">
        <f>COUNTIFS($H$2:$H$1000,"&gt;"&amp;$BP$16,$B$2:$B$1000,"="&amp;AM25)+COUNTIFS($I$2:$I$1000,"&gt;"&amp;$BP$16,$C$2:$C$1000,"="&amp;AM25)</f>
        <v/>
      </c>
      <c r="BS25" s="27">
        <f>COUNTIFS($H$2:$H$1000,"&lt;"&amp;$BP$16,$B$2:$B$1000,"="&amp;AM25)+COUNTIFS($I$2:$I$1000,"&lt;"&amp;$BP$16,$C$2:$C$1000,"="&amp;AM25)</f>
        <v/>
      </c>
      <c r="BT25" s="27">
        <f>COUNTIFS($H$2:$H$1000,"&gt;"&amp;$BT$16,$B$2:$B$1000,"="&amp;AL25)+COUNTIFS($I$2:$I$1000,"&gt;"&amp;$BT$16,$C$2:$C$1000,"="&amp;AL25)</f>
        <v/>
      </c>
      <c r="BU25" s="27">
        <f>COUNTIFS($H$2:$H$1000,"&lt;"&amp;$BT$16,$B$2:$B$1000,"="&amp;AL25)+COUNTIFS($I$2:$I$1000,"&lt;"&amp;$BT$16,$C$2:$C$1000,"="&amp;AL25)</f>
        <v/>
      </c>
      <c r="BV25" s="27">
        <f>COUNTIFS($H$2:$H$1000,"&gt;"&amp;$BT$16,$B$2:$B$1000,"="&amp;AM25)+COUNTIFS($I$2:$I$1000,"&gt;"&amp;$BT$16,$C$2:$C$1000,"="&amp;AM25)</f>
        <v/>
      </c>
      <c r="BW25" s="27">
        <f>COUNTIFS($H$2:$H$1000,"&lt;"&amp;$BT$16,$B$2:$B$1000,"="&amp;AM25)+COUNTIFS($I$2:$I$1000,"&lt;"&amp;$BT$16,$C$2:$C$1000,"="&amp;AM25)</f>
        <v/>
      </c>
      <c r="BX25" s="27">
        <f>COUNTIFS($H$2:$H$1000,"&gt;"&amp;$BX$16,$B$2:$B$1000,"="&amp;AL25)+COUNTIFS($I$2:$I$1000,"&gt;"&amp;$BX$16,$C$2:$C$1000,"="&amp;AL25)</f>
        <v/>
      </c>
      <c r="BY25" s="27">
        <f>COUNTIFS($H$2:$H$1000,"&lt;"&amp;$BX$16,$B$2:$B$1000,"="&amp;AL25)+COUNTIFS($I$2:$I$1000,"&lt;"&amp;$BX$16,$C$2:$C$1000,"="&amp;AL25)</f>
        <v/>
      </c>
      <c r="BZ25" s="27">
        <f>COUNTIFS($H$2:$H$1000,"&gt;"&amp;$BX$16,$B$2:$B$1000,"="&amp;AM25)+COUNTIFS($I$2:$I$1000,"&gt;"&amp;$BX$16,$C$2:$C$1000,"="&amp;AM25)</f>
        <v/>
      </c>
      <c r="CA25" s="27">
        <f>COUNTIFS($H$2:$H$1000,"&lt;"&amp;$BX$16,$B$2:$B$1000,"="&amp;AM25)+COUNTIFS($I$2:$I$1000,"&lt;"&amp;$BX$16,$C$2:$C$1000,"="&amp;AM25)</f>
        <v/>
      </c>
      <c r="CB25" s="15">
        <f>COUNTIFS($K$2:$K$1000,"&gt;"&amp;$CB$16,$B$2:$B$1000,"="&amp;AL25)+COUNTIFS($L$2:$L$1000,"&gt;"&amp;$CB$16,$C$2:$C$1000,"="&amp;AL25)</f>
        <v/>
      </c>
      <c r="CC25" s="27">
        <f>COUNTIFS($K$2:$K$1000,"&lt;"&amp;$CB$16,$B$2:$B$1000,"="&amp;AL25)+COUNTIFS($L$2:$L$1000,"&lt;"&amp;$CB$16,$C$2:$C$1000,"="&amp;AL25)</f>
        <v/>
      </c>
      <c r="CD25" s="27">
        <f>COUNTIFS($K$2:$K$1000,"&gt;"&amp;$CB$16,$B$2:$B$1000,"="&amp;AM25)+COUNTIFS($L$2:$L$1000,"&gt;"&amp;$CB$16,$C$2:$C$1000,"="&amp;AM25)</f>
        <v/>
      </c>
      <c r="CE25" s="27">
        <f>COUNTIFS($K$2:$K$1000,"&lt;"&amp;$CB$16,$B$2:$B$1000,"="&amp;AM25)+COUNTIFS($L$2:$L$1000,"&lt;"&amp;$CB$16,$C$2:$C$1000,"="&amp;AM25)</f>
        <v/>
      </c>
      <c r="CF25" s="27">
        <f>COUNTIFS($K$2:$K$1000,"&gt;"&amp;$CF$16,$B$2:$B$1000,"="&amp;AL25)+COUNTIFS($L$2:$L$1000,"&gt;"&amp;$CF$16,$C$2:$C$1000,"="&amp;AL25)</f>
        <v/>
      </c>
      <c r="CG25" s="27">
        <f>COUNTIFS($K$2:$K$1000,"&lt;"&amp;$CF$16,$B$2:$B$1000,"="&amp;AL25)+COUNTIFS($L$2:$L$1000,"&lt;"&amp;$CF$16,$C$2:$C$1000,"="&amp;AL25)</f>
        <v/>
      </c>
      <c r="CH25" s="27">
        <f>COUNTIFS($K$2:$K$1000,"&gt;"&amp;$CF$16,$B$2:$B$1000,"="&amp;AM25)+COUNTIFS($L$2:$L$1000,"&gt;"&amp;$CF$16,$C$2:$C$1000,"="&amp;AM25)</f>
        <v/>
      </c>
      <c r="CI25" s="27">
        <f>COUNTIFS($K$2:$K$1000,"&lt;"&amp;$CF$16,$B$2:$B$1000,"="&amp;AM25)+COUNTIFS($L$2:$L$1000,"&lt;"&amp;$CF$16,$C$2:$C$1000,"="&amp;AM25)</f>
        <v/>
      </c>
      <c r="CJ25" s="27">
        <f>COUNTIFS($K$2:$K$1000,"&gt;"&amp;$CJ$16,$B$2:$B$1000,"="&amp;AL25)+COUNTIFS($L$2:$L$1000,"&gt;"&amp;$CJ$16,$C$2:$C$1000,"="&amp;AL25)</f>
        <v/>
      </c>
      <c r="CK25" s="27">
        <f>COUNTIFS($K$2:$K$1000,"&lt;"&amp;$CJ$16,$B$2:$B$1000,"="&amp;AL25)+COUNTIFS($L$2:$L$1000,"&lt;"&amp;$CJ$16,$C$2:$C$1000,"="&amp;AL25)</f>
        <v/>
      </c>
      <c r="CL25" s="27">
        <f>COUNTIFS($K$2:$K$1000,"&gt;"&amp;$CJ$16,$B$2:$B$1000,"="&amp;AM25)+COUNTIFS($L$2:$L$1000,"&gt;"&amp;$CJ$16,$C$2:$C$1000,"="&amp;AM25)</f>
        <v/>
      </c>
      <c r="CM25" s="27">
        <f>COUNTIFS($K$2:$K$1000,"&lt;"&amp;$CJ$16,$B$2:$B$1000,"="&amp;AM25)+COUNTIFS($L$2:$L$1000,"&lt;"&amp;$CJ$16,$C$2:$C$1000,"="&amp;AM25)</f>
        <v/>
      </c>
      <c r="CN25" s="6">
        <f>COUNTIFS($I$2:$I$1000,"&gt;"&amp;$CN$16,$B$2:$B$1000,"="&amp;AL25)+COUNTIFS($H$2:$H$1000,"&gt;"&amp;$CN$16,$C$2:$C$1000,"="&amp;AL25)</f>
        <v/>
      </c>
      <c r="CO25" s="27">
        <f>COUNTIFS($I$2:$I$1000,"&lt;"&amp;$CN$16,$B$2:$B$1000,"="&amp;AL25)+COUNTIFS($H$2:$H$1000,"&lt;"&amp;$CN$16,$C$2:$C$1000,"="&amp;AL25)</f>
        <v/>
      </c>
      <c r="CP25" s="27">
        <f>COUNTIFS($I$2:$I$1000,"&gt;"&amp;$CN$16,$B$2:$B$1000,"="&amp;AM25)+COUNTIFS($H$2:$H$1000,"&gt;"&amp;$CN$16,$C$2:$C$1000,"="&amp;AM25)</f>
        <v/>
      </c>
      <c r="CQ25" s="27">
        <f>COUNTIFS($I$2:$I$1000,"&lt;"&amp;$CN$16,$B$2:$B$1000,"="&amp;AM25)+COUNTIFS($H$2:$H$1000,"&lt;"&amp;$CN$16,$C$2:$C$1000,"="&amp;AM25)</f>
        <v/>
      </c>
      <c r="CR25" s="27">
        <f>COUNTIFS($I$2:$I$1000,"&gt;"&amp;$CR$16,$B$2:$B$1000,"="&amp;AL25)+COUNTIFS($H$2:$H$1000,"&gt;"&amp;$CR$16,$C$2:$C$1000,"="&amp;AL25)</f>
        <v/>
      </c>
      <c r="CS25" s="27">
        <f>COUNTIFS($I$2:$I$1000,"&lt;"&amp;$CR$16,$B$2:$B$1000,"="&amp;AL25)+COUNTIFS($H$2:$H$1000,"&lt;"&amp;$CR$16,$C$2:$C$1000,"="&amp;AL25)</f>
        <v/>
      </c>
      <c r="CT25" s="27">
        <f>COUNTIFS($I$2:$I$1000,"&gt;"&amp;$CR$16,$B$2:$B$1000,"="&amp;AM25)+COUNTIFS($H$2:$H$1000,"&gt;"&amp;$CR$16,$C$2:$C$1000,"="&amp;AM25)</f>
        <v/>
      </c>
      <c r="CU25" s="27">
        <f>COUNTIFS($I$2:$I$1000,"&lt;"&amp;$CR$16,$B$2:$B$1000,"="&amp;AM25)+COUNTIFS($H$2:$H$1000,"&lt;"&amp;$CR$16,$C$2:$C$1000,"="&amp;AM25)</f>
        <v/>
      </c>
      <c r="CV25" s="27">
        <f>COUNTIFS($I$2:$I$1000,"&gt;"&amp;$CV$16,$B$2:$B$1000,"="&amp;AL25)+COUNTIFS($H$2:$H$1000,"&gt;"&amp;$CV$16,$C$2:$C$1000,"="&amp;AL25)</f>
        <v/>
      </c>
      <c r="CW25" s="27">
        <f>COUNTIFS($I$2:$I$1000,"&lt;"&amp;$CV$16,$B$2:$B$1000,"="&amp;AL25)+COUNTIFS($H$2:$H$1000,"&lt;"&amp;$CV$16,$C$2:$C$1000,"="&amp;AL25)</f>
        <v/>
      </c>
      <c r="CX25" s="27">
        <f>COUNTIFS($I$2:$I$1000,"&gt;"&amp;$CV$16,$B$2:$B$1000,"="&amp;AM25)+COUNTIFS($H$2:$H$1000,"&gt;"&amp;$CV$16,$C$2:$C$1000,"="&amp;AM25)</f>
        <v/>
      </c>
      <c r="CY25" s="27">
        <f>COUNTIFS($I$2:$I$1000,"&lt;"&amp;$CV$16,$B$2:$B$1000,"="&amp;AM25)+COUNTIFS($H$2:$H$1000,"&lt;"&amp;$CV$16,$C$2:$C$1000,"="&amp;AM25)</f>
        <v/>
      </c>
      <c r="CZ25" s="15">
        <f>COUNTIFS($L$2:$L$1000,"&gt;"&amp;$CZ$16,$B$2:$B$1000,"="&amp;AL25)+COUNTIFS($K$2:$K$1000,"&gt;"&amp;$CZ$16,$C$2:$C$1000,"="&amp;AL25)</f>
        <v/>
      </c>
      <c r="DA25" s="27">
        <f>COUNTIFS($L$2:$L$1000,"&lt;"&amp;$CZ$16,$B$2:$B$1000,"="&amp;AL25)+COUNTIFS($K$2:$K$1000,"&lt;"&amp;$CZ$16,$C$2:$C$1000,"="&amp;AL25)</f>
        <v/>
      </c>
      <c r="DB25" s="27">
        <f>COUNTIFS($L$2:$L$1000,"&gt;"&amp;$CZ$16,$B$2:$B$1000,"="&amp;AM25)+COUNTIFS($K$2:$K$1000,"&gt;"&amp;$CZ$16,$C$2:$C$1000,"="&amp;AM25)</f>
        <v/>
      </c>
      <c r="DC25" s="27">
        <f>COUNTIFS($L$2:$L$1000,"&lt;"&amp;$CZ$16,$B$2:$B$1000,"="&amp;AM25)+COUNTIFS($K$2:$K$1000,"&lt;"&amp;$CZ$16,$C$2:$C$1000,"="&amp;AM25)</f>
        <v/>
      </c>
      <c r="DD25" s="27">
        <f>COUNTIFS($L$2:$L$1000,"&gt;"&amp;$DD$16,$B$2:$B$1000,"="&amp;AL25)+COUNTIFS($K$2:$K$1000,"&gt;"&amp;$DD$16,$C$2:$C$1000,"="&amp;AL25)</f>
        <v/>
      </c>
      <c r="DE25" s="27">
        <f>COUNTIFS($L$2:$L$1000,"&lt;"&amp;$DD$16,$B$2:$B$1000,"="&amp;AL25)+COUNTIFS($K$2:$K$1000,"&lt;"&amp;$DD$16,$C$2:$C$1000,"="&amp;AL25)</f>
        <v/>
      </c>
      <c r="DF25" s="27">
        <f>COUNTIFS($L$2:$L$1000,"&gt;"&amp;$DD$16,$B$2:$B$1000,"="&amp;AM25)+COUNTIFS($K$2:$K$1000,"&gt;"&amp;$DD$16,$C$2:$C$1000,"="&amp;AM25)</f>
        <v/>
      </c>
      <c r="DG25" s="27">
        <f>COUNTIFS($L$2:$L$1000,"&lt;"&amp;$DD$16,$B$2:$B$1000,"="&amp;AM25)+COUNTIFS($K$2:$K$1000,"&lt;"&amp;$DD$16,$C$2:$C$1000,"="&amp;AM25)</f>
        <v/>
      </c>
      <c r="DH25" s="27">
        <f>COUNTIFS($L$2:$L$1000,"&gt;"&amp;$DH$16,$B$2:$B$1000,"="&amp;AL25)+COUNTIFS($K$2:$K$1000,"&gt;"&amp;$DH$16,$C$2:$C$1000,"="&amp;AL25)</f>
        <v/>
      </c>
      <c r="DI25" s="27">
        <f>COUNTIFS($L$2:$L$1000,"&lt;"&amp;$DH$16,$B$2:$B$1000,"="&amp;AL25)+COUNTIFS($K$2:$K$1000,"&lt;"&amp;$DH$16,$C$2:$C$1000,"="&amp;AL25)</f>
        <v/>
      </c>
      <c r="DJ25" s="27">
        <f>COUNTIFS($L$2:$L$1000,"&gt;"&amp;$DH$16,$B$2:$B$1000,"="&amp;AM25)+COUNTIFS($K$2:$K$1000,"&gt;"&amp;$DH$16,$C$2:$C$1000,"="&amp;AM25)</f>
        <v/>
      </c>
      <c r="DK25" s="27">
        <f>COUNTIFS($L$2:$L$1000,"&lt;"&amp;$DH$16,$B$2:$B$1000,"="&amp;AM25)+COUNTIFS($K$2:$K$1000,"&lt;"&amp;$DH$16,$C$2:$C$1000,"="&amp;AM25)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43338</v>
      </c>
      <c r="B26" s="42" t="inlineStr">
        <is>
          <t>SG Dynamo Dresden</t>
        </is>
      </c>
      <c r="C26" s="42" t="inlineStr">
        <is>
          <t>Heidenheim</t>
        </is>
      </c>
      <c r="D26" s="27" t="n">
        <v>532</v>
      </c>
      <c r="E26" s="27" t="n">
        <v>235</v>
      </c>
      <c r="F26" s="27" t="n">
        <v>465</v>
      </c>
      <c r="G26" s="27" t="n">
        <v>146</v>
      </c>
      <c r="H26" s="8" t="n">
        <v>4</v>
      </c>
      <c r="I26" s="8" t="n">
        <v>5</v>
      </c>
      <c r="J26" s="8" t="n">
        <v>9</v>
      </c>
      <c r="K26" s="15" t="n">
        <v>1</v>
      </c>
      <c r="L26" s="27" t="n">
        <v>3</v>
      </c>
      <c r="M26" s="8" t="n">
        <v>4</v>
      </c>
      <c r="N26" s="12">
        <f>IF(K26="","",LOOKUP(K26-L26,{-9E+307,0,1},{2,"x",1}))</f>
        <v/>
      </c>
      <c r="O26" s="7">
        <f>IF(K26="","",K26&amp;"-"&amp;L26)</f>
        <v/>
      </c>
      <c r="P26" s="1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DJ26" s="42" t="n"/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43338</v>
      </c>
      <c r="B27" s="42" t="inlineStr">
        <is>
          <t>Union Berlin</t>
        </is>
      </c>
      <c r="C27" s="42" t="inlineStr">
        <is>
          <t>St. Pauli</t>
        </is>
      </c>
      <c r="D27" s="27" t="n">
        <v>398</v>
      </c>
      <c r="E27" s="27" t="n">
        <v>378</v>
      </c>
      <c r="F27" s="27" t="n">
        <v>289</v>
      </c>
      <c r="G27" s="27" t="n">
        <v>286</v>
      </c>
      <c r="H27" s="8" t="n">
        <v>5</v>
      </c>
      <c r="I27" s="8" t="n">
        <v>4</v>
      </c>
      <c r="J27" s="8" t="n">
        <v>9</v>
      </c>
      <c r="K27" s="15" t="n">
        <v>4</v>
      </c>
      <c r="L27" s="27" t="n">
        <v>1</v>
      </c>
      <c r="M27" s="8" t="n">
        <v>5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14" t="inlineStr">
        <is>
          <t>home_team</t>
        </is>
      </c>
      <c r="AM27" s="14" t="inlineStr">
        <is>
          <t>away_team</t>
        </is>
      </c>
      <c r="AN27" s="42" t="inlineStr">
        <is>
          <t>tp</t>
        </is>
      </c>
      <c r="AP27" s="42" t="inlineStr">
        <is>
          <t>ap</t>
        </is>
      </c>
      <c r="AR27" s="42" t="inlineStr">
        <is>
          <t>sht</t>
        </is>
      </c>
      <c r="AU27" s="42" t="inlineStr">
        <is>
          <t>h</t>
        </is>
      </c>
      <c r="AV27" s="42" t="inlineStr">
        <is>
          <t>a</t>
        </is>
      </c>
      <c r="AW27" s="2" t="n"/>
      <c r="DB27" s="29" t="n"/>
      <c r="DE27" s="29" t="n"/>
      <c r="DH27" s="29" t="n"/>
      <c r="DJ27" s="42" t="n"/>
      <c r="DK27" s="29" t="n"/>
      <c r="DM27" s="42" t="n"/>
      <c r="DP27" s="42" t="n"/>
      <c r="DS27" s="42" t="n"/>
      <c r="DV27" s="42" t="n"/>
      <c r="DY27" s="42" t="n"/>
      <c r="EB27" s="42" t="n"/>
      <c r="EE27" s="42" t="n"/>
      <c r="ES27" s="29" t="n"/>
      <c r="EV27" s="29" t="n"/>
      <c r="EY27" s="29" t="n"/>
      <c r="FB27" s="29" t="n"/>
      <c r="FE27" s="29" t="n"/>
      <c r="FH27" s="29" t="n"/>
      <c r="FK27" s="29" t="n"/>
      <c r="FN27" s="29" t="n"/>
    </row>
    <row customHeight="1" ht="12" r="28">
      <c r="A28" s="52" t="n">
        <v>43339</v>
      </c>
      <c r="B28" s="42" t="inlineStr">
        <is>
          <t>Hamburger SV</t>
        </is>
      </c>
      <c r="C28" s="42" t="inlineStr">
        <is>
          <t>Arminia Bielefeld</t>
        </is>
      </c>
      <c r="D28" s="27" t="n">
        <v>514</v>
      </c>
      <c r="E28" s="27" t="n">
        <v>304</v>
      </c>
      <c r="F28" s="27" t="n">
        <v>423</v>
      </c>
      <c r="G28" s="27" t="n">
        <v>211</v>
      </c>
      <c r="H28" s="8" t="n">
        <v>5</v>
      </c>
      <c r="I28" s="8" t="n">
        <v>4</v>
      </c>
      <c r="J28" s="8" t="n">
        <v>9</v>
      </c>
      <c r="K28" s="15" t="n">
        <v>3</v>
      </c>
      <c r="L28" s="27" t="n">
        <v>0</v>
      </c>
      <c r="M28" s="8" t="n">
        <v>3</v>
      </c>
      <c r="N28" s="12">
        <f>IF(K28="","",LOOKUP(K28-L28,{-9E+307,0,1},{2,"x",1}))</f>
        <v/>
      </c>
      <c r="O28" s="7">
        <f>IF(K28="","",K28&amp;"-"&amp;L28)</f>
        <v/>
      </c>
      <c r="P28" s="1" t="n"/>
      <c r="AK28" s="57" t="n">
        <v>43604</v>
      </c>
      <c r="AL28" s="43" t="inlineStr">
        <is>
          <t>Arminia Bielefeld</t>
        </is>
      </c>
      <c r="AM28" s="43" t="inlineStr">
        <is>
          <t>Holstein Kiel</t>
        </is>
      </c>
      <c r="AN28" s="44" t="n"/>
      <c r="AO28" s="44" t="n"/>
      <c r="AP28" s="44" t="n"/>
      <c r="AQ28" s="44" t="n"/>
      <c r="AR28" s="44" t="n"/>
      <c r="AS28" s="44" t="n"/>
      <c r="AT28" s="50">
        <f>AR28+AS28</f>
        <v/>
      </c>
      <c r="AU28" s="43" t="n"/>
      <c r="AV28" s="43" t="n"/>
      <c r="AW28" s="10">
        <f>AU28+AV28</f>
        <v/>
      </c>
      <c r="AX28" s="4" t="n"/>
      <c r="DB28" s="29" t="n"/>
      <c r="DE28" s="29" t="n"/>
      <c r="DH28" s="29" t="n"/>
      <c r="DJ28" s="42" t="n"/>
      <c r="DK28" s="29" t="n"/>
      <c r="EH28" s="29" t="n"/>
    </row>
    <row r="29">
      <c r="A29" s="52" t="n">
        <v>43343</v>
      </c>
      <c r="B29" s="42" t="inlineStr">
        <is>
          <t>Ingolstadt</t>
        </is>
      </c>
      <c r="C29" s="42" t="inlineStr">
        <is>
          <t>Aue</t>
        </is>
      </c>
      <c r="D29" s="27" t="n">
        <v>461</v>
      </c>
      <c r="E29" s="27" t="n">
        <v>317</v>
      </c>
      <c r="F29" s="27" t="n">
        <v>380</v>
      </c>
      <c r="G29" s="27" t="n">
        <v>227</v>
      </c>
      <c r="H29" s="8" t="n">
        <v>5</v>
      </c>
      <c r="I29" s="8" t="n">
        <v>3</v>
      </c>
      <c r="J29" s="8" t="n">
        <v>8</v>
      </c>
      <c r="K29" s="15" t="n">
        <v>3</v>
      </c>
      <c r="L29" s="27" t="n">
        <v>2</v>
      </c>
      <c r="M29" s="8" t="n">
        <v>5</v>
      </c>
      <c r="N29" s="12">
        <f>IF(K29="","",LOOKUP(K29-L29,{-9E+307,0,1},{2,"x",1}))</f>
        <v/>
      </c>
      <c r="O29" s="7">
        <f>IF(K29="","",K29&amp;"-"&amp;L29)</f>
        <v/>
      </c>
      <c r="P29" s="1" t="n"/>
      <c r="AK29" s="58" t="n">
        <v>43604</v>
      </c>
      <c r="AL29" s="42" t="inlineStr">
        <is>
          <t>Bochum</t>
        </is>
      </c>
      <c r="AM29" s="42" t="inlineStr">
        <is>
          <t>Union Berlin</t>
        </is>
      </c>
      <c r="AN29" s="27" t="n"/>
      <c r="AO29" s="27" t="n"/>
      <c r="AP29" s="27" t="n"/>
      <c r="AQ29" s="27" t="n"/>
      <c r="AR29" s="27" t="n"/>
      <c r="AS29" s="27" t="n"/>
      <c r="AT29" s="8">
        <f>AR29+AS29</f>
        <v/>
      </c>
      <c r="AW29" s="10">
        <f>AU29+AV29</f>
        <v/>
      </c>
      <c r="AX29" s="4" t="n"/>
      <c r="DB29" s="29" t="n"/>
      <c r="DE29" s="29" t="n"/>
      <c r="DH29" s="29" t="n"/>
      <c r="DJ29" s="42" t="n"/>
      <c r="DK29" s="29" t="n"/>
      <c r="DM29" s="42" t="n"/>
      <c r="DN29" s="29" t="n"/>
      <c r="DP29" s="42" t="n"/>
      <c r="DQ29" s="29" t="n"/>
      <c r="DS29" s="42" t="n"/>
      <c r="DT29" s="29" t="n"/>
      <c r="DV29" s="42" t="n"/>
      <c r="DW29" s="29" t="n"/>
      <c r="DY29" s="42" t="n"/>
      <c r="EB29" s="42" t="n"/>
      <c r="EE29" s="42" t="n"/>
    </row>
    <row customHeight="1" ht="12" r="30">
      <c r="A30" s="52" t="n">
        <v>43343</v>
      </c>
      <c r="B30" s="42" t="inlineStr">
        <is>
          <t>Paderborn</t>
        </is>
      </c>
      <c r="C30" s="42" t="inlineStr">
        <is>
          <t>Bochum</t>
        </is>
      </c>
      <c r="D30" s="27" t="n">
        <v>401</v>
      </c>
      <c r="E30" s="27" t="n">
        <v>324</v>
      </c>
      <c r="F30" s="27" t="n">
        <v>296</v>
      </c>
      <c r="G30" s="27" t="n">
        <v>204</v>
      </c>
      <c r="H30" s="8" t="n">
        <v>5</v>
      </c>
      <c r="I30" s="8" t="n">
        <v>2</v>
      </c>
      <c r="J30" s="8" t="n">
        <v>7</v>
      </c>
      <c r="K30" s="15" t="n">
        <v>2</v>
      </c>
      <c r="L30" s="27" t="n">
        <v>2</v>
      </c>
      <c r="M30" s="8" t="n">
        <v>4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8" t="n">
        <v>43604</v>
      </c>
      <c r="AL30" s="42" t="inlineStr">
        <is>
          <t>Darmstadt</t>
        </is>
      </c>
      <c r="AM30" s="42" t="inlineStr">
        <is>
          <t>Aue</t>
        </is>
      </c>
      <c r="AN30" s="27" t="n"/>
      <c r="AO30" s="27" t="n"/>
      <c r="AP30" s="27" t="n"/>
      <c r="AQ30" s="27" t="n"/>
      <c r="AR30" s="27" t="n"/>
      <c r="AS30" s="27" t="n"/>
      <c r="AT30" s="8">
        <f>AR30+AS30</f>
        <v/>
      </c>
      <c r="AW30" s="10">
        <f>AU30+AV30</f>
        <v/>
      </c>
      <c r="AX30" s="4" t="n"/>
      <c r="DB30" s="29" t="n"/>
      <c r="DE30" s="29" t="n"/>
      <c r="DH30" s="29" t="n"/>
      <c r="DJ30" s="42" t="n"/>
      <c r="DK30" s="29" t="n"/>
      <c r="DM30" s="42" t="n"/>
      <c r="DN30" s="29" t="n"/>
      <c r="DP30" s="42" t="n"/>
      <c r="DQ30" s="29" t="n"/>
      <c r="DS30" s="42" t="n"/>
      <c r="DT30" s="29" t="n"/>
      <c r="DV30" s="42" t="n"/>
      <c r="DW30" s="29" t="n"/>
      <c r="DY30" s="42" t="n"/>
      <c r="EB30" s="42" t="n"/>
      <c r="EE30" s="42" t="n"/>
    </row>
    <row customHeight="1" ht="12" r="31">
      <c r="A31" s="52" t="n">
        <v>43344</v>
      </c>
      <c r="B31" s="42" t="inlineStr">
        <is>
          <t>Arminia Bielefeld</t>
        </is>
      </c>
      <c r="C31" s="42" t="inlineStr">
        <is>
          <t>Regensburg</t>
        </is>
      </c>
      <c r="D31" s="27" t="n">
        <v>382</v>
      </c>
      <c r="E31" s="27" t="n">
        <v>358</v>
      </c>
      <c r="F31" s="27" t="n">
        <v>257</v>
      </c>
      <c r="G31" s="27" t="n">
        <v>220</v>
      </c>
      <c r="H31" s="8" t="n">
        <v>10</v>
      </c>
      <c r="I31" s="8" t="n">
        <v>6</v>
      </c>
      <c r="J31" s="8" t="n">
        <v>16</v>
      </c>
      <c r="K31" s="15" t="n">
        <v>5</v>
      </c>
      <c r="L31" s="27" t="n">
        <v>3</v>
      </c>
      <c r="M31" s="8" t="n">
        <v>8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43604</v>
      </c>
      <c r="AL31" s="42" t="inlineStr">
        <is>
          <t>Greuther Furth</t>
        </is>
      </c>
      <c r="AM31" s="42" t="inlineStr">
        <is>
          <t>St. Pauli</t>
        </is>
      </c>
      <c r="AN31" s="27" t="n"/>
      <c r="AO31" s="27" t="n"/>
      <c r="AP31" s="27" t="n"/>
      <c r="AQ31" s="27" t="n"/>
      <c r="AR31" s="27" t="n"/>
      <c r="AS31" s="27" t="n"/>
      <c r="AT31" s="8">
        <f>AR31+AS31</f>
        <v/>
      </c>
      <c r="AW31" s="10">
        <f>AU31+AV31</f>
        <v/>
      </c>
      <c r="AX31" s="4" t="n"/>
      <c r="DB31" s="29" t="n"/>
      <c r="DE31" s="29" t="n"/>
      <c r="DH31" s="29" t="n"/>
      <c r="DJ31" s="42" t="n"/>
      <c r="DK31" s="29" t="n"/>
      <c r="DM31" s="42" t="n"/>
      <c r="DN31" s="29" t="n"/>
      <c r="DP31" s="42" t="n"/>
      <c r="DQ31" s="29" t="n"/>
      <c r="DS31" s="42" t="n"/>
      <c r="DT31" s="29" t="n"/>
      <c r="DV31" s="42" t="n"/>
      <c r="DW31" s="29" t="n"/>
      <c r="DY31" s="42" t="n"/>
      <c r="EB31" s="42" t="n"/>
      <c r="EE31" s="42" t="n"/>
    </row>
    <row customHeight="1" ht="12" r="32">
      <c r="A32" s="52" t="n">
        <v>43344</v>
      </c>
      <c r="B32" s="42" t="inlineStr">
        <is>
          <t>Duisburg</t>
        </is>
      </c>
      <c r="C32" s="42" t="inlineStr">
        <is>
          <t>Greuther Furth</t>
        </is>
      </c>
      <c r="D32" s="27" t="n">
        <v>386</v>
      </c>
      <c r="E32" s="27" t="n">
        <v>382</v>
      </c>
      <c r="F32" s="27" t="n">
        <v>266</v>
      </c>
      <c r="G32" s="27" t="n">
        <v>261</v>
      </c>
      <c r="H32" s="8" t="n">
        <v>4</v>
      </c>
      <c r="I32" s="8" t="n">
        <v>8</v>
      </c>
      <c r="J32" s="8" t="n">
        <v>12</v>
      </c>
      <c r="K32" s="15" t="n">
        <v>0</v>
      </c>
      <c r="L32" s="27" t="n">
        <v>1</v>
      </c>
      <c r="M32" s="8" t="n">
        <v>1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43604</v>
      </c>
      <c r="AL32" s="42" t="inlineStr">
        <is>
          <t>Hamburger SV</t>
        </is>
      </c>
      <c r="AM32" s="42" t="inlineStr">
        <is>
          <t>Duisburg</t>
        </is>
      </c>
      <c r="AN32" s="27" t="n"/>
      <c r="AO32" s="27" t="n"/>
      <c r="AQ32" s="27" t="n"/>
      <c r="AR32" s="27" t="n"/>
      <c r="AS32" s="27" t="n"/>
      <c r="AT32" s="8">
        <f>AR32+AS32</f>
        <v/>
      </c>
      <c r="AW32" s="10">
        <f>AU32+AV32</f>
        <v/>
      </c>
      <c r="AX32" s="4" t="n"/>
      <c r="DB32" s="29" t="n"/>
      <c r="DE32" s="29" t="n"/>
      <c r="DH32" s="29" t="n"/>
      <c r="DJ32" s="42" t="n"/>
      <c r="DK32" s="29" t="n"/>
      <c r="DM32" s="42" t="n"/>
      <c r="DN32" s="29" t="n"/>
      <c r="DP32" s="42" t="n"/>
      <c r="DQ32" s="29" t="n"/>
      <c r="DS32" s="42" t="n"/>
      <c r="DT32" s="29" t="n"/>
      <c r="DV32" s="42" t="n"/>
      <c r="DW32" s="29" t="n"/>
      <c r="DY32" s="42" t="n"/>
      <c r="EB32" s="42" t="n"/>
      <c r="EE32" s="42" t="n"/>
    </row>
    <row customHeight="1" ht="12" r="33">
      <c r="A33" s="52" t="n">
        <v>43345</v>
      </c>
      <c r="B33" s="42" t="inlineStr">
        <is>
          <t>Heidenheim</t>
        </is>
      </c>
      <c r="C33" s="42" t="inlineStr">
        <is>
          <t>Darmstadt</t>
        </is>
      </c>
      <c r="D33" s="27" t="n">
        <v>478</v>
      </c>
      <c r="E33" s="27" t="n">
        <v>377</v>
      </c>
      <c r="F33" s="27" t="n">
        <v>379</v>
      </c>
      <c r="G33" s="27" t="n">
        <v>262</v>
      </c>
      <c r="H33" s="8" t="n">
        <v>5</v>
      </c>
      <c r="I33" s="8" t="n">
        <v>8</v>
      </c>
      <c r="J33" s="8" t="n">
        <v>13</v>
      </c>
      <c r="K33" s="15" t="n">
        <v>0</v>
      </c>
      <c r="L33" s="27" t="n">
        <v>1</v>
      </c>
      <c r="M33" s="8" t="n">
        <v>1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43604</v>
      </c>
      <c r="AL33" s="42" t="inlineStr">
        <is>
          <t>Heidenheim</t>
        </is>
      </c>
      <c r="AM33" s="42" t="inlineStr">
        <is>
          <t>Ingolstadt</t>
        </is>
      </c>
      <c r="AN33" s="27" t="n"/>
      <c r="AO33" s="27" t="n"/>
      <c r="AP33" s="27" t="n"/>
      <c r="AQ33" s="27" t="n"/>
      <c r="AR33" s="27" t="n"/>
      <c r="AS33" s="27" t="n"/>
      <c r="AT33" s="8">
        <f>AR33+AS33</f>
        <v/>
      </c>
      <c r="AW33" s="10">
        <f>AU33+AV33</f>
        <v/>
      </c>
      <c r="AX33" s="4" t="n"/>
      <c r="DB33" s="29" t="n"/>
      <c r="DE33" s="29" t="n"/>
      <c r="DH33" s="29" t="n"/>
      <c r="DJ33" s="42" t="n"/>
      <c r="DK33" s="29" t="n"/>
      <c r="DM33" s="42" t="n"/>
      <c r="DN33" s="29" t="n"/>
      <c r="DP33" s="42" t="n"/>
      <c r="DQ33" s="29" t="n"/>
      <c r="DS33" s="42" t="n"/>
      <c r="DT33" s="29" t="n"/>
      <c r="DV33" s="42" t="n"/>
      <c r="DW33" s="29" t="n"/>
      <c r="DY33" s="42" t="n"/>
      <c r="EB33" s="42" t="n"/>
      <c r="EE33" s="42" t="n"/>
    </row>
    <row customHeight="1" ht="12" r="34">
      <c r="A34" s="52" t="n">
        <v>43345</v>
      </c>
      <c r="B34" s="42" t="inlineStr">
        <is>
          <t>Sandhausen</t>
        </is>
      </c>
      <c r="C34" s="42" t="inlineStr">
        <is>
          <t>Union Berlin</t>
        </is>
      </c>
      <c r="D34" s="27" t="n">
        <v>322</v>
      </c>
      <c r="E34" s="27" t="n">
        <v>306</v>
      </c>
      <c r="F34" s="27" t="n">
        <v>227</v>
      </c>
      <c r="G34" s="27" t="n">
        <v>204</v>
      </c>
      <c r="H34" s="8" t="n">
        <v>3</v>
      </c>
      <c r="I34" s="8" t="n">
        <v>4</v>
      </c>
      <c r="J34" s="8" t="n">
        <v>7</v>
      </c>
      <c r="K34" s="15" t="n">
        <v>0</v>
      </c>
      <c r="L34" s="27" t="n">
        <v>0</v>
      </c>
      <c r="M34" s="8" t="n">
        <v>0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43604</v>
      </c>
      <c r="AL34" s="42" t="inlineStr">
        <is>
          <t>Magdeburg</t>
        </is>
      </c>
      <c r="AM34" s="42" t="inlineStr">
        <is>
          <t>FC Koln</t>
        </is>
      </c>
      <c r="AN34" s="27" t="n"/>
      <c r="AO34" s="27" t="n"/>
      <c r="AP34" s="27" t="n"/>
      <c r="AQ34" s="27" t="n"/>
      <c r="AR34" s="27" t="n"/>
      <c r="AS34" s="27" t="n"/>
      <c r="AT34" s="8">
        <f>AR34+AS34</f>
        <v/>
      </c>
      <c r="AW34" s="10">
        <f>AU34+AV34</f>
        <v/>
      </c>
      <c r="AX34" s="4" t="n"/>
      <c r="DB34" s="29" t="n"/>
      <c r="DE34" s="29" t="n"/>
      <c r="DH34" s="29" t="n"/>
      <c r="DJ34" s="42" t="n"/>
      <c r="DK34" s="29" t="n"/>
      <c r="DM34" s="42" t="n"/>
      <c r="DN34" s="29" t="n"/>
      <c r="DP34" s="42" t="n"/>
      <c r="DQ34" s="29" t="n"/>
      <c r="DS34" s="42" t="n"/>
      <c r="DT34" s="29" t="n"/>
      <c r="DV34" s="42" t="n"/>
      <c r="DW34" s="29" t="n"/>
      <c r="DY34" s="42" t="n"/>
      <c r="EB34" s="42" t="n"/>
      <c r="EE34" s="42" t="n"/>
    </row>
    <row customHeight="1" ht="12" r="35">
      <c r="A35" s="52" t="n">
        <v>43345</v>
      </c>
      <c r="B35" s="42" t="inlineStr">
        <is>
          <t>St. Pauli</t>
        </is>
      </c>
      <c r="C35" s="42" t="inlineStr">
        <is>
          <t>FC Koln</t>
        </is>
      </c>
      <c r="D35" s="27" t="n">
        <v>251</v>
      </c>
      <c r="E35" s="27" t="n">
        <v>427</v>
      </c>
      <c r="F35" s="27" t="n">
        <v>164</v>
      </c>
      <c r="G35" s="27" t="n">
        <v>343</v>
      </c>
      <c r="H35" s="8" t="n">
        <v>8</v>
      </c>
      <c r="I35" s="8" t="n">
        <v>8</v>
      </c>
      <c r="J35" s="8" t="n">
        <v>16</v>
      </c>
      <c r="K35" s="15" t="n">
        <v>3</v>
      </c>
      <c r="L35" s="27" t="n">
        <v>5</v>
      </c>
      <c r="M35" s="8" t="n">
        <v>8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43604</v>
      </c>
      <c r="AL35" s="42" t="inlineStr">
        <is>
          <t>Regensburg</t>
        </is>
      </c>
      <c r="AM35" s="42" t="inlineStr">
        <is>
          <t>Sandhausen</t>
        </is>
      </c>
      <c r="AN35" s="27" t="n"/>
      <c r="AO35" s="27" t="n"/>
      <c r="AP35" s="27" t="n"/>
      <c r="AQ35" s="27" t="n"/>
      <c r="AR35" s="27" t="n"/>
      <c r="AS35" s="27" t="n"/>
      <c r="AT35" s="8">
        <f>AR35+AS35</f>
        <v/>
      </c>
      <c r="AW35" s="10">
        <f>AU35+AV35</f>
        <v/>
      </c>
      <c r="AX35" s="4" t="n"/>
      <c r="DB35" s="29" t="n"/>
      <c r="DE35" s="29" t="n"/>
      <c r="DH35" s="29" t="n"/>
      <c r="DJ35" s="42" t="n"/>
      <c r="DK35" s="29" t="n"/>
      <c r="DM35" s="42" t="n"/>
      <c r="DN35" s="29" t="n"/>
      <c r="DP35" s="42" t="n"/>
      <c r="DQ35" s="29" t="n"/>
      <c r="DS35" s="42" t="n"/>
      <c r="DT35" s="29" t="n"/>
      <c r="DV35" s="42" t="n"/>
      <c r="DW35" s="29" t="n"/>
      <c r="DY35" s="42" t="n"/>
      <c r="EB35" s="42" t="n"/>
      <c r="EE35" s="42" t="n"/>
    </row>
    <row customHeight="1" ht="12" r="36">
      <c r="A36" s="52" t="n">
        <v>43346</v>
      </c>
      <c r="B36" s="42" t="inlineStr">
        <is>
          <t>Holstein Kiel</t>
        </is>
      </c>
      <c r="C36" s="42" t="inlineStr">
        <is>
          <t>Magdeburg</t>
        </is>
      </c>
      <c r="D36" s="27" t="n">
        <v>478</v>
      </c>
      <c r="E36" s="27" t="n">
        <v>266</v>
      </c>
      <c r="F36" s="27" t="n">
        <v>370</v>
      </c>
      <c r="G36" s="27" t="n">
        <v>163</v>
      </c>
      <c r="H36" s="8" t="n">
        <v>5</v>
      </c>
      <c r="I36" s="8" t="n">
        <v>4</v>
      </c>
      <c r="J36" s="8" t="n">
        <v>9</v>
      </c>
      <c r="K36" s="15" t="n">
        <v>2</v>
      </c>
      <c r="L36" s="27" t="n">
        <v>1</v>
      </c>
      <c r="M36" s="8" t="n">
        <v>3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9" t="n">
        <v>43604</v>
      </c>
      <c r="AL36" s="42" t="inlineStr">
        <is>
          <t>SG Dynamo Dresden</t>
        </is>
      </c>
      <c r="AM36" s="42" t="inlineStr">
        <is>
          <t>Paderborn</t>
        </is>
      </c>
      <c r="AN36" s="27" t="n"/>
      <c r="AO36" s="27" t="n"/>
      <c r="AP36" s="27" t="n"/>
      <c r="AQ36" s="27" t="n"/>
      <c r="AR36" s="27" t="n"/>
      <c r="AS36" s="27" t="n"/>
      <c r="AT36" s="8">
        <f>AR36+AS36</f>
        <v/>
      </c>
      <c r="AW36" s="32">
        <f>AU36+AV36</f>
        <v/>
      </c>
      <c r="AX36" s="4" t="n"/>
      <c r="DB36" s="29" t="n"/>
      <c r="DE36" s="29" t="n"/>
      <c r="DH36" s="29" t="n"/>
      <c r="DJ36" s="42" t="n"/>
      <c r="DK36" s="29" t="n"/>
      <c r="DM36" s="42" t="n"/>
      <c r="DN36" s="29" t="n"/>
      <c r="DP36" s="42" t="n"/>
      <c r="DQ36" s="29" t="n"/>
      <c r="DS36" s="42" t="n"/>
      <c r="DT36" s="29" t="n"/>
      <c r="DV36" s="42" t="n"/>
      <c r="DW36" s="29" t="n"/>
      <c r="DY36" s="42" t="n"/>
      <c r="EB36" s="42" t="n"/>
      <c r="EE36" s="42" t="n"/>
    </row>
    <row customHeight="1" ht="12" r="37">
      <c r="A37" s="52" t="n">
        <v>43357</v>
      </c>
      <c r="B37" s="42" t="inlineStr">
        <is>
          <t>Regensburg</t>
        </is>
      </c>
      <c r="C37" s="42" t="inlineStr">
        <is>
          <t>SG Dynamo Dresden</t>
        </is>
      </c>
      <c r="D37" s="27" t="n">
        <v>390</v>
      </c>
      <c r="E37" s="27" t="n">
        <v>328</v>
      </c>
      <c r="F37" s="27" t="n">
        <v>275</v>
      </c>
      <c r="G37" s="27" t="n">
        <v>201</v>
      </c>
      <c r="H37" s="8" t="n">
        <v>3</v>
      </c>
      <c r="I37" s="8" t="n">
        <v>4</v>
      </c>
      <c r="J37" s="8" t="n">
        <v>7</v>
      </c>
      <c r="K37" s="15" t="n">
        <v>0</v>
      </c>
      <c r="L37" s="27" t="n">
        <v>2</v>
      </c>
      <c r="M37" s="8" t="n">
        <v>2</v>
      </c>
      <c r="N37" s="12">
        <f>IF(K37="","",LOOKUP(K37-L37,{-9E+307,0,1},{2,"x",1}))</f>
        <v/>
      </c>
      <c r="O37" s="7">
        <f>IF(K37="","",K37&amp;"-"&amp;L37)</f>
        <v/>
      </c>
      <c r="P37" s="1" t="n"/>
      <c r="AK37" s="68" t="n"/>
      <c r="AL37" s="43" t="n"/>
      <c r="AM37" s="43" t="n"/>
      <c r="AN37" s="44" t="n"/>
      <c r="AO37" s="44" t="n"/>
      <c r="AP37" s="44" t="n"/>
      <c r="AQ37" s="44" t="n"/>
      <c r="AR37" s="44" t="n"/>
      <c r="AS37" s="44" t="n"/>
      <c r="AT37" s="43" t="n"/>
      <c r="AU37" s="43" t="n"/>
      <c r="AV37" s="43" t="n"/>
      <c r="DA37" s="29" t="n"/>
      <c r="DD37" s="29" t="n"/>
      <c r="DG37" s="29" t="n"/>
      <c r="DY37" s="42" t="n"/>
      <c r="EB37" s="42" t="n"/>
      <c r="EE37" s="42" t="n"/>
    </row>
    <row customHeight="1" ht="12" r="38">
      <c r="A38" s="52" t="n">
        <v>43357</v>
      </c>
      <c r="B38" s="42" t="inlineStr">
        <is>
          <t>Union Berlin</t>
        </is>
      </c>
      <c r="C38" s="42" t="inlineStr">
        <is>
          <t>Duisburg</t>
        </is>
      </c>
      <c r="D38" s="27" t="n">
        <v>399</v>
      </c>
      <c r="E38" s="27" t="n">
        <v>376</v>
      </c>
      <c r="F38" s="27" t="n">
        <v>288</v>
      </c>
      <c r="G38" s="27" t="n">
        <v>266</v>
      </c>
      <c r="H38" s="8" t="n">
        <v>4</v>
      </c>
      <c r="I38" s="8" t="n">
        <v>4</v>
      </c>
      <c r="J38" s="8" t="n">
        <v>8</v>
      </c>
      <c r="K38" s="15" t="n">
        <v>2</v>
      </c>
      <c r="L38" s="27" t="n">
        <v>2</v>
      </c>
      <c r="M38" s="8" t="n">
        <v>4</v>
      </c>
      <c r="N38" s="12">
        <f>IF(K38="","",LOOKUP(K38-L38,{-9E+307,0,1},{2,"x",1}))</f>
        <v/>
      </c>
      <c r="O38" s="7">
        <f>IF(K38="","",K38&amp;"-"&amp;L38)</f>
        <v/>
      </c>
      <c r="P38" s="1" t="n"/>
      <c r="DJ38" s="42" t="n"/>
      <c r="DY38" s="42" t="n"/>
      <c r="EB38" s="42" t="n"/>
      <c r="EE38" s="42" t="n"/>
    </row>
    <row customHeight="1" ht="12" r="39">
      <c r="A39" s="52" t="n">
        <v>43358</v>
      </c>
      <c r="B39" s="42" t="inlineStr">
        <is>
          <t>Darmstadt</t>
        </is>
      </c>
      <c r="C39" s="42" t="inlineStr">
        <is>
          <t>Sandhausen</t>
        </is>
      </c>
      <c r="D39" s="27" t="n">
        <v>452</v>
      </c>
      <c r="E39" s="27" t="n">
        <v>302</v>
      </c>
      <c r="F39" s="27" t="n">
        <v>341</v>
      </c>
      <c r="G39" s="27" t="n">
        <v>202</v>
      </c>
      <c r="H39" s="8" t="n">
        <v>3</v>
      </c>
      <c r="I39" s="8" t="n">
        <v>5</v>
      </c>
      <c r="J39" s="8" t="n">
        <v>8</v>
      </c>
      <c r="K39" s="15" t="n">
        <v>1</v>
      </c>
      <c r="L39" s="27" t="n">
        <v>1</v>
      </c>
      <c r="M39" s="8" t="n">
        <v>2</v>
      </c>
      <c r="N39" s="12">
        <f>IF(K39="","",LOOKUP(K39-L39,{-9E+307,0,1},{2,"x",1}))</f>
        <v/>
      </c>
      <c r="O39" s="7">
        <f>IF(K39="","",K39&amp;"-"&amp;L39)</f>
        <v/>
      </c>
      <c r="P39" s="1" t="n"/>
      <c r="DJ39" s="42" t="n"/>
      <c r="DY39" s="42" t="n"/>
      <c r="EB39" s="42" t="n"/>
      <c r="EE39" s="42" t="n"/>
    </row>
    <row customHeight="1" ht="12" r="40">
      <c r="A40" s="52" t="n">
        <v>43358</v>
      </c>
      <c r="B40" s="42" t="inlineStr">
        <is>
          <t>Greuther Furth</t>
        </is>
      </c>
      <c r="C40" s="42" t="inlineStr">
        <is>
          <t>Holstein Kiel</t>
        </is>
      </c>
      <c r="D40" s="27" t="n">
        <v>272</v>
      </c>
      <c r="E40" s="27" t="n">
        <v>503</v>
      </c>
      <c r="F40" s="27" t="n">
        <v>180</v>
      </c>
      <c r="G40" s="27" t="n">
        <v>410</v>
      </c>
      <c r="H40" s="8" t="n">
        <v>8</v>
      </c>
      <c r="I40" s="8" t="n">
        <v>2</v>
      </c>
      <c r="J40" s="8" t="n">
        <v>10</v>
      </c>
      <c r="K40" s="15" t="n">
        <v>4</v>
      </c>
      <c r="L40" s="27" t="n">
        <v>1</v>
      </c>
      <c r="M40" s="8" t="n">
        <v>5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43358</v>
      </c>
      <c r="B41" s="42" t="inlineStr">
        <is>
          <t>Hamburger SV</t>
        </is>
      </c>
      <c r="C41" s="42" t="inlineStr">
        <is>
          <t>Heidenheim</t>
        </is>
      </c>
      <c r="D41" s="27" t="n">
        <v>681</v>
      </c>
      <c r="E41" s="27" t="n">
        <v>266</v>
      </c>
      <c r="F41" s="27" t="n">
        <v>578</v>
      </c>
      <c r="G41" s="27" t="n">
        <v>163</v>
      </c>
      <c r="H41" s="8" t="n">
        <v>7</v>
      </c>
      <c r="I41" s="8" t="n">
        <v>5</v>
      </c>
      <c r="J41" s="8" t="n">
        <v>12</v>
      </c>
      <c r="K41" s="15" t="n">
        <v>3</v>
      </c>
      <c r="L41" s="27" t="n">
        <v>2</v>
      </c>
      <c r="M41" s="8" t="n">
        <v>5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43359</v>
      </c>
      <c r="B42" s="42" t="inlineStr">
        <is>
          <t>Aue</t>
        </is>
      </c>
      <c r="C42" s="42" t="inlineStr">
        <is>
          <t>St. Pauli</t>
        </is>
      </c>
      <c r="D42" s="27" t="n">
        <v>441</v>
      </c>
      <c r="E42" s="27" t="n">
        <v>414</v>
      </c>
      <c r="F42" s="27" t="n">
        <v>358</v>
      </c>
      <c r="G42" s="27" t="n">
        <v>325</v>
      </c>
      <c r="H42" s="8" t="n">
        <v>7</v>
      </c>
      <c r="I42" s="8" t="n">
        <v>3</v>
      </c>
      <c r="J42" s="8" t="n">
        <v>10</v>
      </c>
      <c r="K42" s="15" t="n">
        <v>3</v>
      </c>
      <c r="L42" s="27" t="n">
        <v>1</v>
      </c>
      <c r="M42" s="8" t="n">
        <v>4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43359</v>
      </c>
      <c r="B43" s="42" t="inlineStr">
        <is>
          <t>Bochum</t>
        </is>
      </c>
      <c r="C43" s="42" t="inlineStr">
        <is>
          <t>Ingolstadt</t>
        </is>
      </c>
      <c r="D43" s="27" t="n">
        <v>522</v>
      </c>
      <c r="E43" s="27" t="n">
        <v>276</v>
      </c>
      <c r="F43" s="27" t="n">
        <v>443</v>
      </c>
      <c r="G43" s="27" t="n">
        <v>179</v>
      </c>
      <c r="H43" s="8" t="n">
        <v>10</v>
      </c>
      <c r="I43" s="8" t="n">
        <v>1</v>
      </c>
      <c r="J43" s="8" t="n">
        <v>11</v>
      </c>
      <c r="K43" s="15" t="n">
        <v>6</v>
      </c>
      <c r="L43" s="27" t="n">
        <v>0</v>
      </c>
      <c r="M43" s="8" t="n">
        <v>6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43359</v>
      </c>
      <c r="B44" s="42" t="inlineStr">
        <is>
          <t>FC Koln</t>
        </is>
      </c>
      <c r="C44" s="42" t="inlineStr">
        <is>
          <t>Paderborn</t>
        </is>
      </c>
      <c r="D44" s="27" t="n">
        <v>376</v>
      </c>
      <c r="E44" s="27" t="n">
        <v>291</v>
      </c>
      <c r="F44" s="27" t="n">
        <v>295</v>
      </c>
      <c r="G44" s="27" t="n">
        <v>215</v>
      </c>
      <c r="H44" s="8" t="n">
        <v>8</v>
      </c>
      <c r="I44" s="8" t="n">
        <v>10</v>
      </c>
      <c r="J44" s="8" t="n">
        <v>18</v>
      </c>
      <c r="K44" s="15" t="n">
        <v>3</v>
      </c>
      <c r="L44" s="27" t="n">
        <v>5</v>
      </c>
      <c r="M44" s="8" t="n">
        <v>8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43360</v>
      </c>
      <c r="B45" s="42" t="inlineStr">
        <is>
          <t>Magdeburg</t>
        </is>
      </c>
      <c r="C45" s="42" t="inlineStr">
        <is>
          <t>Arminia Bielefeld</t>
        </is>
      </c>
      <c r="D45" s="27" t="n">
        <v>347</v>
      </c>
      <c r="E45" s="27" t="n">
        <v>485</v>
      </c>
      <c r="F45" s="27" t="n">
        <v>230</v>
      </c>
      <c r="G45" s="27" t="n">
        <v>382</v>
      </c>
      <c r="H45" s="8" t="n">
        <v>5</v>
      </c>
      <c r="I45" s="8" t="n">
        <v>4</v>
      </c>
      <c r="J45" s="8" t="n">
        <v>9</v>
      </c>
      <c r="K45" s="15" t="n">
        <v>0</v>
      </c>
      <c r="L45" s="27" t="n">
        <v>0</v>
      </c>
      <c r="M45" s="8" t="n">
        <v>0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43361</v>
      </c>
      <c r="B46" s="42" t="inlineStr">
        <is>
          <t>SG Dynamo Dresden</t>
        </is>
      </c>
      <c r="C46" s="42" t="inlineStr">
        <is>
          <t>Hamburger SV</t>
        </is>
      </c>
      <c r="D46" s="27" t="n">
        <v>296</v>
      </c>
      <c r="E46" s="27" t="n">
        <v>579</v>
      </c>
      <c r="F46" s="27" t="n">
        <v>200</v>
      </c>
      <c r="G46" s="27" t="n">
        <v>488</v>
      </c>
      <c r="H46" s="8" t="n">
        <v>2</v>
      </c>
      <c r="I46" s="8" t="n">
        <v>5</v>
      </c>
      <c r="J46" s="8" t="n">
        <v>7</v>
      </c>
      <c r="K46" s="15" t="n">
        <v>0</v>
      </c>
      <c r="L46" s="27" t="n">
        <v>1</v>
      </c>
      <c r="M46" s="8" t="n">
        <v>1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43364</v>
      </c>
      <c r="B47" s="42" t="inlineStr">
        <is>
          <t>Ingolstadt</t>
        </is>
      </c>
      <c r="C47" s="42" t="inlineStr">
        <is>
          <t>St. Pauli</t>
        </is>
      </c>
      <c r="D47" s="27" t="n">
        <v>441</v>
      </c>
      <c r="E47" s="27" t="n">
        <v>331</v>
      </c>
      <c r="F47" s="27" t="n">
        <v>342</v>
      </c>
      <c r="G47" s="27" t="n">
        <v>231</v>
      </c>
      <c r="H47" s="8" t="n">
        <v>2</v>
      </c>
      <c r="I47" s="8" t="n">
        <v>2</v>
      </c>
      <c r="J47" s="8" t="n">
        <v>4</v>
      </c>
      <c r="K47" s="15" t="n">
        <v>0</v>
      </c>
      <c r="L47" s="27" t="n">
        <v>1</v>
      </c>
      <c r="M47" s="8" t="n">
        <v>1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Arminia Bielefeld</t>
        </is>
      </c>
      <c r="AM47" t="inlineStr">
        <is>
          <t>Holstein Kiel</t>
        </is>
      </c>
      <c r="AN47" t="n">
        <v>15</v>
      </c>
      <c r="AO47" t="n">
        <v>1</v>
      </c>
      <c r="AP47" t="n">
        <v>14</v>
      </c>
      <c r="AQ47" t="n">
        <v>2</v>
      </c>
      <c r="AR47" t="n">
        <v>5</v>
      </c>
      <c r="AS47" t="n">
        <v>11</v>
      </c>
      <c r="AT47" t="n">
        <v>10</v>
      </c>
      <c r="AU47" t="n">
        <v>6</v>
      </c>
      <c r="AV47" t="n">
        <v>1</v>
      </c>
      <c r="AW47" t="n">
        <v>15</v>
      </c>
      <c r="AX47" t="n">
        <v>1</v>
      </c>
      <c r="AY47" t="n">
        <v>15</v>
      </c>
      <c r="AZ47" t="n">
        <v>14</v>
      </c>
      <c r="BA47" t="n">
        <v>2</v>
      </c>
      <c r="BB47" t="n">
        <v>15</v>
      </c>
      <c r="BC47" t="n">
        <v>1</v>
      </c>
      <c r="BD47" t="n">
        <v>10</v>
      </c>
      <c r="BE47" t="n">
        <v>6</v>
      </c>
      <c r="BF47" t="n">
        <v>10</v>
      </c>
      <c r="BG47" t="n">
        <v>6</v>
      </c>
      <c r="BH47" t="n">
        <v>7</v>
      </c>
      <c r="BI47" t="n">
        <v>9</v>
      </c>
      <c r="BJ47" t="n">
        <v>7</v>
      </c>
      <c r="BK47" t="n">
        <v>9</v>
      </c>
      <c r="BL47" t="n">
        <v>2</v>
      </c>
      <c r="BM47" t="n">
        <v>14</v>
      </c>
      <c r="BN47" t="n">
        <v>3</v>
      </c>
      <c r="BO47" t="n">
        <v>13</v>
      </c>
      <c r="BP47" t="n">
        <v>11</v>
      </c>
      <c r="BQ47" t="n">
        <v>5</v>
      </c>
      <c r="BR47" t="n">
        <v>9</v>
      </c>
      <c r="BS47" t="n">
        <v>7</v>
      </c>
      <c r="BT47" t="n">
        <v>3</v>
      </c>
      <c r="BU47" t="n">
        <v>13</v>
      </c>
      <c r="BV47" t="n">
        <v>2</v>
      </c>
      <c r="BW47" t="n">
        <v>14</v>
      </c>
      <c r="BX47" t="n">
        <v>0</v>
      </c>
      <c r="BY47" t="n">
        <v>16</v>
      </c>
      <c r="BZ47" t="n">
        <v>0</v>
      </c>
      <c r="CA47" t="n">
        <v>16</v>
      </c>
      <c r="CB47" t="n">
        <v>16</v>
      </c>
      <c r="CC47" t="n">
        <v>0</v>
      </c>
      <c r="CD47" t="n">
        <v>12</v>
      </c>
      <c r="CE47" t="n">
        <v>4</v>
      </c>
      <c r="CF47" t="n">
        <v>9</v>
      </c>
      <c r="CG47" t="n">
        <v>7</v>
      </c>
      <c r="CH47" t="n">
        <v>9</v>
      </c>
      <c r="CI47" t="n">
        <v>7</v>
      </c>
      <c r="CJ47" t="n">
        <v>4</v>
      </c>
      <c r="CK47" t="n">
        <v>12</v>
      </c>
      <c r="CL47" t="n">
        <v>3</v>
      </c>
      <c r="CM47" t="n">
        <v>13</v>
      </c>
      <c r="CN47" t="n">
        <v>11</v>
      </c>
      <c r="CO47" t="n">
        <v>5</v>
      </c>
      <c r="CP47" t="n">
        <v>13</v>
      </c>
      <c r="CQ47" t="n">
        <v>3</v>
      </c>
      <c r="CR47" t="n">
        <v>4</v>
      </c>
      <c r="CS47" t="n">
        <v>12</v>
      </c>
      <c r="CT47" t="n">
        <v>3</v>
      </c>
      <c r="CU47" t="n">
        <v>13</v>
      </c>
      <c r="CV47" t="n">
        <v>0</v>
      </c>
      <c r="CW47" t="n">
        <v>16</v>
      </c>
      <c r="CX47" t="n">
        <v>1</v>
      </c>
      <c r="CY47" t="n">
        <v>15</v>
      </c>
      <c r="CZ47" t="n">
        <v>10</v>
      </c>
      <c r="DA47" t="n">
        <v>6</v>
      </c>
      <c r="DB47" t="n">
        <v>14</v>
      </c>
      <c r="DC47" t="n">
        <v>2</v>
      </c>
      <c r="DD47" t="n">
        <v>6</v>
      </c>
      <c r="DE47" t="n">
        <v>10</v>
      </c>
      <c r="DF47" t="n">
        <v>8</v>
      </c>
      <c r="DG47" t="n">
        <v>8</v>
      </c>
      <c r="DH47" t="n">
        <v>4</v>
      </c>
      <c r="DI47" t="n">
        <v>12</v>
      </c>
      <c r="DJ47" s="42" t="n">
        <v>3</v>
      </c>
      <c r="DK47" t="n">
        <v>13</v>
      </c>
      <c r="DL47" s="29" t="n">
        <v>9</v>
      </c>
      <c r="DM47" s="42" t="n">
        <v>7</v>
      </c>
      <c r="DN47" t="n">
        <v>9</v>
      </c>
      <c r="DO47" s="29" t="n">
        <v>7</v>
      </c>
      <c r="DP47" s="42" t="n">
        <v>4</v>
      </c>
      <c r="DQ47" t="n">
        <v>12</v>
      </c>
      <c r="DR47" s="29" t="n">
        <v>3</v>
      </c>
      <c r="DS47" s="42" t="n">
        <v>13</v>
      </c>
      <c r="DT47" t="n">
        <v>11</v>
      </c>
      <c r="DU47" s="29" t="n">
        <v>5</v>
      </c>
      <c r="DV47" s="42" t="n">
        <v>13</v>
      </c>
      <c r="DW47" t="n">
        <v>3</v>
      </c>
      <c r="DX47" s="29" t="n">
        <v>4</v>
      </c>
      <c r="DY47" s="42" t="n">
        <v>12</v>
      </c>
      <c r="DZ47" t="n">
        <v>3</v>
      </c>
      <c r="EA47" s="29" t="n">
        <v>13</v>
      </c>
      <c r="EB47" s="42" t="n">
        <v>0</v>
      </c>
      <c r="EC47" t="n">
        <v>16</v>
      </c>
      <c r="ED47" s="29" t="n">
        <v>1</v>
      </c>
      <c r="EE47" s="42" t="n">
        <v>15</v>
      </c>
      <c r="EF47" t="n">
        <v>10</v>
      </c>
      <c r="EG47" s="29" t="n">
        <v>6</v>
      </c>
      <c r="EH47" t="n">
        <v>14</v>
      </c>
      <c r="EI47" t="n">
        <v>2</v>
      </c>
      <c r="EJ47" t="n">
        <v>6</v>
      </c>
      <c r="EK47" t="n">
        <v>10</v>
      </c>
      <c r="EL47" t="n">
        <v>8</v>
      </c>
      <c r="EM47" t="n">
        <v>8</v>
      </c>
      <c r="EN47" t="n">
        <v>4</v>
      </c>
      <c r="EO47" t="n">
        <v>12</v>
      </c>
      <c r="EP47" t="n">
        <v>3</v>
      </c>
      <c r="EQ47" t="n">
        <v>13</v>
      </c>
    </row>
    <row customHeight="1" ht="12" r="48">
      <c r="A48" s="52" t="n">
        <v>43364</v>
      </c>
      <c r="B48" s="42" t="inlineStr">
        <is>
          <t>Sandhausen</t>
        </is>
      </c>
      <c r="C48" s="42" t="inlineStr">
        <is>
          <t>FC Koln</t>
        </is>
      </c>
      <c r="D48" s="27" t="n">
        <v>350</v>
      </c>
      <c r="E48" s="27" t="n">
        <v>487</v>
      </c>
      <c r="F48" s="27" t="n">
        <v>251</v>
      </c>
      <c r="G48" s="27" t="n">
        <v>386</v>
      </c>
      <c r="H48" s="8" t="n">
        <v>2</v>
      </c>
      <c r="I48" s="8" t="n">
        <v>2</v>
      </c>
      <c r="J48" s="8" t="n">
        <v>4</v>
      </c>
      <c r="K48" s="15" t="n">
        <v>0</v>
      </c>
      <c r="L48" s="27" t="n">
        <v>2</v>
      </c>
      <c r="M48" s="8" t="n">
        <v>2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s="13" t="inlineStr">
        <is>
          <t>Bochum</t>
        </is>
      </c>
      <c r="AM48" s="13" t="inlineStr">
        <is>
          <t>Union Berlin</t>
        </is>
      </c>
      <c r="AN48" s="13" t="n">
        <v>14</v>
      </c>
      <c r="AO48" s="13" t="n">
        <v>2</v>
      </c>
      <c r="AP48" s="13" t="n">
        <v>15</v>
      </c>
      <c r="AQ48" s="13" t="n">
        <v>1</v>
      </c>
      <c r="AR48" s="13" t="n">
        <v>10</v>
      </c>
      <c r="AS48" s="13" t="n">
        <v>6</v>
      </c>
      <c r="AT48" s="13" t="n">
        <v>7</v>
      </c>
      <c r="AU48" s="13" t="n">
        <v>9</v>
      </c>
      <c r="AV48" s="13" t="n">
        <v>4</v>
      </c>
      <c r="AW48" s="13" t="n">
        <v>12</v>
      </c>
      <c r="AX48" s="13" t="n">
        <v>4</v>
      </c>
      <c r="AY48" s="13" t="n">
        <v>12</v>
      </c>
      <c r="AZ48" s="13" t="n">
        <v>11</v>
      </c>
      <c r="BA48" s="13" t="n">
        <v>5</v>
      </c>
      <c r="BB48" s="13" t="n">
        <v>15</v>
      </c>
      <c r="BC48" s="13" t="n">
        <v>1</v>
      </c>
      <c r="BD48" s="13" t="n">
        <v>11</v>
      </c>
      <c r="BE48" s="13" t="n">
        <v>5</v>
      </c>
      <c r="BF48" s="13" t="n">
        <v>8</v>
      </c>
      <c r="BG48" s="13" t="n">
        <v>8</v>
      </c>
      <c r="BH48" s="13" t="n">
        <v>6</v>
      </c>
      <c r="BI48" s="13" t="n">
        <v>10</v>
      </c>
      <c r="BJ48" s="13" t="n">
        <v>5</v>
      </c>
      <c r="BK48" s="13" t="n">
        <v>11</v>
      </c>
      <c r="BL48" s="13" t="n">
        <v>2</v>
      </c>
      <c r="BM48" s="13" t="n">
        <v>14</v>
      </c>
      <c r="BN48" s="13" t="n">
        <v>2</v>
      </c>
      <c r="BO48" s="13" t="n">
        <v>14</v>
      </c>
      <c r="BP48" s="13" t="n">
        <v>10</v>
      </c>
      <c r="BQ48" s="13" t="n">
        <v>6</v>
      </c>
      <c r="BR48" s="13" t="n">
        <v>13</v>
      </c>
      <c r="BS48" s="13" t="n">
        <v>3</v>
      </c>
      <c r="BT48" s="13" t="n">
        <v>2</v>
      </c>
      <c r="BU48" s="13" t="n">
        <v>14</v>
      </c>
      <c r="BV48" s="13" t="n">
        <v>7</v>
      </c>
      <c r="BW48" s="13" t="n">
        <v>9</v>
      </c>
      <c r="BX48" s="13" t="n">
        <v>0</v>
      </c>
      <c r="BY48" s="13" t="n">
        <v>16</v>
      </c>
      <c r="BZ48" s="13" t="n">
        <v>1</v>
      </c>
      <c r="CA48" s="13" t="n">
        <v>15</v>
      </c>
      <c r="CB48" s="13" t="n">
        <v>12</v>
      </c>
      <c r="CC48" s="13" t="n">
        <v>4</v>
      </c>
      <c r="CD48" s="13" t="n">
        <v>15</v>
      </c>
      <c r="CE48" s="13" t="n">
        <v>1</v>
      </c>
      <c r="CF48" s="13" t="n">
        <v>6</v>
      </c>
      <c r="CG48" s="13" t="n">
        <v>10</v>
      </c>
      <c r="CH48" s="13" t="n">
        <v>10</v>
      </c>
      <c r="CI48" s="13" t="n">
        <v>6</v>
      </c>
      <c r="CJ48" s="13" t="n">
        <v>2</v>
      </c>
      <c r="CK48" s="13" t="n">
        <v>14</v>
      </c>
      <c r="CL48" s="13" t="n">
        <v>2</v>
      </c>
      <c r="CM48" s="13" t="n">
        <v>14</v>
      </c>
      <c r="CN48" s="13" t="n">
        <v>13</v>
      </c>
      <c r="CO48" s="13" t="n">
        <v>3</v>
      </c>
      <c r="CP48" s="13" t="n">
        <v>8</v>
      </c>
      <c r="CQ48" s="13" t="n">
        <v>8</v>
      </c>
      <c r="CR48" s="13" t="n">
        <v>8</v>
      </c>
      <c r="CS48" s="13" t="n">
        <v>8</v>
      </c>
      <c r="CT48" s="13" t="n">
        <v>3</v>
      </c>
      <c r="CU48" s="13" t="n">
        <v>13</v>
      </c>
      <c r="CV48" s="13" t="n">
        <v>0</v>
      </c>
      <c r="CW48" s="13" t="n">
        <v>16</v>
      </c>
      <c r="CX48" s="13" t="n">
        <v>1</v>
      </c>
      <c r="CY48" s="13" t="n">
        <v>15</v>
      </c>
      <c r="CZ48" s="13" t="n">
        <v>12</v>
      </c>
      <c r="DA48" s="13" t="n">
        <v>4</v>
      </c>
      <c r="DB48" s="13" t="n">
        <v>9</v>
      </c>
      <c r="DC48" s="13" t="n">
        <v>7</v>
      </c>
      <c r="DD48" s="13" t="n">
        <v>11</v>
      </c>
      <c r="DE48" s="13" t="n">
        <v>5</v>
      </c>
      <c r="DF48" s="13" t="n">
        <v>7</v>
      </c>
      <c r="DG48" s="13" t="n">
        <v>9</v>
      </c>
      <c r="DH48" s="13" t="n">
        <v>4</v>
      </c>
      <c r="DI48" s="13" t="n">
        <v>12</v>
      </c>
      <c r="DJ48" s="42" t="n">
        <v>2</v>
      </c>
      <c r="DK48" s="13" t="n">
        <v>14</v>
      </c>
      <c r="DL48" s="29" t="n">
        <v>6</v>
      </c>
      <c r="DM48" s="42" t="n">
        <v>10</v>
      </c>
      <c r="DN48" t="n">
        <v>10</v>
      </c>
      <c r="DO48" s="29" t="n">
        <v>6</v>
      </c>
      <c r="DP48" s="42" t="n">
        <v>2</v>
      </c>
      <c r="DQ48" t="n">
        <v>14</v>
      </c>
      <c r="DR48" s="29" t="n">
        <v>2</v>
      </c>
      <c r="DS48" s="42" t="n">
        <v>14</v>
      </c>
      <c r="DT48" t="n">
        <v>13</v>
      </c>
      <c r="DU48" s="29" t="n">
        <v>3</v>
      </c>
      <c r="DV48" s="42" t="n">
        <v>8</v>
      </c>
      <c r="DW48" t="n">
        <v>8</v>
      </c>
      <c r="DX48" s="29" t="n">
        <v>8</v>
      </c>
      <c r="DY48" s="42" t="n">
        <v>8</v>
      </c>
      <c r="DZ48" t="n">
        <v>3</v>
      </c>
      <c r="EA48" s="29" t="n">
        <v>13</v>
      </c>
      <c r="EB48" s="42" t="n">
        <v>0</v>
      </c>
      <c r="EC48" t="n">
        <v>16</v>
      </c>
      <c r="ED48" s="29" t="n">
        <v>1</v>
      </c>
      <c r="EE48" s="42" t="n">
        <v>15</v>
      </c>
      <c r="EF48" t="n">
        <v>12</v>
      </c>
      <c r="EG48" s="29" t="n">
        <v>4</v>
      </c>
      <c r="EH48" t="n">
        <v>9</v>
      </c>
      <c r="EI48" t="n">
        <v>7</v>
      </c>
      <c r="EJ48" t="n">
        <v>11</v>
      </c>
      <c r="EK48" t="n">
        <v>5</v>
      </c>
      <c r="EL48" t="n">
        <v>7</v>
      </c>
      <c r="EM48" t="n">
        <v>9</v>
      </c>
      <c r="EN48" t="n">
        <v>4</v>
      </c>
      <c r="EO48" t="n">
        <v>12</v>
      </c>
      <c r="EP48" t="n">
        <v>2</v>
      </c>
      <c r="EQ48" t="n">
        <v>14</v>
      </c>
    </row>
    <row customHeight="1" ht="12" r="49">
      <c r="A49" s="52" t="n">
        <v>43365</v>
      </c>
      <c r="B49" s="42" t="inlineStr">
        <is>
          <t>Arminia Bielefeld</t>
        </is>
      </c>
      <c r="C49" s="42" t="inlineStr">
        <is>
          <t>Union Berlin</t>
        </is>
      </c>
      <c r="D49" s="27" t="n">
        <v>463</v>
      </c>
      <c r="E49" s="27" t="n">
        <v>376</v>
      </c>
      <c r="F49" s="27" t="n">
        <v>355</v>
      </c>
      <c r="G49" s="27" t="n">
        <v>273</v>
      </c>
      <c r="H49" s="8" t="n">
        <v>1</v>
      </c>
      <c r="I49" s="8" t="n">
        <v>2</v>
      </c>
      <c r="J49" s="8" t="n">
        <v>3</v>
      </c>
      <c r="K49" s="15" t="n">
        <v>1</v>
      </c>
      <c r="L49" s="27" t="n">
        <v>1</v>
      </c>
      <c r="M49" s="8" t="n">
        <v>2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s="13" t="inlineStr">
        <is>
          <t>Darmstadt</t>
        </is>
      </c>
      <c r="AM49" s="13" t="inlineStr">
        <is>
          <t>Aue</t>
        </is>
      </c>
      <c r="AN49" s="13" t="n">
        <v>11</v>
      </c>
      <c r="AO49" s="13" t="n">
        <v>5</v>
      </c>
      <c r="AP49" s="13" t="n">
        <v>13</v>
      </c>
      <c r="AQ49" s="13" t="n">
        <v>3</v>
      </c>
      <c r="AR49" s="13" t="n">
        <v>7</v>
      </c>
      <c r="AS49" s="13" t="n">
        <v>9</v>
      </c>
      <c r="AT49" s="13" t="n">
        <v>5</v>
      </c>
      <c r="AU49" s="13" t="n">
        <v>11</v>
      </c>
      <c r="AV49" s="13" t="n">
        <v>3</v>
      </c>
      <c r="AW49" s="13" t="n">
        <v>13</v>
      </c>
      <c r="AX49" s="13" t="n">
        <v>0</v>
      </c>
      <c r="AY49" s="13" t="n">
        <v>16</v>
      </c>
      <c r="AZ49" s="13" t="n">
        <v>12</v>
      </c>
      <c r="BA49" s="13" t="n">
        <v>4</v>
      </c>
      <c r="BB49" s="13" t="n">
        <v>10</v>
      </c>
      <c r="BC49" s="13" t="n">
        <v>6</v>
      </c>
      <c r="BD49" s="13" t="n">
        <v>9</v>
      </c>
      <c r="BE49" s="13" t="n">
        <v>7</v>
      </c>
      <c r="BF49" s="13" t="n">
        <v>9</v>
      </c>
      <c r="BG49" s="13" t="n">
        <v>7</v>
      </c>
      <c r="BH49" s="13" t="n">
        <v>3</v>
      </c>
      <c r="BI49" s="13" t="n">
        <v>13</v>
      </c>
      <c r="BJ49" s="13" t="n">
        <v>4</v>
      </c>
      <c r="BK49" s="13" t="n">
        <v>12</v>
      </c>
      <c r="BL49" s="13" t="n">
        <v>3</v>
      </c>
      <c r="BM49" s="13" t="n">
        <v>13</v>
      </c>
      <c r="BN49" s="13" t="n">
        <v>2</v>
      </c>
      <c r="BO49" s="13" t="n">
        <v>14</v>
      </c>
      <c r="BP49" s="13" t="n">
        <v>9</v>
      </c>
      <c r="BQ49" s="13" t="n">
        <v>7</v>
      </c>
      <c r="BR49" s="13" t="n">
        <v>9</v>
      </c>
      <c r="BS49" s="13" t="n">
        <v>7</v>
      </c>
      <c r="BT49" s="13" t="n">
        <v>2</v>
      </c>
      <c r="BU49" s="13" t="n">
        <v>14</v>
      </c>
      <c r="BV49" s="13" t="n">
        <v>2</v>
      </c>
      <c r="BW49" s="13" t="n">
        <v>14</v>
      </c>
      <c r="BX49" s="13" t="n">
        <v>1</v>
      </c>
      <c r="BY49" s="13" t="n">
        <v>15</v>
      </c>
      <c r="BZ49" s="13" t="n">
        <v>0</v>
      </c>
      <c r="CA49" s="13" t="n">
        <v>16</v>
      </c>
      <c r="CB49" s="13" t="n">
        <v>13</v>
      </c>
      <c r="CC49" s="13" t="n">
        <v>3</v>
      </c>
      <c r="CD49" s="13" t="n">
        <v>10</v>
      </c>
      <c r="CE49" s="13" t="n">
        <v>6</v>
      </c>
      <c r="CF49" s="13" t="n">
        <v>7</v>
      </c>
      <c r="CG49" s="13" t="n">
        <v>9</v>
      </c>
      <c r="CH49" s="13" t="n">
        <v>5</v>
      </c>
      <c r="CI49" s="13" t="n">
        <v>11</v>
      </c>
      <c r="CJ49" s="13" t="n">
        <v>2</v>
      </c>
      <c r="CK49" s="13" t="n">
        <v>14</v>
      </c>
      <c r="CL49" s="13" t="n">
        <v>3</v>
      </c>
      <c r="CM49" s="13" t="n">
        <v>13</v>
      </c>
      <c r="CN49" s="13" t="n">
        <v>12</v>
      </c>
      <c r="CO49" s="13" t="n">
        <v>4</v>
      </c>
      <c r="CP49" s="13" t="n">
        <v>12</v>
      </c>
      <c r="CQ49" s="13" t="n">
        <v>4</v>
      </c>
      <c r="CR49" s="13" t="n">
        <v>3</v>
      </c>
      <c r="CS49" s="13" t="n">
        <v>13</v>
      </c>
      <c r="CT49" s="13" t="n">
        <v>3</v>
      </c>
      <c r="CU49" s="13" t="n">
        <v>13</v>
      </c>
      <c r="CV49" s="13" t="n">
        <v>1</v>
      </c>
      <c r="CW49" s="13" t="n">
        <v>15</v>
      </c>
      <c r="CX49" s="13" t="n">
        <v>0</v>
      </c>
      <c r="CY49" s="13" t="n">
        <v>16</v>
      </c>
      <c r="CZ49" s="13" t="n">
        <v>12</v>
      </c>
      <c r="DA49" s="13" t="n">
        <v>4</v>
      </c>
      <c r="DB49" s="13" t="n">
        <v>14</v>
      </c>
      <c r="DC49" s="13" t="n">
        <v>2</v>
      </c>
      <c r="DD49" s="13" t="n">
        <v>6</v>
      </c>
      <c r="DE49" s="13" t="n">
        <v>10</v>
      </c>
      <c r="DF49" s="13" t="n">
        <v>5</v>
      </c>
      <c r="DG49" s="13" t="n">
        <v>11</v>
      </c>
      <c r="DH49" s="13" t="n">
        <v>2</v>
      </c>
      <c r="DI49" s="13" t="n">
        <v>14</v>
      </c>
      <c r="DJ49" s="42" t="n">
        <v>3</v>
      </c>
      <c r="DK49" s="13" t="n">
        <v>13</v>
      </c>
      <c r="DL49" s="29" t="n">
        <v>7</v>
      </c>
      <c r="DM49" s="42" t="n">
        <v>9</v>
      </c>
      <c r="DN49" t="n">
        <v>5</v>
      </c>
      <c r="DO49" s="29" t="n">
        <v>11</v>
      </c>
      <c r="DP49" s="42" t="n">
        <v>2</v>
      </c>
      <c r="DQ49" t="n">
        <v>14</v>
      </c>
      <c r="DR49" s="29" t="n">
        <v>3</v>
      </c>
      <c r="DS49" s="42" t="n">
        <v>13</v>
      </c>
      <c r="DT49" t="n">
        <v>12</v>
      </c>
      <c r="DU49" s="29" t="n">
        <v>4</v>
      </c>
      <c r="DV49" s="42" t="n">
        <v>12</v>
      </c>
      <c r="DW49" t="n">
        <v>4</v>
      </c>
      <c r="DX49" s="29" t="n">
        <v>3</v>
      </c>
      <c r="DY49" s="42" t="n">
        <v>13</v>
      </c>
      <c r="DZ49" t="n">
        <v>3</v>
      </c>
      <c r="EA49" s="29" t="n">
        <v>13</v>
      </c>
      <c r="EB49" s="42" t="n">
        <v>1</v>
      </c>
      <c r="EC49" t="n">
        <v>15</v>
      </c>
      <c r="ED49" s="29" t="n">
        <v>0</v>
      </c>
      <c r="EE49" s="42" t="n">
        <v>16</v>
      </c>
      <c r="EF49" t="n">
        <v>12</v>
      </c>
      <c r="EG49" s="29" t="n">
        <v>4</v>
      </c>
      <c r="EH49" t="n">
        <v>14</v>
      </c>
      <c r="EI49" t="n">
        <v>2</v>
      </c>
      <c r="EJ49" t="n">
        <v>6</v>
      </c>
      <c r="EK49" t="n">
        <v>10</v>
      </c>
      <c r="EL49" t="n">
        <v>5</v>
      </c>
      <c r="EM49" t="n">
        <v>11</v>
      </c>
      <c r="EN49" t="n">
        <v>2</v>
      </c>
      <c r="EO49" t="n">
        <v>14</v>
      </c>
      <c r="EP49" t="n">
        <v>3</v>
      </c>
      <c r="EQ49" t="n">
        <v>13</v>
      </c>
    </row>
    <row customHeight="1" ht="15" r="50">
      <c r="A50" s="52" t="n">
        <v>43365</v>
      </c>
      <c r="B50" s="42" t="inlineStr">
        <is>
          <t>Holstein Kiel</t>
        </is>
      </c>
      <c r="C50" s="42" t="inlineStr">
        <is>
          <t>Bochum</t>
        </is>
      </c>
      <c r="D50" s="27" t="n">
        <v>430</v>
      </c>
      <c r="E50" s="27" t="n">
        <v>352</v>
      </c>
      <c r="F50" s="27" t="n">
        <v>310</v>
      </c>
      <c r="G50" s="27" t="n">
        <v>235</v>
      </c>
      <c r="H50" s="8" t="n">
        <v>5</v>
      </c>
      <c r="I50" s="8" t="n">
        <v>6</v>
      </c>
      <c r="J50" s="8" t="n">
        <v>11</v>
      </c>
      <c r="K50" s="15" t="n">
        <v>2</v>
      </c>
      <c r="L50" s="27" t="n">
        <v>2</v>
      </c>
      <c r="M50" s="8" t="n">
        <v>4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Greuther Furth</t>
        </is>
      </c>
      <c r="AM50" s="13" t="inlineStr">
        <is>
          <t>St. Pauli</t>
        </is>
      </c>
      <c r="AN50" s="13" t="n">
        <v>13</v>
      </c>
      <c r="AO50" s="13" t="n">
        <v>3</v>
      </c>
      <c r="AP50" s="13" t="n">
        <v>14</v>
      </c>
      <c r="AQ50" s="13" t="n">
        <v>2</v>
      </c>
      <c r="AR50" s="13" t="n">
        <v>7</v>
      </c>
      <c r="AS50" s="13" t="n">
        <v>9</v>
      </c>
      <c r="AT50" s="13" t="n">
        <v>6</v>
      </c>
      <c r="AU50" s="13" t="n">
        <v>10</v>
      </c>
      <c r="AV50" s="13" t="n">
        <v>3</v>
      </c>
      <c r="AW50" s="13" t="n">
        <v>13</v>
      </c>
      <c r="AX50" s="13" t="n">
        <v>2</v>
      </c>
      <c r="AY50" s="13" t="n">
        <v>14</v>
      </c>
      <c r="AZ50" s="13" t="n">
        <v>10</v>
      </c>
      <c r="BA50" s="13" t="n">
        <v>6</v>
      </c>
      <c r="BB50" s="13" t="n">
        <v>12</v>
      </c>
      <c r="BC50" s="13" t="n">
        <v>4</v>
      </c>
      <c r="BD50" s="13" t="n">
        <v>7</v>
      </c>
      <c r="BE50" s="13" t="n">
        <v>9</v>
      </c>
      <c r="BF50" s="13" t="n">
        <v>11</v>
      </c>
      <c r="BG50" s="13" t="n">
        <v>5</v>
      </c>
      <c r="BH50" s="13" t="n">
        <v>5</v>
      </c>
      <c r="BI50" s="13" t="n">
        <v>11</v>
      </c>
      <c r="BJ50" s="13" t="n">
        <v>5</v>
      </c>
      <c r="BK50" s="13" t="n">
        <v>11</v>
      </c>
      <c r="BL50" s="13" t="n">
        <v>2</v>
      </c>
      <c r="BM50" s="13" t="n">
        <v>14</v>
      </c>
      <c r="BN50" s="13" t="n">
        <v>3</v>
      </c>
      <c r="BO50" s="13" t="n">
        <v>13</v>
      </c>
      <c r="BP50" s="13" t="n">
        <v>10</v>
      </c>
      <c r="BQ50" s="13" t="n">
        <v>6</v>
      </c>
      <c r="BR50" s="13" t="n">
        <v>6</v>
      </c>
      <c r="BS50" s="13" t="n">
        <v>10</v>
      </c>
      <c r="BT50" s="13" t="n">
        <v>5</v>
      </c>
      <c r="BU50" s="13" t="n">
        <v>11</v>
      </c>
      <c r="BV50" s="13" t="n">
        <v>1</v>
      </c>
      <c r="BW50" s="13" t="n">
        <v>15</v>
      </c>
      <c r="BX50" s="13" t="n">
        <v>1</v>
      </c>
      <c r="BY50" s="13" t="n">
        <v>15</v>
      </c>
      <c r="BZ50" s="13" t="n">
        <v>1</v>
      </c>
      <c r="CA50" s="13" t="n">
        <v>15</v>
      </c>
      <c r="CB50" s="13" t="n">
        <v>10</v>
      </c>
      <c r="CC50" s="13" t="n">
        <v>6</v>
      </c>
      <c r="CD50" s="13" t="n">
        <v>11</v>
      </c>
      <c r="CE50" s="13" t="n">
        <v>5</v>
      </c>
      <c r="CF50" s="13" t="n">
        <v>6</v>
      </c>
      <c r="CG50" s="13" t="n">
        <v>10</v>
      </c>
      <c r="CH50" s="13" t="n">
        <v>2</v>
      </c>
      <c r="CI50" s="13" t="n">
        <v>14</v>
      </c>
      <c r="CJ50" s="13" t="n">
        <v>0</v>
      </c>
      <c r="CK50" s="13" t="n">
        <v>16</v>
      </c>
      <c r="CL50" s="13" t="n">
        <v>2</v>
      </c>
      <c r="CM50" s="13" t="n">
        <v>14</v>
      </c>
      <c r="CN50" s="13" t="n">
        <v>8</v>
      </c>
      <c r="CO50" s="13" t="n">
        <v>8</v>
      </c>
      <c r="CP50" s="13" t="n">
        <v>13</v>
      </c>
      <c r="CQ50" s="13" t="n">
        <v>3</v>
      </c>
      <c r="CR50" s="13" t="n">
        <v>4</v>
      </c>
      <c r="CS50" s="13" t="n">
        <v>12</v>
      </c>
      <c r="CT50" s="13" t="n">
        <v>2</v>
      </c>
      <c r="CU50" s="13" t="n">
        <v>14</v>
      </c>
      <c r="CV50" s="13" t="n">
        <v>1</v>
      </c>
      <c r="CW50" s="13" t="n">
        <v>15</v>
      </c>
      <c r="CX50" s="13" t="n">
        <v>1</v>
      </c>
      <c r="CY50" s="13" t="n">
        <v>15</v>
      </c>
      <c r="CZ50" s="13" t="n">
        <v>12</v>
      </c>
      <c r="DA50" s="13" t="n">
        <v>4</v>
      </c>
      <c r="DB50" s="13" t="n">
        <v>12</v>
      </c>
      <c r="DC50" s="13" t="n">
        <v>4</v>
      </c>
      <c r="DD50" s="13" t="n">
        <v>6</v>
      </c>
      <c r="DE50" s="13" t="n">
        <v>10</v>
      </c>
      <c r="DF50" s="13" t="n">
        <v>11</v>
      </c>
      <c r="DG50" s="13" t="n">
        <v>5</v>
      </c>
      <c r="DH50" s="13" t="n">
        <v>3</v>
      </c>
      <c r="DI50" s="13" t="n">
        <v>13</v>
      </c>
      <c r="DJ50" s="42" t="n">
        <v>5</v>
      </c>
      <c r="DK50" s="13" t="n">
        <v>11</v>
      </c>
      <c r="DL50" s="29" t="n">
        <v>6</v>
      </c>
      <c r="DM50" s="42" t="n">
        <v>10</v>
      </c>
      <c r="DN50" t="n">
        <v>2</v>
      </c>
      <c r="DO50" s="29" t="n">
        <v>14</v>
      </c>
      <c r="DP50" s="42" t="n">
        <v>0</v>
      </c>
      <c r="DQ50" t="n">
        <v>16</v>
      </c>
      <c r="DR50" s="29" t="n">
        <v>2</v>
      </c>
      <c r="DS50" s="42" t="n">
        <v>14</v>
      </c>
      <c r="DT50" t="n">
        <v>8</v>
      </c>
      <c r="DU50" s="29" t="n">
        <v>8</v>
      </c>
      <c r="DV50" s="42" t="n">
        <v>13</v>
      </c>
      <c r="DW50" t="n">
        <v>3</v>
      </c>
      <c r="DX50" s="29" t="n">
        <v>4</v>
      </c>
      <c r="DY50" s="42" t="n">
        <v>12</v>
      </c>
      <c r="DZ50" t="n">
        <v>2</v>
      </c>
      <c r="EA50" s="29" t="n">
        <v>14</v>
      </c>
      <c r="EB50" s="42" t="n">
        <v>1</v>
      </c>
      <c r="EC50" t="n">
        <v>15</v>
      </c>
      <c r="ED50" s="29" t="n">
        <v>1</v>
      </c>
      <c r="EE50" s="42" t="n">
        <v>15</v>
      </c>
      <c r="EF50" t="n">
        <v>12</v>
      </c>
      <c r="EG50" s="29" t="n">
        <v>4</v>
      </c>
      <c r="EH50" t="n">
        <v>12</v>
      </c>
      <c r="EI50" t="n">
        <v>4</v>
      </c>
      <c r="EJ50" t="n">
        <v>6</v>
      </c>
      <c r="EK50" t="n">
        <v>10</v>
      </c>
      <c r="EL50" t="n">
        <v>11</v>
      </c>
      <c r="EM50" t="n">
        <v>5</v>
      </c>
      <c r="EN50" t="n">
        <v>3</v>
      </c>
      <c r="EO50" t="n">
        <v>13</v>
      </c>
      <c r="EP50" t="n">
        <v>5</v>
      </c>
      <c r="EQ50" t="n">
        <v>11</v>
      </c>
    </row>
    <row customHeight="1" ht="12" r="51">
      <c r="A51" s="52" t="n">
        <v>43365</v>
      </c>
      <c r="B51" s="42" t="inlineStr">
        <is>
          <t>SG Dynamo Dresden</t>
        </is>
      </c>
      <c r="C51" s="42" t="inlineStr">
        <is>
          <t>Darmstadt</t>
        </is>
      </c>
      <c r="D51" s="27" t="n">
        <v>385</v>
      </c>
      <c r="E51" s="27" t="n">
        <v>495</v>
      </c>
      <c r="F51" s="27" t="n">
        <v>282</v>
      </c>
      <c r="G51" s="27" t="n">
        <v>388</v>
      </c>
      <c r="H51" s="8" t="n">
        <v>4</v>
      </c>
      <c r="I51" s="8" t="n">
        <v>3</v>
      </c>
      <c r="J51" s="8" t="n">
        <v>7</v>
      </c>
      <c r="K51" s="15" t="n">
        <v>4</v>
      </c>
      <c r="L51" s="27" t="n">
        <v>1</v>
      </c>
      <c r="M51" s="8" t="n">
        <v>5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Hamburger SV</t>
        </is>
      </c>
      <c r="AM51" s="13" t="inlineStr">
        <is>
          <t>Duisburg</t>
        </is>
      </c>
      <c r="AN51" s="13" t="n">
        <v>14</v>
      </c>
      <c r="AO51" s="13" t="n">
        <v>2</v>
      </c>
      <c r="AP51" s="13" t="n">
        <v>15</v>
      </c>
      <c r="AQ51" s="13" t="n">
        <v>1</v>
      </c>
      <c r="AR51" s="13" t="n">
        <v>7</v>
      </c>
      <c r="AS51" s="13" t="n">
        <v>9</v>
      </c>
      <c r="AT51" s="13" t="n">
        <v>12</v>
      </c>
      <c r="AU51" s="13" t="n">
        <v>4</v>
      </c>
      <c r="AV51" s="13" t="n">
        <v>2</v>
      </c>
      <c r="AW51" s="13" t="n">
        <v>14</v>
      </c>
      <c r="AX51" s="13" t="n">
        <v>8</v>
      </c>
      <c r="AY51" s="13" t="n">
        <v>8</v>
      </c>
      <c r="AZ51" s="13" t="n">
        <v>12</v>
      </c>
      <c r="BA51" s="13" t="n">
        <v>4</v>
      </c>
      <c r="BB51" s="13" t="n">
        <v>11</v>
      </c>
      <c r="BC51" s="13" t="n">
        <v>5</v>
      </c>
      <c r="BD51" s="13" t="n">
        <v>9</v>
      </c>
      <c r="BE51" s="13" t="n">
        <v>7</v>
      </c>
      <c r="BF51" s="13" t="n">
        <v>9</v>
      </c>
      <c r="BG51" s="13" t="n">
        <v>7</v>
      </c>
      <c r="BH51" s="13" t="n">
        <v>4</v>
      </c>
      <c r="BI51" s="13" t="n">
        <v>12</v>
      </c>
      <c r="BJ51" s="13" t="n">
        <v>7</v>
      </c>
      <c r="BK51" s="13" t="n">
        <v>9</v>
      </c>
      <c r="BL51" s="13" t="n">
        <v>2</v>
      </c>
      <c r="BM51" s="13" t="n">
        <v>14</v>
      </c>
      <c r="BN51" s="13" t="n">
        <v>4</v>
      </c>
      <c r="BO51" s="13" t="n">
        <v>12</v>
      </c>
      <c r="BP51" s="13" t="n">
        <v>11</v>
      </c>
      <c r="BQ51" s="13" t="n">
        <v>5</v>
      </c>
      <c r="BR51" s="13" t="n">
        <v>12</v>
      </c>
      <c r="BS51" s="13" t="n">
        <v>4</v>
      </c>
      <c r="BT51" s="13" t="n">
        <v>2</v>
      </c>
      <c r="BU51" s="13" t="n">
        <v>14</v>
      </c>
      <c r="BV51" s="13" t="n">
        <v>6</v>
      </c>
      <c r="BW51" s="13" t="n">
        <v>10</v>
      </c>
      <c r="BX51" s="13" t="n">
        <v>0</v>
      </c>
      <c r="BY51" s="13" t="n">
        <v>16</v>
      </c>
      <c r="BZ51" s="13" t="n">
        <v>1</v>
      </c>
      <c r="CA51" s="13" t="n">
        <v>15</v>
      </c>
      <c r="CB51" s="13" t="n">
        <v>12</v>
      </c>
      <c r="CC51" s="13" t="n">
        <v>4</v>
      </c>
      <c r="CD51" s="13" t="n">
        <v>11</v>
      </c>
      <c r="CE51" s="13" t="n">
        <v>5</v>
      </c>
      <c r="CF51" s="13" t="n">
        <v>5</v>
      </c>
      <c r="CG51" s="13" t="n">
        <v>11</v>
      </c>
      <c r="CH51" s="13" t="n">
        <v>8</v>
      </c>
      <c r="CI51" s="13" t="n">
        <v>8</v>
      </c>
      <c r="CJ51" s="13" t="n">
        <v>2</v>
      </c>
      <c r="CK51" s="13" t="n">
        <v>14</v>
      </c>
      <c r="CL51" s="13" t="n">
        <v>3</v>
      </c>
      <c r="CM51" s="13" t="n">
        <v>13</v>
      </c>
      <c r="CN51" s="13" t="n">
        <v>9</v>
      </c>
      <c r="CO51" s="13" t="n">
        <v>7</v>
      </c>
      <c r="CP51" s="13" t="n">
        <v>13</v>
      </c>
      <c r="CQ51" s="13" t="n">
        <v>3</v>
      </c>
      <c r="CR51" s="13" t="n">
        <v>3</v>
      </c>
      <c r="CS51" s="13" t="n">
        <v>13</v>
      </c>
      <c r="CT51" s="13" t="n">
        <v>7</v>
      </c>
      <c r="CU51" s="13" t="n">
        <v>9</v>
      </c>
      <c r="CV51" s="13" t="n">
        <v>1</v>
      </c>
      <c r="CW51" s="13" t="n">
        <v>15</v>
      </c>
      <c r="CX51" s="13" t="n">
        <v>1</v>
      </c>
      <c r="CY51" s="13" t="n">
        <v>15</v>
      </c>
      <c r="CZ51" s="13" t="n">
        <v>11</v>
      </c>
      <c r="DA51" s="13" t="n">
        <v>5</v>
      </c>
      <c r="DB51" s="13" t="n">
        <v>12</v>
      </c>
      <c r="DC51" s="13" t="n">
        <v>4</v>
      </c>
      <c r="DD51" s="13" t="n">
        <v>8</v>
      </c>
      <c r="DE51" s="13" t="n">
        <v>8</v>
      </c>
      <c r="DF51" s="13" t="n">
        <v>10</v>
      </c>
      <c r="DG51" s="13" t="n">
        <v>6</v>
      </c>
      <c r="DH51" s="13" t="n">
        <v>3</v>
      </c>
      <c r="DI51" s="13" t="n">
        <v>13</v>
      </c>
      <c r="DJ51" s="42" t="n">
        <v>6</v>
      </c>
      <c r="DK51" s="13" t="n">
        <v>10</v>
      </c>
      <c r="DL51" s="29" t="n">
        <v>5</v>
      </c>
      <c r="DM51" s="42" t="n">
        <v>11</v>
      </c>
      <c r="DN51" t="n">
        <v>8</v>
      </c>
      <c r="DO51" s="29" t="n">
        <v>8</v>
      </c>
      <c r="DP51" s="42" t="n">
        <v>2</v>
      </c>
      <c r="DQ51" t="n">
        <v>14</v>
      </c>
      <c r="DR51" s="29" t="n">
        <v>3</v>
      </c>
      <c r="DS51" s="42" t="n">
        <v>13</v>
      </c>
      <c r="DT51" t="n">
        <v>9</v>
      </c>
      <c r="DU51" s="29" t="n">
        <v>7</v>
      </c>
      <c r="DV51" s="42" t="n">
        <v>13</v>
      </c>
      <c r="DW51" t="n">
        <v>3</v>
      </c>
      <c r="DX51" s="29" t="n">
        <v>3</v>
      </c>
      <c r="DY51" s="42" t="n">
        <v>13</v>
      </c>
      <c r="DZ51" t="n">
        <v>7</v>
      </c>
      <c r="EA51" s="29" t="n">
        <v>9</v>
      </c>
      <c r="EB51" s="42" t="n">
        <v>1</v>
      </c>
      <c r="EC51" t="n">
        <v>15</v>
      </c>
      <c r="ED51" s="29" t="n">
        <v>1</v>
      </c>
      <c r="EE51" s="42" t="n">
        <v>15</v>
      </c>
      <c r="EF51" t="n">
        <v>11</v>
      </c>
      <c r="EG51" s="29" t="n">
        <v>5</v>
      </c>
      <c r="EH51" t="n">
        <v>12</v>
      </c>
      <c r="EI51" t="n">
        <v>4</v>
      </c>
      <c r="EJ51" t="n">
        <v>8</v>
      </c>
      <c r="EK51" t="n">
        <v>8</v>
      </c>
      <c r="EL51" t="n">
        <v>10</v>
      </c>
      <c r="EM51" t="n">
        <v>6</v>
      </c>
      <c r="EN51" t="n">
        <v>3</v>
      </c>
      <c r="EO51" t="n">
        <v>13</v>
      </c>
      <c r="EP51" t="n">
        <v>6</v>
      </c>
      <c r="EQ51" t="n">
        <v>10</v>
      </c>
    </row>
    <row customHeight="1" ht="12" r="52">
      <c r="A52" s="52" t="n">
        <v>43366</v>
      </c>
      <c r="B52" s="42" t="inlineStr">
        <is>
          <t>Duisburg</t>
        </is>
      </c>
      <c r="C52" s="42" t="inlineStr">
        <is>
          <t>Aue</t>
        </is>
      </c>
      <c r="D52" s="27" t="n">
        <v>377</v>
      </c>
      <c r="E52" s="27" t="n">
        <v>354</v>
      </c>
      <c r="F52" s="27" t="n">
        <v>291</v>
      </c>
      <c r="G52" s="27" t="n">
        <v>274</v>
      </c>
      <c r="H52" s="8" t="n">
        <v>7</v>
      </c>
      <c r="I52" s="8" t="n">
        <v>7</v>
      </c>
      <c r="J52" s="8" t="n">
        <v>14</v>
      </c>
      <c r="K52" s="15" t="n">
        <v>1</v>
      </c>
      <c r="L52" s="27" t="n">
        <v>2</v>
      </c>
      <c r="M52" s="8" t="n">
        <v>3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Heidenheim</t>
        </is>
      </c>
      <c r="AM52" s="13" t="inlineStr">
        <is>
          <t>Ingolstadt</t>
        </is>
      </c>
      <c r="AN52" s="13" t="n">
        <v>12</v>
      </c>
      <c r="AO52" s="13" t="n">
        <v>4</v>
      </c>
      <c r="AP52" s="13" t="n">
        <v>11</v>
      </c>
      <c r="AQ52" s="13" t="n">
        <v>5</v>
      </c>
      <c r="AR52" s="13" t="n">
        <v>7</v>
      </c>
      <c r="AS52" s="13" t="n">
        <v>9</v>
      </c>
      <c r="AT52" s="13" t="n">
        <v>5</v>
      </c>
      <c r="AU52" s="13" t="n">
        <v>11</v>
      </c>
      <c r="AV52" s="13" t="n">
        <v>5</v>
      </c>
      <c r="AW52" s="13" t="n">
        <v>11</v>
      </c>
      <c r="AX52" s="13" t="n">
        <v>3</v>
      </c>
      <c r="AY52" s="13" t="n">
        <v>13</v>
      </c>
      <c r="AZ52" s="13" t="n">
        <v>11</v>
      </c>
      <c r="BA52" s="13" t="n">
        <v>5</v>
      </c>
      <c r="BB52" s="13" t="n">
        <v>11</v>
      </c>
      <c r="BC52" s="13" t="n">
        <v>5</v>
      </c>
      <c r="BD52" s="13" t="n">
        <v>10</v>
      </c>
      <c r="BE52" s="13" t="n">
        <v>6</v>
      </c>
      <c r="BF52" s="13" t="n">
        <v>9</v>
      </c>
      <c r="BG52" s="13" t="n">
        <v>7</v>
      </c>
      <c r="BH52" s="13" t="n">
        <v>6</v>
      </c>
      <c r="BI52" s="13" t="n">
        <v>10</v>
      </c>
      <c r="BJ52" s="13" t="n">
        <v>3</v>
      </c>
      <c r="BK52" s="13" t="n">
        <v>13</v>
      </c>
      <c r="BL52" s="13" t="n">
        <v>3</v>
      </c>
      <c r="BM52" s="13" t="n">
        <v>13</v>
      </c>
      <c r="BN52" s="13" t="n">
        <v>1</v>
      </c>
      <c r="BO52" s="13" t="n">
        <v>15</v>
      </c>
      <c r="BP52" s="13" t="n">
        <v>11</v>
      </c>
      <c r="BQ52" s="13" t="n">
        <v>5</v>
      </c>
      <c r="BR52" s="13" t="n">
        <v>11</v>
      </c>
      <c r="BS52" s="13" t="n">
        <v>5</v>
      </c>
      <c r="BT52" s="13" t="n">
        <v>5</v>
      </c>
      <c r="BU52" s="13" t="n">
        <v>11</v>
      </c>
      <c r="BV52" s="13" t="n">
        <v>4</v>
      </c>
      <c r="BW52" s="13" t="n">
        <v>12</v>
      </c>
      <c r="BX52" s="13" t="n">
        <v>2</v>
      </c>
      <c r="BY52" s="13" t="n">
        <v>14</v>
      </c>
      <c r="BZ52" s="13" t="n">
        <v>0</v>
      </c>
      <c r="CA52" s="13" t="n">
        <v>16</v>
      </c>
      <c r="CB52" s="13" t="n">
        <v>12</v>
      </c>
      <c r="CC52" s="13" t="n">
        <v>4</v>
      </c>
      <c r="CD52" s="13" t="n">
        <v>13</v>
      </c>
      <c r="CE52" s="13" t="n">
        <v>3</v>
      </c>
      <c r="CF52" s="13" t="n">
        <v>8</v>
      </c>
      <c r="CG52" s="13" t="n">
        <v>8</v>
      </c>
      <c r="CH52" s="13" t="n">
        <v>7</v>
      </c>
      <c r="CI52" s="13" t="n">
        <v>9</v>
      </c>
      <c r="CJ52" s="13" t="n">
        <v>3</v>
      </c>
      <c r="CK52" s="13" t="n">
        <v>13</v>
      </c>
      <c r="CL52" s="13" t="n">
        <v>5</v>
      </c>
      <c r="CM52" s="13" t="n">
        <v>11</v>
      </c>
      <c r="CN52" s="13" t="n">
        <v>11</v>
      </c>
      <c r="CO52" s="13" t="n">
        <v>5</v>
      </c>
      <c r="CP52" s="13" t="n">
        <v>6</v>
      </c>
      <c r="CQ52" s="13" t="n">
        <v>10</v>
      </c>
      <c r="CR52" s="13" t="n">
        <v>3</v>
      </c>
      <c r="CS52" s="13" t="n">
        <v>13</v>
      </c>
      <c r="CT52" s="13" t="n">
        <v>2</v>
      </c>
      <c r="CU52" s="13" t="n">
        <v>14</v>
      </c>
      <c r="CV52" s="13" t="n">
        <v>0</v>
      </c>
      <c r="CW52" s="13" t="n">
        <v>16</v>
      </c>
      <c r="CX52" s="13" t="n">
        <v>1</v>
      </c>
      <c r="CY52" s="13" t="n">
        <v>15</v>
      </c>
      <c r="CZ52" s="13" t="n">
        <v>11</v>
      </c>
      <c r="DA52" s="13" t="n">
        <v>5</v>
      </c>
      <c r="DB52" s="13" t="n">
        <v>11</v>
      </c>
      <c r="DC52" s="13" t="n">
        <v>5</v>
      </c>
      <c r="DD52" s="13" t="n">
        <v>8</v>
      </c>
      <c r="DE52" s="13" t="n">
        <v>8</v>
      </c>
      <c r="DF52" s="13" t="n">
        <v>6</v>
      </c>
      <c r="DG52" s="13" t="n">
        <v>10</v>
      </c>
      <c r="DH52" s="13" t="n">
        <v>3</v>
      </c>
      <c r="DI52" s="13" t="n">
        <v>13</v>
      </c>
      <c r="DJ52" s="42" t="n">
        <v>2</v>
      </c>
      <c r="DK52" s="13" t="n">
        <v>14</v>
      </c>
      <c r="DL52" s="29" t="n">
        <v>8</v>
      </c>
      <c r="DM52" s="42" t="n">
        <v>8</v>
      </c>
      <c r="DN52" t="n">
        <v>7</v>
      </c>
      <c r="DO52" s="29" t="n">
        <v>9</v>
      </c>
      <c r="DP52" s="42" t="n">
        <v>3</v>
      </c>
      <c r="DQ52" t="n">
        <v>13</v>
      </c>
      <c r="DR52" s="29" t="n">
        <v>5</v>
      </c>
      <c r="DS52" s="42" t="n">
        <v>11</v>
      </c>
      <c r="DT52" t="n">
        <v>11</v>
      </c>
      <c r="DU52" s="29" t="n">
        <v>5</v>
      </c>
      <c r="DV52" s="42" t="n">
        <v>6</v>
      </c>
      <c r="DW52" t="n">
        <v>10</v>
      </c>
      <c r="DX52" s="29" t="n">
        <v>3</v>
      </c>
      <c r="DY52" s="42" t="n">
        <v>13</v>
      </c>
      <c r="DZ52" t="n">
        <v>2</v>
      </c>
      <c r="EA52" s="29" t="n">
        <v>14</v>
      </c>
      <c r="EB52" s="42" t="n">
        <v>0</v>
      </c>
      <c r="EC52" t="n">
        <v>16</v>
      </c>
      <c r="ED52" s="29" t="n">
        <v>1</v>
      </c>
      <c r="EE52" s="42" t="n">
        <v>15</v>
      </c>
      <c r="EF52" t="n">
        <v>11</v>
      </c>
      <c r="EG52" s="29" t="n">
        <v>5</v>
      </c>
      <c r="EH52" t="n">
        <v>11</v>
      </c>
      <c r="EI52" t="n">
        <v>5</v>
      </c>
      <c r="EJ52" t="n">
        <v>8</v>
      </c>
      <c r="EK52" t="n">
        <v>8</v>
      </c>
      <c r="EL52" t="n">
        <v>6</v>
      </c>
      <c r="EM52" t="n">
        <v>10</v>
      </c>
      <c r="EN52" t="n">
        <v>3</v>
      </c>
      <c r="EO52" t="n">
        <v>13</v>
      </c>
      <c r="EP52" t="n">
        <v>2</v>
      </c>
      <c r="EQ52" t="n">
        <v>14</v>
      </c>
    </row>
    <row customHeight="1" ht="12" r="53">
      <c r="A53" s="52" t="n">
        <v>43366</v>
      </c>
      <c r="B53" s="42" t="inlineStr">
        <is>
          <t>Hamburger SV</t>
        </is>
      </c>
      <c r="C53" s="42" t="inlineStr">
        <is>
          <t>Regensburg</t>
        </is>
      </c>
      <c r="D53" s="27" t="n">
        <v>558</v>
      </c>
      <c r="E53" s="27" t="n">
        <v>213</v>
      </c>
      <c r="F53" s="27" t="n">
        <v>460</v>
      </c>
      <c r="G53" s="27" t="n">
        <v>132</v>
      </c>
      <c r="H53" s="8" t="n">
        <v>4</v>
      </c>
      <c r="I53" s="8" t="n">
        <v>9</v>
      </c>
      <c r="J53" s="8" t="n">
        <v>13</v>
      </c>
      <c r="K53" s="15" t="n">
        <v>0</v>
      </c>
      <c r="L53" s="27" t="n">
        <v>5</v>
      </c>
      <c r="M53" s="8" t="n">
        <v>5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Magdeburg</t>
        </is>
      </c>
      <c r="AM53" s="13" t="inlineStr">
        <is>
          <t>FC Koln</t>
        </is>
      </c>
      <c r="AN53" s="13" t="n">
        <v>10</v>
      </c>
      <c r="AO53" s="13" t="n">
        <v>6</v>
      </c>
      <c r="AP53" s="13" t="n">
        <v>14</v>
      </c>
      <c r="AQ53" s="13" t="n">
        <v>2</v>
      </c>
      <c r="AR53" s="13" t="n">
        <v>4</v>
      </c>
      <c r="AS53" s="13" t="n">
        <v>12</v>
      </c>
      <c r="AT53" s="13" t="n">
        <v>6</v>
      </c>
      <c r="AU53" s="13" t="n">
        <v>10</v>
      </c>
      <c r="AV53" s="13" t="n">
        <v>2</v>
      </c>
      <c r="AW53" s="13" t="n">
        <v>14</v>
      </c>
      <c r="AX53" s="13" t="n">
        <v>4</v>
      </c>
      <c r="AY53" s="13" t="n">
        <v>12</v>
      </c>
      <c r="AZ53" s="13" t="n">
        <v>7</v>
      </c>
      <c r="BA53" s="13" t="n">
        <v>9</v>
      </c>
      <c r="BB53" s="13" t="n">
        <v>14</v>
      </c>
      <c r="BC53" s="13" t="n">
        <v>2</v>
      </c>
      <c r="BD53" s="13" t="n">
        <v>3</v>
      </c>
      <c r="BE53" s="13" t="n">
        <v>13</v>
      </c>
      <c r="BF53" s="13" t="n">
        <v>10</v>
      </c>
      <c r="BG53" s="13" t="n">
        <v>6</v>
      </c>
      <c r="BH53" s="13" t="n">
        <v>1</v>
      </c>
      <c r="BI53" s="13" t="n">
        <v>15</v>
      </c>
      <c r="BJ53" s="13" t="n">
        <v>7</v>
      </c>
      <c r="BK53" s="13" t="n">
        <v>9</v>
      </c>
      <c r="BL53" s="13" t="n">
        <v>0</v>
      </c>
      <c r="BM53" s="13" t="n">
        <v>16</v>
      </c>
      <c r="BN53" s="13" t="n">
        <v>4</v>
      </c>
      <c r="BO53" s="13" t="n">
        <v>12</v>
      </c>
      <c r="BP53" s="13" t="n">
        <v>10</v>
      </c>
      <c r="BQ53" s="13" t="n">
        <v>6</v>
      </c>
      <c r="BR53" s="13" t="n">
        <v>14</v>
      </c>
      <c r="BS53" s="13" t="n">
        <v>2</v>
      </c>
      <c r="BT53" s="13" t="n">
        <v>3</v>
      </c>
      <c r="BU53" s="13" t="n">
        <v>13</v>
      </c>
      <c r="BV53" s="13" t="n">
        <v>8</v>
      </c>
      <c r="BW53" s="13" t="n">
        <v>8</v>
      </c>
      <c r="BX53" s="13" t="n">
        <v>0</v>
      </c>
      <c r="BY53" s="13" t="n">
        <v>16</v>
      </c>
      <c r="BZ53" s="13" t="n">
        <v>2</v>
      </c>
      <c r="CA53" s="13" t="n">
        <v>14</v>
      </c>
      <c r="CB53" s="13" t="n">
        <v>10</v>
      </c>
      <c r="CC53" s="13" t="n">
        <v>6</v>
      </c>
      <c r="CD53" s="13" t="n">
        <v>14</v>
      </c>
      <c r="CE53" s="13" t="n">
        <v>2</v>
      </c>
      <c r="CF53" s="13" t="n">
        <v>4</v>
      </c>
      <c r="CG53" s="13" t="n">
        <v>12</v>
      </c>
      <c r="CH53" s="13" t="n">
        <v>10</v>
      </c>
      <c r="CI53" s="13" t="n">
        <v>6</v>
      </c>
      <c r="CJ53" s="13" t="n">
        <v>1</v>
      </c>
      <c r="CK53" s="13" t="n">
        <v>15</v>
      </c>
      <c r="CL53" s="13" t="n">
        <v>7</v>
      </c>
      <c r="CM53" s="13" t="n">
        <v>9</v>
      </c>
      <c r="CN53" s="13" t="n">
        <v>7</v>
      </c>
      <c r="CO53" s="13" t="n">
        <v>9</v>
      </c>
      <c r="CP53" s="13" t="n">
        <v>8</v>
      </c>
      <c r="CQ53" s="13" t="n">
        <v>8</v>
      </c>
      <c r="CR53" s="13" t="n">
        <v>3</v>
      </c>
      <c r="CS53" s="13" t="n">
        <v>13</v>
      </c>
      <c r="CT53" s="13" t="n">
        <v>2</v>
      </c>
      <c r="CU53" s="13" t="n">
        <v>14</v>
      </c>
      <c r="CV53" s="13" t="n">
        <v>0</v>
      </c>
      <c r="CW53" s="13" t="n">
        <v>16</v>
      </c>
      <c r="CX53" s="13" t="n">
        <v>0</v>
      </c>
      <c r="CY53" s="13" t="n">
        <v>16</v>
      </c>
      <c r="CZ53" s="13" t="n">
        <v>13</v>
      </c>
      <c r="DA53" s="13" t="n">
        <v>3</v>
      </c>
      <c r="DB53" s="13" t="n">
        <v>12</v>
      </c>
      <c r="DC53" s="13" t="n">
        <v>4</v>
      </c>
      <c r="DD53" s="13" t="n">
        <v>2</v>
      </c>
      <c r="DE53" s="13" t="n">
        <v>14</v>
      </c>
      <c r="DF53" s="13" t="n">
        <v>6</v>
      </c>
      <c r="DG53" s="13" t="n">
        <v>10</v>
      </c>
      <c r="DH53" s="13" t="n">
        <v>2</v>
      </c>
      <c r="DI53" s="13" t="n">
        <v>14</v>
      </c>
      <c r="DJ53" s="42" t="n">
        <v>4</v>
      </c>
      <c r="DK53" s="13" t="n">
        <v>12</v>
      </c>
      <c r="DL53" s="29" t="n">
        <v>4</v>
      </c>
      <c r="DM53" s="42" t="n">
        <v>12</v>
      </c>
      <c r="DN53" t="n">
        <v>10</v>
      </c>
      <c r="DO53" s="29" t="n">
        <v>6</v>
      </c>
      <c r="DP53" s="42" t="n">
        <v>1</v>
      </c>
      <c r="DQ53" t="n">
        <v>15</v>
      </c>
      <c r="DR53" s="29" t="n">
        <v>7</v>
      </c>
      <c r="DS53" s="42" t="n">
        <v>9</v>
      </c>
      <c r="DT53" t="n">
        <v>7</v>
      </c>
      <c r="DU53" s="29" t="n">
        <v>9</v>
      </c>
      <c r="DV53" s="42" t="n">
        <v>8</v>
      </c>
      <c r="DW53" t="n">
        <v>8</v>
      </c>
      <c r="DX53" s="29" t="n">
        <v>3</v>
      </c>
      <c r="DY53" s="42" t="n">
        <v>13</v>
      </c>
      <c r="DZ53" t="n">
        <v>2</v>
      </c>
      <c r="EA53" s="29" t="n">
        <v>14</v>
      </c>
      <c r="EB53" s="42" t="n">
        <v>0</v>
      </c>
      <c r="EC53" t="n">
        <v>16</v>
      </c>
      <c r="ED53" s="29" t="n">
        <v>0</v>
      </c>
      <c r="EE53" s="42" t="n">
        <v>16</v>
      </c>
      <c r="EF53" t="n">
        <v>13</v>
      </c>
      <c r="EG53" s="29" t="n">
        <v>3</v>
      </c>
      <c r="EH53" t="n">
        <v>12</v>
      </c>
      <c r="EI53" t="n">
        <v>4</v>
      </c>
      <c r="EJ53" t="n">
        <v>2</v>
      </c>
      <c r="EK53" t="n">
        <v>14</v>
      </c>
      <c r="EL53" t="n">
        <v>6</v>
      </c>
      <c r="EM53" t="n">
        <v>10</v>
      </c>
      <c r="EN53" t="n">
        <v>2</v>
      </c>
      <c r="EO53" t="n">
        <v>14</v>
      </c>
      <c r="EP53" t="n">
        <v>4</v>
      </c>
      <c r="EQ53" t="n">
        <v>12</v>
      </c>
    </row>
    <row customHeight="1" ht="12" r="54">
      <c r="A54" s="52" t="n">
        <v>43366</v>
      </c>
      <c r="B54" s="42" t="inlineStr">
        <is>
          <t>Heidenheim</t>
        </is>
      </c>
      <c r="C54" s="42" t="inlineStr">
        <is>
          <t>Greuther Furth</t>
        </is>
      </c>
      <c r="D54" s="27" t="n">
        <v>347</v>
      </c>
      <c r="E54" s="27" t="n">
        <v>504</v>
      </c>
      <c r="F54" s="27" t="n">
        <v>241</v>
      </c>
      <c r="G54" s="27" t="n">
        <v>396</v>
      </c>
      <c r="H54" s="8" t="n">
        <v>8</v>
      </c>
      <c r="I54" s="8" t="n">
        <v>0</v>
      </c>
      <c r="J54" s="8" t="n">
        <v>8</v>
      </c>
      <c r="K54" s="15" t="n">
        <v>2</v>
      </c>
      <c r="L54" s="27" t="n">
        <v>0</v>
      </c>
      <c r="M54" s="8" t="n">
        <v>2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Regensburg</t>
        </is>
      </c>
      <c r="AM54" s="13" t="inlineStr">
        <is>
          <t>Sandhausen</t>
        </is>
      </c>
      <c r="AN54" s="13" t="n">
        <v>14</v>
      </c>
      <c r="AO54" s="13" t="n">
        <v>2</v>
      </c>
      <c r="AP54" s="13" t="n">
        <v>12</v>
      </c>
      <c r="AQ54" s="13" t="n">
        <v>4</v>
      </c>
      <c r="AR54" s="13" t="n">
        <v>10</v>
      </c>
      <c r="AS54" s="13" t="n">
        <v>6</v>
      </c>
      <c r="AT54" s="13" t="n">
        <v>9</v>
      </c>
      <c r="AU54" s="13" t="n">
        <v>7</v>
      </c>
      <c r="AV54" s="13" t="n">
        <v>5</v>
      </c>
      <c r="AW54" s="13" t="n">
        <v>11</v>
      </c>
      <c r="AX54" s="13" t="n">
        <v>3</v>
      </c>
      <c r="AY54" s="13" t="n">
        <v>13</v>
      </c>
      <c r="AZ54" s="13" t="n">
        <v>13</v>
      </c>
      <c r="BA54" s="13" t="n">
        <v>3</v>
      </c>
      <c r="BB54" s="13" t="n">
        <v>15</v>
      </c>
      <c r="BC54" s="13" t="n">
        <v>1</v>
      </c>
      <c r="BD54" s="13" t="n">
        <v>8</v>
      </c>
      <c r="BE54" s="13" t="n">
        <v>8</v>
      </c>
      <c r="BF54" s="13" t="n">
        <v>12</v>
      </c>
      <c r="BG54" s="13" t="n">
        <v>4</v>
      </c>
      <c r="BH54" s="13" t="n">
        <v>4</v>
      </c>
      <c r="BI54" s="13" t="n">
        <v>12</v>
      </c>
      <c r="BJ54" s="13" t="n">
        <v>7</v>
      </c>
      <c r="BK54" s="13" t="n">
        <v>9</v>
      </c>
      <c r="BL54" s="13" t="n">
        <v>1</v>
      </c>
      <c r="BM54" s="13" t="n">
        <v>15</v>
      </c>
      <c r="BN54" s="13" t="n">
        <v>2</v>
      </c>
      <c r="BO54" s="13" t="n">
        <v>14</v>
      </c>
      <c r="BP54" s="13" t="n">
        <v>12</v>
      </c>
      <c r="BQ54" s="13" t="n">
        <v>4</v>
      </c>
      <c r="BR54" s="13" t="n">
        <v>10</v>
      </c>
      <c r="BS54" s="13" t="n">
        <v>6</v>
      </c>
      <c r="BT54" s="13" t="n">
        <v>4</v>
      </c>
      <c r="BU54" s="13" t="n">
        <v>12</v>
      </c>
      <c r="BV54" s="13" t="n">
        <v>0</v>
      </c>
      <c r="BW54" s="13" t="n">
        <v>16</v>
      </c>
      <c r="BX54" s="13" t="n">
        <v>0</v>
      </c>
      <c r="BY54" s="13" t="n">
        <v>16</v>
      </c>
      <c r="BZ54" s="13" t="n">
        <v>0</v>
      </c>
      <c r="CA54" s="13" t="n">
        <v>16</v>
      </c>
      <c r="CB54" s="13" t="n">
        <v>12</v>
      </c>
      <c r="CC54" s="13" t="n">
        <v>4</v>
      </c>
      <c r="CD54" s="13" t="n">
        <v>13</v>
      </c>
      <c r="CE54" s="13" t="n">
        <v>3</v>
      </c>
      <c r="CF54" s="13" t="n">
        <v>8</v>
      </c>
      <c r="CG54" s="13" t="n">
        <v>8</v>
      </c>
      <c r="CH54" s="13" t="n">
        <v>8</v>
      </c>
      <c r="CI54" s="13" t="n">
        <v>8</v>
      </c>
      <c r="CJ54" s="13" t="n">
        <v>2</v>
      </c>
      <c r="CK54" s="13" t="n">
        <v>14</v>
      </c>
      <c r="CL54" s="13" t="n">
        <v>5</v>
      </c>
      <c r="CM54" s="13" t="n">
        <v>11</v>
      </c>
      <c r="CN54" s="13" t="n">
        <v>12</v>
      </c>
      <c r="CO54" s="13" t="n">
        <v>4</v>
      </c>
      <c r="CP54" s="13" t="n">
        <v>12</v>
      </c>
      <c r="CQ54" s="13" t="n">
        <v>4</v>
      </c>
      <c r="CR54" s="13" t="n">
        <v>5</v>
      </c>
      <c r="CS54" s="13" t="n">
        <v>11</v>
      </c>
      <c r="CT54" s="13" t="n">
        <v>6</v>
      </c>
      <c r="CU54" s="13" t="n">
        <v>10</v>
      </c>
      <c r="CV54" s="13" t="n">
        <v>2</v>
      </c>
      <c r="CW54" s="13" t="n">
        <v>14</v>
      </c>
      <c r="CX54" s="13" t="n">
        <v>3</v>
      </c>
      <c r="CY54" s="13" t="n">
        <v>13</v>
      </c>
      <c r="CZ54" s="13" t="n">
        <v>13</v>
      </c>
      <c r="DA54" s="13" t="n">
        <v>3</v>
      </c>
      <c r="DB54" s="13" t="n">
        <v>13</v>
      </c>
      <c r="DC54" s="13" t="n">
        <v>3</v>
      </c>
      <c r="DD54" s="13" t="n">
        <v>8</v>
      </c>
      <c r="DE54" s="13" t="n">
        <v>8</v>
      </c>
      <c r="DF54" s="13" t="n">
        <v>9</v>
      </c>
      <c r="DG54" s="13" t="n">
        <v>7</v>
      </c>
      <c r="DH54" s="13" t="n">
        <v>4</v>
      </c>
      <c r="DI54" s="13" t="n">
        <v>12</v>
      </c>
      <c r="DJ54" s="42" t="n">
        <v>3</v>
      </c>
      <c r="DK54" s="13" t="n">
        <v>13</v>
      </c>
      <c r="DL54" s="29" t="n">
        <v>8</v>
      </c>
      <c r="DM54" s="42" t="n">
        <v>8</v>
      </c>
      <c r="DN54" t="n">
        <v>8</v>
      </c>
      <c r="DO54" s="29" t="n">
        <v>8</v>
      </c>
      <c r="DP54" s="42" t="n">
        <v>2</v>
      </c>
      <c r="DQ54" t="n">
        <v>14</v>
      </c>
      <c r="DR54" s="29" t="n">
        <v>5</v>
      </c>
      <c r="DS54" s="42" t="n">
        <v>11</v>
      </c>
      <c r="DT54" t="n">
        <v>12</v>
      </c>
      <c r="DU54" s="29" t="n">
        <v>4</v>
      </c>
      <c r="DV54" s="42" t="n">
        <v>12</v>
      </c>
      <c r="DW54" t="n">
        <v>4</v>
      </c>
      <c r="DX54" s="29" t="n">
        <v>5</v>
      </c>
      <c r="DY54" s="42" t="n">
        <v>11</v>
      </c>
      <c r="DZ54" t="n">
        <v>6</v>
      </c>
      <c r="EA54" s="29" t="n">
        <v>10</v>
      </c>
      <c r="EB54" s="42" t="n">
        <v>2</v>
      </c>
      <c r="EC54" t="n">
        <v>14</v>
      </c>
      <c r="ED54" s="29" t="n">
        <v>3</v>
      </c>
      <c r="EE54" s="42" t="n">
        <v>13</v>
      </c>
      <c r="EF54" t="n">
        <v>13</v>
      </c>
      <c r="EG54" s="29" t="n">
        <v>3</v>
      </c>
      <c r="EH54" t="n">
        <v>13</v>
      </c>
      <c r="EI54" t="n">
        <v>3</v>
      </c>
      <c r="EJ54" t="n">
        <v>8</v>
      </c>
      <c r="EK54" t="n">
        <v>8</v>
      </c>
      <c r="EL54" t="n">
        <v>9</v>
      </c>
      <c r="EM54" t="n">
        <v>7</v>
      </c>
      <c r="EN54" t="n">
        <v>4</v>
      </c>
      <c r="EO54" t="n">
        <v>12</v>
      </c>
      <c r="EP54" t="n">
        <v>3</v>
      </c>
      <c r="EQ54" t="n">
        <v>13</v>
      </c>
    </row>
    <row customHeight="1" ht="12" r="55">
      <c r="A55" s="52" t="n">
        <v>43366</v>
      </c>
      <c r="B55" s="42" t="inlineStr">
        <is>
          <t>Paderborn</t>
        </is>
      </c>
      <c r="C55" s="42" t="inlineStr">
        <is>
          <t>Magdeburg</t>
        </is>
      </c>
      <c r="D55" s="27" t="n">
        <v>368</v>
      </c>
      <c r="E55" s="27" t="n">
        <v>358</v>
      </c>
      <c r="F55" s="27" t="n">
        <v>252</v>
      </c>
      <c r="G55" s="27" t="n">
        <v>223</v>
      </c>
      <c r="H55" s="8" t="n">
        <v>6</v>
      </c>
      <c r="I55" s="8" t="n">
        <v>9</v>
      </c>
      <c r="J55" s="8" t="n">
        <v>15</v>
      </c>
      <c r="K55" s="15" t="n">
        <v>4</v>
      </c>
      <c r="L55" s="27" t="n">
        <v>4</v>
      </c>
      <c r="M55" s="8" t="n">
        <v>8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SG Dynamo Dresden</t>
        </is>
      </c>
      <c r="AM55" s="13" t="inlineStr">
        <is>
          <t>Paderborn</t>
        </is>
      </c>
      <c r="AN55" s="13" t="n">
        <v>11</v>
      </c>
      <c r="AO55" s="13" t="n">
        <v>5</v>
      </c>
      <c r="AP55" s="13" t="n">
        <v>14</v>
      </c>
      <c r="AQ55" s="13" t="n">
        <v>2</v>
      </c>
      <c r="AR55" s="13" t="n">
        <v>7</v>
      </c>
      <c r="AS55" s="13" t="n">
        <v>9</v>
      </c>
      <c r="AT55" s="13" t="n">
        <v>12</v>
      </c>
      <c r="AU55" s="13" t="n">
        <v>4</v>
      </c>
      <c r="AV55" s="13" t="n">
        <v>2</v>
      </c>
      <c r="AW55" s="13" t="n">
        <v>14</v>
      </c>
      <c r="AX55" s="13" t="n">
        <v>6</v>
      </c>
      <c r="AY55" s="13" t="n">
        <v>10</v>
      </c>
      <c r="AZ55" s="13" t="n">
        <v>10</v>
      </c>
      <c r="BA55" s="13" t="n">
        <v>6</v>
      </c>
      <c r="BB55" s="13" t="n">
        <v>15</v>
      </c>
      <c r="BC55" s="13" t="n">
        <v>1</v>
      </c>
      <c r="BD55" s="13" t="n">
        <v>8</v>
      </c>
      <c r="BE55" s="13" t="n">
        <v>8</v>
      </c>
      <c r="BF55" s="13" t="n">
        <v>11</v>
      </c>
      <c r="BG55" s="13" t="n">
        <v>5</v>
      </c>
      <c r="BH55" s="13" t="n">
        <v>5</v>
      </c>
      <c r="BI55" s="13" t="n">
        <v>11</v>
      </c>
      <c r="BJ55" s="13" t="n">
        <v>8</v>
      </c>
      <c r="BK55" s="13" t="n">
        <v>8</v>
      </c>
      <c r="BL55" s="13" t="n">
        <v>1</v>
      </c>
      <c r="BM55" s="13" t="n">
        <v>15</v>
      </c>
      <c r="BN55" s="13" t="n">
        <v>3</v>
      </c>
      <c r="BO55" s="13" t="n">
        <v>13</v>
      </c>
      <c r="BP55" s="13" t="n">
        <v>9</v>
      </c>
      <c r="BQ55" s="13" t="n">
        <v>7</v>
      </c>
      <c r="BR55" s="13" t="n">
        <v>14</v>
      </c>
      <c r="BS55" s="13" t="n">
        <v>2</v>
      </c>
      <c r="BT55" s="13" t="n">
        <v>3</v>
      </c>
      <c r="BU55" s="13" t="n">
        <v>13</v>
      </c>
      <c r="BV55" s="13" t="n">
        <v>7</v>
      </c>
      <c r="BW55" s="13" t="n">
        <v>9</v>
      </c>
      <c r="BX55" s="13" t="n">
        <v>0</v>
      </c>
      <c r="BY55" s="13" t="n">
        <v>16</v>
      </c>
      <c r="BZ55" s="13" t="n">
        <v>4</v>
      </c>
      <c r="CA55" s="13" t="n">
        <v>12</v>
      </c>
      <c r="CB55" s="13" t="n">
        <v>8</v>
      </c>
      <c r="CC55" s="13" t="n">
        <v>8</v>
      </c>
      <c r="CD55" s="13" t="n">
        <v>13</v>
      </c>
      <c r="CE55" s="13" t="n">
        <v>3</v>
      </c>
      <c r="CF55" s="13" t="n">
        <v>6</v>
      </c>
      <c r="CG55" s="13" t="n">
        <v>10</v>
      </c>
      <c r="CH55" s="13" t="n">
        <v>9</v>
      </c>
      <c r="CI55" s="13" t="n">
        <v>7</v>
      </c>
      <c r="CJ55" s="13" t="n">
        <v>4</v>
      </c>
      <c r="CK55" s="13" t="n">
        <v>12</v>
      </c>
      <c r="CL55" s="13" t="n">
        <v>7</v>
      </c>
      <c r="CM55" s="13" t="n">
        <v>9</v>
      </c>
      <c r="CN55" s="13" t="n">
        <v>11</v>
      </c>
      <c r="CO55" s="13" t="n">
        <v>5</v>
      </c>
      <c r="CP55" s="13" t="n">
        <v>12</v>
      </c>
      <c r="CQ55" s="13" t="n">
        <v>4</v>
      </c>
      <c r="CR55" s="13" t="n">
        <v>2</v>
      </c>
      <c r="CS55" s="13" t="n">
        <v>14</v>
      </c>
      <c r="CT55" s="13" t="n">
        <v>3</v>
      </c>
      <c r="CU55" s="13" t="n">
        <v>13</v>
      </c>
      <c r="CV55" s="13" t="n">
        <v>0</v>
      </c>
      <c r="CW55" s="13" t="n">
        <v>16</v>
      </c>
      <c r="CX55" s="13" t="n">
        <v>0</v>
      </c>
      <c r="CY55" s="13" t="n">
        <v>16</v>
      </c>
      <c r="CZ55" s="13" t="n">
        <v>12</v>
      </c>
      <c r="DA55" s="13" t="n">
        <v>4</v>
      </c>
      <c r="DB55" s="13" t="n">
        <v>14</v>
      </c>
      <c r="DC55" s="13" t="n">
        <v>2</v>
      </c>
      <c r="DD55" s="13" t="n">
        <v>5</v>
      </c>
      <c r="DE55" s="13" t="n">
        <v>11</v>
      </c>
      <c r="DF55" s="13" t="n">
        <v>5</v>
      </c>
      <c r="DG55" s="13" t="n">
        <v>11</v>
      </c>
      <c r="DH55" s="13" t="n">
        <v>3</v>
      </c>
      <c r="DI55" s="13" t="n">
        <v>13</v>
      </c>
      <c r="DJ55" s="42" t="n">
        <v>1</v>
      </c>
      <c r="DK55" s="13" t="n">
        <v>15</v>
      </c>
      <c r="DL55" s="29" t="n">
        <v>6</v>
      </c>
      <c r="DM55" s="42" t="n">
        <v>10</v>
      </c>
      <c r="DN55" t="n">
        <v>9</v>
      </c>
      <c r="DO55" s="29" t="n">
        <v>7</v>
      </c>
      <c r="DP55" s="42" t="n">
        <v>4</v>
      </c>
      <c r="DQ55" t="n">
        <v>12</v>
      </c>
      <c r="DR55" s="29" t="n">
        <v>7</v>
      </c>
      <c r="DS55" s="42" t="n">
        <v>9</v>
      </c>
      <c r="DT55" t="n">
        <v>11</v>
      </c>
      <c r="DU55" s="29" t="n">
        <v>5</v>
      </c>
      <c r="DV55" s="42" t="n">
        <v>12</v>
      </c>
      <c r="DW55" t="n">
        <v>4</v>
      </c>
      <c r="DX55" s="29" t="n">
        <v>2</v>
      </c>
      <c r="DY55" s="42" t="n">
        <v>14</v>
      </c>
      <c r="DZ55" t="n">
        <v>3</v>
      </c>
      <c r="EA55" s="29" t="n">
        <v>13</v>
      </c>
      <c r="EB55" s="42" t="n">
        <v>0</v>
      </c>
      <c r="EC55" t="n">
        <v>16</v>
      </c>
      <c r="ED55" s="29" t="n">
        <v>0</v>
      </c>
      <c r="EE55" s="42" t="n">
        <v>16</v>
      </c>
      <c r="EF55" t="n">
        <v>12</v>
      </c>
      <c r="EG55" s="29" t="n">
        <v>4</v>
      </c>
      <c r="EH55" t="n">
        <v>14</v>
      </c>
      <c r="EI55" t="n">
        <v>2</v>
      </c>
      <c r="EJ55" t="n">
        <v>5</v>
      </c>
      <c r="EK55" t="n">
        <v>11</v>
      </c>
      <c r="EL55" t="n">
        <v>5</v>
      </c>
      <c r="EM55" t="n">
        <v>11</v>
      </c>
      <c r="EN55" t="n">
        <v>3</v>
      </c>
      <c r="EO55" t="n">
        <v>13</v>
      </c>
      <c r="EP55" t="n">
        <v>1</v>
      </c>
      <c r="EQ55" t="n">
        <v>15</v>
      </c>
    </row>
    <row customHeight="1" ht="12" r="56">
      <c r="A56" s="52" t="n">
        <v>43368</v>
      </c>
      <c r="B56" s="42" t="inlineStr">
        <is>
          <t>Bochum</t>
        </is>
      </c>
      <c r="C56" s="42" t="inlineStr">
        <is>
          <t>SG Dynamo Dresden</t>
        </is>
      </c>
      <c r="D56" s="27" t="n">
        <v>603</v>
      </c>
      <c r="E56" s="27" t="n">
        <v>345</v>
      </c>
      <c r="F56" s="27" t="n">
        <v>482</v>
      </c>
      <c r="G56" s="27" t="n">
        <v>239</v>
      </c>
      <c r="H56" s="8" t="n">
        <v>6</v>
      </c>
      <c r="I56" s="8" t="n">
        <v>2</v>
      </c>
      <c r="J56" s="8" t="n">
        <v>8</v>
      </c>
      <c r="K56" s="15" t="n">
        <v>0</v>
      </c>
      <c r="L56" s="27" t="n">
        <v>1</v>
      </c>
      <c r="M56" s="8" t="n">
        <v>1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  <c r="AX56" s="13" t="n"/>
      <c r="AY56" s="13" t="n"/>
      <c r="AZ56" s="13" t="n"/>
      <c r="BA56" s="13" t="n"/>
      <c r="BB56" s="13" t="n"/>
      <c r="BC56" s="13" t="n"/>
      <c r="BD56" s="13" t="n"/>
      <c r="BE56" s="13" t="n"/>
      <c r="BF56" s="13" t="n"/>
      <c r="BG56" s="13" t="n"/>
      <c r="BH56" s="13" t="n"/>
      <c r="BI56" s="13" t="n"/>
      <c r="BJ56" s="13" t="n"/>
      <c r="BK56" s="13" t="n"/>
      <c r="BL56" s="13" t="n"/>
      <c r="BM56" s="13" t="n"/>
      <c r="BN56" s="13" t="n"/>
      <c r="BO56" s="13" t="n"/>
      <c r="BP56" s="13" t="n"/>
      <c r="BQ56" s="13" t="n"/>
      <c r="BR56" s="13" t="n"/>
      <c r="BS56" s="13" t="n"/>
      <c r="BT56" s="13" t="n"/>
      <c r="BU56" s="13" t="n"/>
      <c r="BV56" s="13" t="n"/>
      <c r="BW56" s="13" t="n"/>
      <c r="BX56" s="13" t="n"/>
      <c r="BY56" s="13" t="n"/>
      <c r="BZ56" s="13" t="n"/>
      <c r="CA56" s="13" t="n"/>
      <c r="CB56" s="13" t="n"/>
      <c r="CC56" s="13" t="n"/>
      <c r="CD56" s="13" t="n"/>
      <c r="CE56" s="13" t="n"/>
      <c r="CF56" s="13" t="n"/>
      <c r="CG56" s="13" t="n"/>
      <c r="CH56" s="13" t="n"/>
      <c r="CI56" s="13" t="n"/>
      <c r="CJ56" s="13" t="n"/>
      <c r="CK56" s="13" t="n"/>
      <c r="CL56" s="13" t="n"/>
      <c r="CM56" s="13" t="n"/>
      <c r="CN56" s="13" t="n"/>
      <c r="CO56" s="13" t="n"/>
      <c r="CP56" s="13" t="n"/>
      <c r="CQ56" s="13" t="n"/>
      <c r="CR56" s="13" t="n"/>
      <c r="CS56" s="13" t="n"/>
      <c r="CT56" s="13" t="n"/>
      <c r="CU56" s="13" t="n"/>
      <c r="CV56" s="13" t="n"/>
      <c r="CW56" s="13" t="n"/>
      <c r="CX56" s="13" t="n"/>
      <c r="CY56" s="13" t="n"/>
      <c r="CZ56" s="13" t="n"/>
      <c r="DA56" s="13" t="n"/>
      <c r="DB56" s="13" t="n"/>
      <c r="DC56" s="13" t="n"/>
      <c r="DD56" s="13" t="n"/>
      <c r="DE56" s="13" t="n"/>
      <c r="DF56" s="13" t="n"/>
      <c r="DG56" s="13" t="n"/>
      <c r="DH56" s="13" t="n"/>
      <c r="DI56" s="13" t="n"/>
      <c r="DJ56" s="42" t="n"/>
      <c r="DK56" s="13" t="n"/>
      <c r="DL56" s="29" t="n"/>
      <c r="DM56" s="42" t="n"/>
      <c r="DO56" s="29" t="n"/>
      <c r="DP56" s="42" t="n"/>
      <c r="DR56" s="29" t="n"/>
      <c r="DS56" s="42" t="n"/>
      <c r="DU56" s="29" t="n"/>
      <c r="DV56" s="42" t="n"/>
      <c r="DX56" s="29" t="n"/>
      <c r="DY56" s="42" t="n"/>
      <c r="EA56" s="29" t="n"/>
      <c r="EB56" s="42" t="n"/>
      <c r="ED56" s="29" t="n"/>
      <c r="EE56" s="42" t="n"/>
      <c r="EG56" s="29" t="n"/>
    </row>
    <row customHeight="1" ht="12" r="57">
      <c r="A57" s="52" t="n">
        <v>43368</v>
      </c>
      <c r="B57" s="42" t="inlineStr">
        <is>
          <t>Darmstadt</t>
        </is>
      </c>
      <c r="C57" s="42" t="inlineStr">
        <is>
          <t>Arminia Bielefeld</t>
        </is>
      </c>
      <c r="D57" s="27" t="n">
        <v>374</v>
      </c>
      <c r="E57" s="27" t="n">
        <v>464</v>
      </c>
      <c r="F57" s="27" t="n">
        <v>262</v>
      </c>
      <c r="G57" s="27" t="n">
        <v>349</v>
      </c>
      <c r="H57" s="8" t="n">
        <v>4</v>
      </c>
      <c r="I57" s="8" t="n">
        <v>6</v>
      </c>
      <c r="J57" s="8" t="n">
        <v>10</v>
      </c>
      <c r="K57" s="15" t="n">
        <v>1</v>
      </c>
      <c r="L57" s="27" t="n">
        <v>2</v>
      </c>
      <c r="M57" s="8" t="n">
        <v>3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43368</v>
      </c>
      <c r="B58" s="42" t="inlineStr">
        <is>
          <t>FC Koln</t>
        </is>
      </c>
      <c r="C58" s="42" t="inlineStr">
        <is>
          <t>Ingolstadt</t>
        </is>
      </c>
      <c r="D58" s="27" t="n">
        <v>475</v>
      </c>
      <c r="E58" s="27" t="n">
        <v>285</v>
      </c>
      <c r="F58" s="27" t="n">
        <v>373</v>
      </c>
      <c r="G58" s="27" t="n">
        <v>206</v>
      </c>
      <c r="H58" s="8" t="n">
        <v>4</v>
      </c>
      <c r="I58" s="8" t="n">
        <v>7</v>
      </c>
      <c r="J58" s="8" t="n">
        <v>11</v>
      </c>
      <c r="K58" s="15" t="n">
        <v>2</v>
      </c>
      <c r="L58" s="27" t="n">
        <v>1</v>
      </c>
      <c r="M58" s="8" t="n">
        <v>3</v>
      </c>
      <c r="N58" s="12">
        <f>IF(K58="","",LOOKUP(K58-L58,{-9E+307,0,1},{2,"x",1}))</f>
        <v/>
      </c>
      <c r="O58" s="7">
        <f>IF(K58="","",K58&amp;"-"&amp;L58)</f>
        <v/>
      </c>
      <c r="P58" s="1" t="n"/>
      <c r="DJ58" s="42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43368</v>
      </c>
      <c r="B59" s="42" t="inlineStr">
        <is>
          <t>Union Berlin</t>
        </is>
      </c>
      <c r="C59" s="42" t="inlineStr">
        <is>
          <t>Holstein Kiel</t>
        </is>
      </c>
      <c r="D59" s="27" t="n">
        <v>354</v>
      </c>
      <c r="E59" s="27" t="n">
        <v>492</v>
      </c>
      <c r="F59" s="27" t="n">
        <v>250</v>
      </c>
      <c r="G59" s="27" t="n">
        <v>393</v>
      </c>
      <c r="H59" s="8" t="n">
        <v>6</v>
      </c>
      <c r="I59" s="8" t="n">
        <v>2</v>
      </c>
      <c r="J59" s="8" t="n">
        <v>8</v>
      </c>
      <c r="K59" s="15" t="n">
        <v>2</v>
      </c>
      <c r="L59" s="27" t="n">
        <v>0</v>
      </c>
      <c r="M59" s="8" t="n">
        <v>2</v>
      </c>
      <c r="N59" s="12">
        <f>IF(K59="","",LOOKUP(K59-L59,{-9E+307,0,1},{2,"x",1}))</f>
        <v/>
      </c>
      <c r="O59" s="7">
        <f>IF(K59="","",K59&amp;"-"&amp;L59)</f>
        <v/>
      </c>
      <c r="P59" s="1" t="n"/>
      <c r="DJ59" s="42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43369</v>
      </c>
      <c r="B60" s="42" t="inlineStr">
        <is>
          <t>Aue</t>
        </is>
      </c>
      <c r="C60" s="42" t="inlineStr">
        <is>
          <t>Sandhausen</t>
        </is>
      </c>
      <c r="D60" s="27" t="n">
        <v>500</v>
      </c>
      <c r="E60" s="27" t="n">
        <v>356</v>
      </c>
      <c r="F60" s="27" t="n">
        <v>392</v>
      </c>
      <c r="G60" s="27" t="n">
        <v>256</v>
      </c>
      <c r="H60" s="8" t="n">
        <v>2</v>
      </c>
      <c r="I60" s="8" t="n">
        <v>5</v>
      </c>
      <c r="J60" s="8" t="n">
        <v>7</v>
      </c>
      <c r="K60" s="15" t="n">
        <v>0</v>
      </c>
      <c r="L60" s="27" t="n">
        <v>2</v>
      </c>
      <c r="M60" s="8" t="n">
        <v>2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43369</v>
      </c>
      <c r="B61" s="42" t="inlineStr">
        <is>
          <t>Magdeburg</t>
        </is>
      </c>
      <c r="C61" s="42" t="inlineStr">
        <is>
          <t>Duisburg</t>
        </is>
      </c>
      <c r="D61" s="27" t="n">
        <v>434</v>
      </c>
      <c r="E61" s="27" t="n">
        <v>372</v>
      </c>
      <c r="F61" s="27" t="n">
        <v>313</v>
      </c>
      <c r="G61" s="27" t="n">
        <v>249</v>
      </c>
      <c r="H61" s="8" t="n">
        <v>3</v>
      </c>
      <c r="I61" s="8" t="n">
        <v>4</v>
      </c>
      <c r="J61" s="8" t="n">
        <v>7</v>
      </c>
      <c r="K61" s="15" t="n">
        <v>3</v>
      </c>
      <c r="L61" s="27" t="n">
        <v>3</v>
      </c>
      <c r="M61" s="8" t="n">
        <v>6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43369</v>
      </c>
      <c r="B62" s="42" t="inlineStr">
        <is>
          <t>Regensburg</t>
        </is>
      </c>
      <c r="C62" s="42" t="inlineStr">
        <is>
          <t>Heidenheim</t>
        </is>
      </c>
      <c r="D62" s="27" t="n">
        <v>308</v>
      </c>
      <c r="E62" s="27" t="n">
        <v>466</v>
      </c>
      <c r="F62" s="27" t="n">
        <v>178</v>
      </c>
      <c r="G62" s="27" t="n">
        <v>334</v>
      </c>
      <c r="H62" s="8" t="n">
        <v>3</v>
      </c>
      <c r="I62" s="8" t="n">
        <v>5</v>
      </c>
      <c r="J62" s="8" t="n">
        <v>8</v>
      </c>
      <c r="K62" s="15" t="n">
        <v>2</v>
      </c>
      <c r="L62" s="27" t="n">
        <v>1</v>
      </c>
      <c r="M62" s="8" t="n">
        <v>3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43369</v>
      </c>
      <c r="B63" s="42" t="inlineStr">
        <is>
          <t>St. Pauli</t>
        </is>
      </c>
      <c r="C63" s="42" t="inlineStr">
        <is>
          <t>Paderborn</t>
        </is>
      </c>
      <c r="D63" s="27" t="n">
        <v>284</v>
      </c>
      <c r="E63" s="27" t="n">
        <v>534</v>
      </c>
      <c r="F63" s="27" t="n">
        <v>192</v>
      </c>
      <c r="G63" s="27" t="n">
        <v>454</v>
      </c>
      <c r="H63" s="8" t="n">
        <v>5</v>
      </c>
      <c r="I63" s="8" t="n">
        <v>9</v>
      </c>
      <c r="J63" s="8" t="n">
        <v>14</v>
      </c>
      <c r="K63" s="15" t="n">
        <v>2</v>
      </c>
      <c r="L63" s="27" t="n">
        <v>1</v>
      </c>
      <c r="M63" s="8" t="n">
        <v>3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43370</v>
      </c>
      <c r="B64" s="42" t="inlineStr">
        <is>
          <t>Greuther Furth</t>
        </is>
      </c>
      <c r="C64" s="42" t="inlineStr">
        <is>
          <t>Hamburger SV</t>
        </is>
      </c>
      <c r="D64" s="27" t="n">
        <v>253</v>
      </c>
      <c r="E64" s="27" t="n">
        <v>605</v>
      </c>
      <c r="F64" s="27" t="n">
        <v>162</v>
      </c>
      <c r="G64" s="27" t="n">
        <v>518</v>
      </c>
      <c r="H64" s="8" t="n">
        <v>0</v>
      </c>
      <c r="I64" s="8" t="n">
        <v>3</v>
      </c>
      <c r="J64" s="8" t="n">
        <v>3</v>
      </c>
      <c r="K64" s="15" t="n">
        <v>0</v>
      </c>
      <c r="L64" s="27" t="n">
        <v>0</v>
      </c>
      <c r="M64" s="8" t="n">
        <v>0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43371</v>
      </c>
      <c r="B65" s="42" t="inlineStr">
        <is>
          <t>Arminia Bielefeld</t>
        </is>
      </c>
      <c r="C65" s="42" t="inlineStr">
        <is>
          <t>FC Koln</t>
        </is>
      </c>
      <c r="D65" s="27" t="n">
        <v>394</v>
      </c>
      <c r="E65" s="27" t="n">
        <v>442</v>
      </c>
      <c r="F65" s="27" t="n">
        <v>290</v>
      </c>
      <c r="G65" s="27" t="n">
        <v>344</v>
      </c>
      <c r="H65" s="8" t="n">
        <v>2</v>
      </c>
      <c r="I65" s="8" t="n">
        <v>8</v>
      </c>
      <c r="J65" s="8" t="n">
        <v>10</v>
      </c>
      <c r="K65" s="15" t="n">
        <v>1</v>
      </c>
      <c r="L65" s="27" t="n">
        <v>3</v>
      </c>
      <c r="M65" s="8" t="n">
        <v>4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43371</v>
      </c>
      <c r="B66" s="42" t="inlineStr">
        <is>
          <t>Holstein Kiel</t>
        </is>
      </c>
      <c r="C66" s="42" t="inlineStr">
        <is>
          <t>Darmstadt</t>
        </is>
      </c>
      <c r="D66" s="27" t="n">
        <v>357</v>
      </c>
      <c r="E66" s="27" t="n">
        <v>407</v>
      </c>
      <c r="F66" s="27" t="n">
        <v>270</v>
      </c>
      <c r="G66" s="27" t="n">
        <v>320</v>
      </c>
      <c r="H66" s="8" t="n">
        <v>6</v>
      </c>
      <c r="I66" s="8" t="n">
        <v>3</v>
      </c>
      <c r="J66" s="8" t="n">
        <v>9</v>
      </c>
      <c r="K66" s="15" t="n">
        <v>4</v>
      </c>
      <c r="L66" s="27" t="n">
        <v>2</v>
      </c>
      <c r="M66" s="8" t="n">
        <v>6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43372</v>
      </c>
      <c r="B67" s="42" t="inlineStr">
        <is>
          <t>Duisburg</t>
        </is>
      </c>
      <c r="C67" s="42" t="inlineStr">
        <is>
          <t>Regensburg</t>
        </is>
      </c>
      <c r="D67" s="27" t="n">
        <v>423</v>
      </c>
      <c r="E67" s="27" t="n">
        <v>288</v>
      </c>
      <c r="F67" s="27" t="n">
        <v>299</v>
      </c>
      <c r="G67" s="27" t="n">
        <v>168</v>
      </c>
      <c r="H67" s="8" t="n">
        <v>7</v>
      </c>
      <c r="I67" s="8" t="n">
        <v>9</v>
      </c>
      <c r="J67" s="8" t="n">
        <v>16</v>
      </c>
      <c r="K67" s="15" t="n">
        <v>1</v>
      </c>
      <c r="L67" s="27" t="n">
        <v>3</v>
      </c>
      <c r="M67" s="8" t="n">
        <v>4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43372</v>
      </c>
      <c r="B68" s="42" t="inlineStr">
        <is>
          <t>Heidenheim</t>
        </is>
      </c>
      <c r="C68" s="42" t="inlineStr">
        <is>
          <t>Bochum</t>
        </is>
      </c>
      <c r="D68" s="27" t="n">
        <v>453</v>
      </c>
      <c r="E68" s="27" t="n">
        <v>446</v>
      </c>
      <c r="F68" s="27" t="n">
        <v>372</v>
      </c>
      <c r="G68" s="27" t="n">
        <v>358</v>
      </c>
      <c r="H68" s="8" t="n">
        <v>8</v>
      </c>
      <c r="I68" s="8" t="n">
        <v>5</v>
      </c>
      <c r="J68" s="8" t="n">
        <v>13</v>
      </c>
      <c r="K68" s="15" t="n">
        <v>3</v>
      </c>
      <c r="L68" s="27" t="n">
        <v>2</v>
      </c>
      <c r="M68" s="8" t="n">
        <v>5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43372</v>
      </c>
      <c r="B69" s="42" t="inlineStr">
        <is>
          <t>Paderborn</t>
        </is>
      </c>
      <c r="C69" s="42" t="inlineStr">
        <is>
          <t>Aue</t>
        </is>
      </c>
      <c r="D69" s="27" t="n">
        <v>443</v>
      </c>
      <c r="E69" s="27" t="n">
        <v>336</v>
      </c>
      <c r="F69" s="27" t="n">
        <v>343</v>
      </c>
      <c r="G69" s="27" t="n">
        <v>229</v>
      </c>
      <c r="H69" s="8" t="n">
        <v>10</v>
      </c>
      <c r="I69" s="8" t="n">
        <v>8</v>
      </c>
      <c r="J69" s="8" t="n">
        <v>18</v>
      </c>
      <c r="K69" s="15" t="n">
        <v>1</v>
      </c>
      <c r="L69" s="27" t="n">
        <v>0</v>
      </c>
      <c r="M69" s="8" t="n">
        <v>1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43373</v>
      </c>
      <c r="B70" s="42" t="inlineStr">
        <is>
          <t>Hamburger SV</t>
        </is>
      </c>
      <c r="C70" s="42" t="inlineStr">
        <is>
          <t>St. Pauli</t>
        </is>
      </c>
      <c r="D70" s="27" t="n">
        <v>618</v>
      </c>
      <c r="E70" s="27" t="n">
        <v>238</v>
      </c>
      <c r="F70" s="27" t="n">
        <v>506</v>
      </c>
      <c r="G70" s="27" t="n">
        <v>142</v>
      </c>
      <c r="H70" s="8" t="n">
        <v>1</v>
      </c>
      <c r="I70" s="8" t="n">
        <v>5</v>
      </c>
      <c r="J70" s="8" t="n">
        <v>6</v>
      </c>
      <c r="K70" s="15" t="n">
        <v>0</v>
      </c>
      <c r="L70" s="27" t="n">
        <v>0</v>
      </c>
      <c r="M70" s="8" t="n">
        <v>0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43373</v>
      </c>
      <c r="B71" s="42" t="inlineStr">
        <is>
          <t>Sandhausen</t>
        </is>
      </c>
      <c r="C71" s="42" t="inlineStr">
        <is>
          <t>Magdeburg</t>
        </is>
      </c>
      <c r="D71" s="27" t="n">
        <v>489</v>
      </c>
      <c r="E71" s="27" t="n">
        <v>348</v>
      </c>
      <c r="F71" s="27" t="n">
        <v>349</v>
      </c>
      <c r="G71" s="27" t="n">
        <v>210</v>
      </c>
      <c r="H71" s="8" t="n">
        <v>2</v>
      </c>
      <c r="I71" s="8" t="n">
        <v>2</v>
      </c>
      <c r="J71" s="8" t="n">
        <v>4</v>
      </c>
      <c r="K71" s="15" t="n">
        <v>0</v>
      </c>
      <c r="L71" s="27" t="n">
        <v>1</v>
      </c>
      <c r="M71" s="8" t="n">
        <v>1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43373</v>
      </c>
      <c r="B72" s="42" t="inlineStr">
        <is>
          <t>SG Dynamo Dresden</t>
        </is>
      </c>
      <c r="C72" s="42" t="inlineStr">
        <is>
          <t>Greuther Furth</t>
        </is>
      </c>
      <c r="D72" s="27" t="n">
        <v>438</v>
      </c>
      <c r="E72" s="27" t="n">
        <v>355</v>
      </c>
      <c r="F72" s="27" t="n">
        <v>321</v>
      </c>
      <c r="G72" s="27" t="n">
        <v>233</v>
      </c>
      <c r="H72" s="8" t="n">
        <v>3</v>
      </c>
      <c r="I72" s="8" t="n">
        <v>2</v>
      </c>
      <c r="J72" s="8" t="n">
        <v>5</v>
      </c>
      <c r="K72" s="15" t="n">
        <v>0</v>
      </c>
      <c r="L72" s="27" t="n">
        <v>1</v>
      </c>
      <c r="M72" s="8" t="n">
        <v>1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43374</v>
      </c>
      <c r="B73" s="42" t="inlineStr">
        <is>
          <t>Ingolstadt</t>
        </is>
      </c>
      <c r="C73" s="42" t="inlineStr">
        <is>
          <t>Union Berlin</t>
        </is>
      </c>
      <c r="D73" s="27" t="n">
        <v>402</v>
      </c>
      <c r="E73" s="27" t="n">
        <v>357</v>
      </c>
      <c r="F73" s="27" t="n">
        <v>284</v>
      </c>
      <c r="G73" s="27" t="n">
        <v>243</v>
      </c>
      <c r="H73" s="8" t="n">
        <v>2</v>
      </c>
      <c r="I73" s="8" t="n">
        <v>5</v>
      </c>
      <c r="J73" s="8" t="n">
        <v>7</v>
      </c>
      <c r="K73" s="15" t="n">
        <v>1</v>
      </c>
      <c r="L73" s="27" t="n">
        <v>2</v>
      </c>
      <c r="M73" s="8" t="n">
        <v>3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43378</v>
      </c>
      <c r="B74" s="42" t="inlineStr">
        <is>
          <t>Bochum</t>
        </is>
      </c>
      <c r="C74" s="42" t="inlineStr">
        <is>
          <t>Arminia Bielefeld</t>
        </is>
      </c>
      <c r="D74" s="27" t="n">
        <v>383</v>
      </c>
      <c r="E74" s="27" t="n">
        <v>492</v>
      </c>
      <c r="F74" s="27" t="n">
        <v>281</v>
      </c>
      <c r="G74" s="27" t="n">
        <v>387</v>
      </c>
      <c r="H74" s="8" t="n">
        <v>3</v>
      </c>
      <c r="I74" s="8" t="n">
        <v>4</v>
      </c>
      <c r="J74" s="8" t="n">
        <v>7</v>
      </c>
      <c r="K74" s="15" t="n">
        <v>1</v>
      </c>
      <c r="L74" s="27" t="n">
        <v>0</v>
      </c>
      <c r="M74" s="8" t="n">
        <v>1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43378</v>
      </c>
      <c r="B75" s="42" t="inlineStr">
        <is>
          <t>Darmstadt</t>
        </is>
      </c>
      <c r="C75" s="42" t="inlineStr">
        <is>
          <t>Hamburger SV</t>
        </is>
      </c>
      <c r="D75" s="27" t="n">
        <v>317</v>
      </c>
      <c r="E75" s="27" t="n">
        <v>527</v>
      </c>
      <c r="F75" s="27" t="n">
        <v>185</v>
      </c>
      <c r="G75" s="27" t="n">
        <v>413</v>
      </c>
      <c r="H75" s="8" t="n">
        <v>2</v>
      </c>
      <c r="I75" s="8" t="n">
        <v>4</v>
      </c>
      <c r="J75" s="8" t="n">
        <v>6</v>
      </c>
      <c r="K75" s="15" t="n">
        <v>1</v>
      </c>
      <c r="L75" s="27" t="n">
        <v>2</v>
      </c>
      <c r="M75" s="8" t="n">
        <v>3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43379</v>
      </c>
      <c r="B76" s="42" t="inlineStr">
        <is>
          <t>Aue</t>
        </is>
      </c>
      <c r="C76" s="42" t="inlineStr">
        <is>
          <t>Holstein Kiel</t>
        </is>
      </c>
      <c r="D76" s="27" t="n">
        <v>350</v>
      </c>
      <c r="E76" s="27" t="n">
        <v>432</v>
      </c>
      <c r="F76" s="27" t="n">
        <v>276</v>
      </c>
      <c r="G76" s="27" t="n">
        <v>352</v>
      </c>
      <c r="H76" s="8" t="n">
        <v>6</v>
      </c>
      <c r="I76" s="8" t="n">
        <v>2</v>
      </c>
      <c r="J76" s="8" t="n">
        <v>8</v>
      </c>
      <c r="K76" s="15" t="n">
        <v>2</v>
      </c>
      <c r="L76" s="27" t="n">
        <v>1</v>
      </c>
      <c r="M76" s="8" t="n">
        <v>3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43379</v>
      </c>
      <c r="B77" s="42" t="inlineStr">
        <is>
          <t>Greuther Furth</t>
        </is>
      </c>
      <c r="C77" s="42" t="inlineStr">
        <is>
          <t>Regensburg</t>
        </is>
      </c>
      <c r="D77" s="27" t="n">
        <v>358</v>
      </c>
      <c r="E77" s="27" t="n">
        <v>296</v>
      </c>
      <c r="F77" s="27" t="n">
        <v>255</v>
      </c>
      <c r="G77" s="27" t="n">
        <v>192</v>
      </c>
      <c r="H77" s="8" t="n">
        <v>3</v>
      </c>
      <c r="I77" s="8" t="n">
        <v>6</v>
      </c>
      <c r="J77" s="8" t="n">
        <v>9</v>
      </c>
      <c r="K77" s="15" t="n">
        <v>1</v>
      </c>
      <c r="L77" s="27" t="n">
        <v>1</v>
      </c>
      <c r="M77" s="8" t="n">
        <v>2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43379</v>
      </c>
      <c r="B78" s="42" t="inlineStr">
        <is>
          <t>Magdeburg</t>
        </is>
      </c>
      <c r="C78" s="42" t="inlineStr">
        <is>
          <t>SG Dynamo Dresden</t>
        </is>
      </c>
      <c r="D78" s="27" t="n">
        <v>455</v>
      </c>
      <c r="E78" s="27" t="n">
        <v>260</v>
      </c>
      <c r="F78" s="27" t="n">
        <v>353</v>
      </c>
      <c r="G78" s="27" t="n">
        <v>147</v>
      </c>
      <c r="H78" s="8" t="n">
        <v>8</v>
      </c>
      <c r="I78" s="8" t="n">
        <v>4</v>
      </c>
      <c r="J78" s="8" t="n">
        <v>12</v>
      </c>
      <c r="K78" s="15" t="n">
        <v>2</v>
      </c>
      <c r="L78" s="27" t="n">
        <v>2</v>
      </c>
      <c r="M78" s="8" t="n">
        <v>4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43380</v>
      </c>
      <c r="B79" s="42" t="inlineStr">
        <is>
          <t>Ingolstadt</t>
        </is>
      </c>
      <c r="C79" s="42" t="inlineStr">
        <is>
          <t>Paderborn</t>
        </is>
      </c>
      <c r="D79" s="27" t="n">
        <v>333</v>
      </c>
      <c r="E79" s="27" t="n">
        <v>439</v>
      </c>
      <c r="F79" s="27" t="n">
        <v>223</v>
      </c>
      <c r="G79" s="27" t="n">
        <v>340</v>
      </c>
      <c r="H79" s="8" t="n">
        <v>6</v>
      </c>
      <c r="I79" s="8" t="n">
        <v>6</v>
      </c>
      <c r="J79" s="8" t="n">
        <v>12</v>
      </c>
      <c r="K79" s="15" t="n">
        <v>1</v>
      </c>
      <c r="L79" s="27" t="n">
        <v>2</v>
      </c>
      <c r="M79" s="8" t="n">
        <v>3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43380</v>
      </c>
      <c r="B80" s="42" t="inlineStr">
        <is>
          <t>St. Pauli</t>
        </is>
      </c>
      <c r="C80" s="42" t="inlineStr">
        <is>
          <t>Sandhausen</t>
        </is>
      </c>
      <c r="D80" s="27" t="n">
        <v>348</v>
      </c>
      <c r="E80" s="27" t="n">
        <v>577</v>
      </c>
      <c r="F80" s="27" t="n">
        <v>231</v>
      </c>
      <c r="G80" s="27" t="n">
        <v>453</v>
      </c>
      <c r="H80" s="8" t="n">
        <v>5</v>
      </c>
      <c r="I80" s="8" t="n">
        <v>3</v>
      </c>
      <c r="J80" s="8" t="n">
        <v>8</v>
      </c>
      <c r="K80" s="15" t="n">
        <v>3</v>
      </c>
      <c r="L80" s="27" t="n">
        <v>1</v>
      </c>
      <c r="M80" s="8" t="n">
        <v>4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43380</v>
      </c>
      <c r="B81" s="42" t="inlineStr">
        <is>
          <t>Union Berlin</t>
        </is>
      </c>
      <c r="C81" s="42" t="inlineStr">
        <is>
          <t>Heidenheim</t>
        </is>
      </c>
      <c r="D81" s="27" t="n">
        <v>385</v>
      </c>
      <c r="E81" s="27" t="n">
        <v>404</v>
      </c>
      <c r="F81" s="27" t="n">
        <v>286</v>
      </c>
      <c r="G81" s="27" t="n">
        <v>309</v>
      </c>
      <c r="H81" s="8" t="n">
        <v>4</v>
      </c>
      <c r="I81" s="8" t="n">
        <v>3</v>
      </c>
      <c r="J81" s="8" t="n">
        <v>7</v>
      </c>
      <c r="K81" s="15" t="n">
        <v>1</v>
      </c>
      <c r="L81" s="27" t="n">
        <v>1</v>
      </c>
      <c r="M81" s="8" t="n">
        <v>2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43381</v>
      </c>
      <c r="B82" s="42" t="inlineStr">
        <is>
          <t>FC Koln</t>
        </is>
      </c>
      <c r="C82" s="42" t="inlineStr">
        <is>
          <t>Duisburg</t>
        </is>
      </c>
      <c r="D82" s="27" t="n">
        <v>541</v>
      </c>
      <c r="E82" s="27" t="n">
        <v>241</v>
      </c>
      <c r="F82" s="27" t="n">
        <v>450</v>
      </c>
      <c r="G82" s="27" t="n">
        <v>146</v>
      </c>
      <c r="H82" s="8" t="n">
        <v>6</v>
      </c>
      <c r="I82" s="8" t="n">
        <v>4</v>
      </c>
      <c r="J82" s="8" t="n">
        <v>10</v>
      </c>
      <c r="K82" s="15" t="n">
        <v>1</v>
      </c>
      <c r="L82" s="27" t="n">
        <v>2</v>
      </c>
      <c r="M82" s="8" t="n">
        <v>3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43392</v>
      </c>
      <c r="B83" s="42" t="inlineStr">
        <is>
          <t>Sandhausen</t>
        </is>
      </c>
      <c r="C83" s="42" t="inlineStr">
        <is>
          <t>Ingolstadt</t>
        </is>
      </c>
      <c r="D83" s="27" t="n">
        <v>290</v>
      </c>
      <c r="E83" s="27" t="n">
        <v>480</v>
      </c>
      <c r="F83" s="27" t="n">
        <v>188</v>
      </c>
      <c r="G83" s="27" t="n">
        <v>374</v>
      </c>
      <c r="H83" s="8" t="n">
        <v>4</v>
      </c>
      <c r="I83" s="8" t="n">
        <v>2</v>
      </c>
      <c r="J83" s="8" t="n">
        <v>6</v>
      </c>
      <c r="K83" s="15" t="n">
        <v>4</v>
      </c>
      <c r="L83" s="27" t="n">
        <v>0</v>
      </c>
      <c r="M83" s="8" t="n">
        <v>4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43392</v>
      </c>
      <c r="B84" s="42" t="inlineStr">
        <is>
          <t>SG Dynamo Dresden</t>
        </is>
      </c>
      <c r="C84" s="42" t="inlineStr">
        <is>
          <t>Aue</t>
        </is>
      </c>
      <c r="D84" s="27" t="n">
        <v>362</v>
      </c>
      <c r="E84" s="27" t="n">
        <v>418</v>
      </c>
      <c r="F84" s="27" t="n">
        <v>269</v>
      </c>
      <c r="G84" s="27" t="n">
        <v>315</v>
      </c>
      <c r="H84" s="8" t="n">
        <v>6</v>
      </c>
      <c r="I84" s="8" t="n">
        <v>5</v>
      </c>
      <c r="J84" s="8" t="n">
        <v>11</v>
      </c>
      <c r="K84" s="15" t="n">
        <v>1</v>
      </c>
      <c r="L84" s="27" t="n">
        <v>1</v>
      </c>
      <c r="M84" s="8" t="n">
        <v>2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43393</v>
      </c>
      <c r="B85" s="42" t="inlineStr">
        <is>
          <t>Arminia Bielefeld</t>
        </is>
      </c>
      <c r="C85" s="42" t="inlineStr">
        <is>
          <t>Greuther Furth</t>
        </is>
      </c>
      <c r="D85" s="27" t="n">
        <v>382</v>
      </c>
      <c r="E85" s="27" t="n">
        <v>440</v>
      </c>
      <c r="F85" s="27" t="n">
        <v>279</v>
      </c>
      <c r="G85" s="27" t="n">
        <v>319</v>
      </c>
      <c r="H85" s="8" t="n">
        <v>7</v>
      </c>
      <c r="I85" s="8" t="n">
        <v>6</v>
      </c>
      <c r="J85" s="8" t="n">
        <v>13</v>
      </c>
      <c r="K85" s="15" t="n">
        <v>2</v>
      </c>
      <c r="L85" s="27" t="n">
        <v>3</v>
      </c>
      <c r="M85" s="8" t="n">
        <v>5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43393</v>
      </c>
      <c r="B86" s="42" t="inlineStr">
        <is>
          <t>Heidenheim</t>
        </is>
      </c>
      <c r="C86" s="42" t="inlineStr">
        <is>
          <t>Magdeburg</t>
        </is>
      </c>
      <c r="D86" s="27" t="n">
        <v>348</v>
      </c>
      <c r="E86" s="27" t="n">
        <v>468</v>
      </c>
      <c r="F86" s="27" t="n">
        <v>241</v>
      </c>
      <c r="G86" s="27" t="n">
        <v>357</v>
      </c>
      <c r="H86" s="8" t="n">
        <v>5</v>
      </c>
      <c r="I86" s="8" t="n">
        <v>8</v>
      </c>
      <c r="J86" s="8" t="n">
        <v>13</v>
      </c>
      <c r="K86" s="15" t="n">
        <v>3</v>
      </c>
      <c r="L86" s="27" t="n">
        <v>0</v>
      </c>
      <c r="M86" s="8" t="n">
        <v>3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43393</v>
      </c>
      <c r="B87" s="42" t="inlineStr">
        <is>
          <t>Holstein Kiel</t>
        </is>
      </c>
      <c r="C87" s="42" t="inlineStr">
        <is>
          <t>FC Koln</t>
        </is>
      </c>
      <c r="D87" s="27" t="n">
        <v>389</v>
      </c>
      <c r="E87" s="27" t="n">
        <v>534</v>
      </c>
      <c r="F87" s="27" t="n">
        <v>317</v>
      </c>
      <c r="G87" s="27" t="n">
        <v>442</v>
      </c>
      <c r="H87" s="8" t="n">
        <v>1</v>
      </c>
      <c r="I87" s="8" t="n">
        <v>3</v>
      </c>
      <c r="J87" s="8" t="n">
        <v>4</v>
      </c>
      <c r="K87" s="15" t="n">
        <v>1</v>
      </c>
      <c r="L87" s="27" t="n">
        <v>1</v>
      </c>
      <c r="M87" s="8" t="n">
        <v>2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43394</v>
      </c>
      <c r="B88" s="42" t="inlineStr">
        <is>
          <t>Hamburger SV</t>
        </is>
      </c>
      <c r="C88" s="42" t="inlineStr">
        <is>
          <t>Bochum</t>
        </is>
      </c>
      <c r="D88" s="27" t="n">
        <v>456</v>
      </c>
      <c r="E88" s="27" t="n">
        <v>337</v>
      </c>
      <c r="F88" s="27" t="n">
        <v>351</v>
      </c>
      <c r="G88" s="27" t="n">
        <v>241</v>
      </c>
      <c r="H88" s="8" t="n">
        <v>4</v>
      </c>
      <c r="I88" s="8" t="n">
        <v>2</v>
      </c>
      <c r="J88" s="8" t="n">
        <v>6</v>
      </c>
      <c r="K88" s="15" t="n">
        <v>0</v>
      </c>
      <c r="L88" s="27" t="n">
        <v>0</v>
      </c>
      <c r="M88" s="8" t="n">
        <v>0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43394</v>
      </c>
      <c r="B89" s="42" t="inlineStr">
        <is>
          <t>Paderborn</t>
        </is>
      </c>
      <c r="C89" s="42" t="inlineStr">
        <is>
          <t>Union Berlin</t>
        </is>
      </c>
      <c r="D89" s="27" t="n">
        <v>393</v>
      </c>
      <c r="E89" s="27" t="n">
        <v>292</v>
      </c>
      <c r="F89" s="27" t="n">
        <v>272</v>
      </c>
      <c r="G89" s="27" t="n">
        <v>171</v>
      </c>
      <c r="H89" s="8" t="n">
        <v>2</v>
      </c>
      <c r="I89" s="8" t="n">
        <v>1</v>
      </c>
      <c r="J89" s="8" t="n">
        <v>3</v>
      </c>
      <c r="K89" s="15" t="n">
        <v>0</v>
      </c>
      <c r="L89" s="27" t="n">
        <v>0</v>
      </c>
      <c r="M89" s="8" t="n">
        <v>0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43394</v>
      </c>
      <c r="B90" s="42" t="inlineStr">
        <is>
          <t>Regensburg</t>
        </is>
      </c>
      <c r="C90" s="42" t="inlineStr">
        <is>
          <t>Darmstadt</t>
        </is>
      </c>
      <c r="D90" s="27" t="n">
        <v>292</v>
      </c>
      <c r="E90" s="27" t="n">
        <v>275</v>
      </c>
      <c r="F90" s="27" t="n">
        <v>180</v>
      </c>
      <c r="G90" s="27" t="n">
        <v>156</v>
      </c>
      <c r="H90" s="8" t="n">
        <v>6</v>
      </c>
      <c r="I90" s="8" t="n">
        <v>4</v>
      </c>
      <c r="J90" s="8" t="n">
        <v>10</v>
      </c>
      <c r="K90" s="15" t="n">
        <v>1</v>
      </c>
      <c r="L90" s="27" t="n">
        <v>1</v>
      </c>
      <c r="M90" s="8" t="n">
        <v>2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43395</v>
      </c>
      <c r="B91" s="42" t="inlineStr">
        <is>
          <t>Duisburg</t>
        </is>
      </c>
      <c r="C91" s="42" t="inlineStr">
        <is>
          <t>St. Pauli</t>
        </is>
      </c>
      <c r="D91" s="27" t="n">
        <v>442</v>
      </c>
      <c r="E91" s="27" t="n">
        <v>476</v>
      </c>
      <c r="F91" s="27" t="n">
        <v>348</v>
      </c>
      <c r="G91" s="27" t="n">
        <v>381</v>
      </c>
      <c r="H91" s="8" t="n">
        <v>3</v>
      </c>
      <c r="I91" s="8" t="n">
        <v>4</v>
      </c>
      <c r="J91" s="8" t="n">
        <v>7</v>
      </c>
      <c r="K91" s="15" t="n">
        <v>0</v>
      </c>
      <c r="L91" s="27" t="n">
        <v>1</v>
      </c>
      <c r="M91" s="8" t="n">
        <v>1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43399</v>
      </c>
      <c r="B92" s="42" t="inlineStr">
        <is>
          <t>Darmstadt</t>
        </is>
      </c>
      <c r="C92" s="42" t="inlineStr">
        <is>
          <t>Greuther Furth</t>
        </is>
      </c>
      <c r="D92" s="27" t="n">
        <v>336</v>
      </c>
      <c r="E92" s="27" t="n">
        <v>326</v>
      </c>
      <c r="F92" s="27" t="n">
        <v>207</v>
      </c>
      <c r="G92" s="27" t="n">
        <v>209</v>
      </c>
      <c r="H92" s="8" t="n">
        <v>6</v>
      </c>
      <c r="I92" s="8" t="n">
        <v>1</v>
      </c>
      <c r="J92" s="8" t="n">
        <v>7</v>
      </c>
      <c r="K92" s="15" t="n">
        <v>2</v>
      </c>
      <c r="L92" s="27" t="n">
        <v>0</v>
      </c>
      <c r="M92" s="8" t="n">
        <v>2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43399</v>
      </c>
      <c r="B93" s="42" t="inlineStr">
        <is>
          <t>Magdeburg</t>
        </is>
      </c>
      <c r="C93" s="42" t="inlineStr">
        <is>
          <t>Hamburger SV</t>
        </is>
      </c>
      <c r="D93" s="27" t="n">
        <v>382</v>
      </c>
      <c r="E93" s="27" t="n">
        <v>523</v>
      </c>
      <c r="F93" s="27" t="n">
        <v>295</v>
      </c>
      <c r="G93" s="27" t="n">
        <v>434</v>
      </c>
      <c r="H93" s="8" t="n">
        <v>2</v>
      </c>
      <c r="I93" s="8" t="n">
        <v>7</v>
      </c>
      <c r="J93" s="8" t="n">
        <v>9</v>
      </c>
      <c r="K93" s="15" t="n">
        <v>0</v>
      </c>
      <c r="L93" s="27" t="n">
        <v>1</v>
      </c>
      <c r="M93" s="8" t="n">
        <v>1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43400</v>
      </c>
      <c r="B94" s="42" t="inlineStr">
        <is>
          <t>Aue</t>
        </is>
      </c>
      <c r="C94" s="42" t="inlineStr">
        <is>
          <t>Arminia Bielefeld</t>
        </is>
      </c>
      <c r="D94" s="27" t="n">
        <v>377</v>
      </c>
      <c r="E94" s="27" t="n">
        <v>460</v>
      </c>
      <c r="F94" s="27" t="n">
        <v>269</v>
      </c>
      <c r="G94" s="27" t="n">
        <v>342</v>
      </c>
      <c r="H94" s="8" t="n">
        <v>4</v>
      </c>
      <c r="I94" s="8" t="n">
        <v>1</v>
      </c>
      <c r="J94" s="8" t="n">
        <v>5</v>
      </c>
      <c r="K94" s="15" t="n">
        <v>1</v>
      </c>
      <c r="L94" s="27" t="n">
        <v>0</v>
      </c>
      <c r="M94" s="8" t="n">
        <v>1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43400</v>
      </c>
      <c r="B95" s="42" t="inlineStr">
        <is>
          <t>FC Koln</t>
        </is>
      </c>
      <c r="C95" s="42" t="inlineStr">
        <is>
          <t>Heidenheim</t>
        </is>
      </c>
      <c r="D95" s="27" t="n">
        <v>661</v>
      </c>
      <c r="E95" s="27" t="n">
        <v>266</v>
      </c>
      <c r="F95" s="27" t="n">
        <v>556</v>
      </c>
      <c r="G95" s="27" t="n">
        <v>172</v>
      </c>
      <c r="H95" s="8" t="n">
        <v>10</v>
      </c>
      <c r="I95" s="8" t="n">
        <v>1</v>
      </c>
      <c r="J95" s="8" t="n">
        <v>11</v>
      </c>
      <c r="K95" s="15" t="n">
        <v>1</v>
      </c>
      <c r="L95" s="27" t="n">
        <v>1</v>
      </c>
      <c r="M95" s="8" t="n">
        <v>2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43400</v>
      </c>
      <c r="B96" s="42" t="inlineStr">
        <is>
          <t>Paderborn</t>
        </is>
      </c>
      <c r="C96" s="42" t="inlineStr">
        <is>
          <t>Sandhausen</t>
        </is>
      </c>
      <c r="D96" s="27" t="n">
        <v>557</v>
      </c>
      <c r="E96" s="27" t="n">
        <v>227</v>
      </c>
      <c r="F96" s="27" t="n">
        <v>456</v>
      </c>
      <c r="G96" s="27" t="n">
        <v>126</v>
      </c>
      <c r="H96" s="8" t="n">
        <v>6</v>
      </c>
      <c r="I96" s="8" t="n">
        <v>4</v>
      </c>
      <c r="J96" s="8" t="n">
        <v>10</v>
      </c>
      <c r="K96" s="15" t="n">
        <v>3</v>
      </c>
      <c r="L96" s="27" t="n">
        <v>3</v>
      </c>
      <c r="M96" s="8" t="n">
        <v>6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43401</v>
      </c>
      <c r="B97" s="42" t="inlineStr">
        <is>
          <t>Ingolstadt</t>
        </is>
      </c>
      <c r="C97" s="42" t="inlineStr">
        <is>
          <t>Duisburg</t>
        </is>
      </c>
      <c r="D97" s="27" t="n">
        <v>426</v>
      </c>
      <c r="E97" s="27" t="n">
        <v>384</v>
      </c>
      <c r="F97" s="27" t="n">
        <v>308</v>
      </c>
      <c r="G97" s="27" t="n">
        <v>266</v>
      </c>
      <c r="H97" s="8" t="n">
        <v>4</v>
      </c>
      <c r="I97" s="8" t="n">
        <v>3</v>
      </c>
      <c r="J97" s="8" t="n">
        <v>7</v>
      </c>
      <c r="K97" s="15" t="n">
        <v>1</v>
      </c>
      <c r="L97" s="27" t="n">
        <v>1</v>
      </c>
      <c r="M97" s="8" t="n">
        <v>2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43401</v>
      </c>
      <c r="B98" s="42" t="inlineStr">
        <is>
          <t>St. Pauli</t>
        </is>
      </c>
      <c r="C98" s="42" t="inlineStr">
        <is>
          <t>Holstein Kiel</t>
        </is>
      </c>
      <c r="D98" s="27" t="n">
        <v>439</v>
      </c>
      <c r="E98" s="27" t="n">
        <v>381</v>
      </c>
      <c r="F98" s="27" t="n">
        <v>347</v>
      </c>
      <c r="G98" s="27" t="n">
        <v>285</v>
      </c>
      <c r="H98" s="8" t="n">
        <v>5</v>
      </c>
      <c r="I98" s="8" t="n">
        <v>4</v>
      </c>
      <c r="J98" s="8" t="n">
        <v>9</v>
      </c>
      <c r="K98" s="15" t="n">
        <v>0</v>
      </c>
      <c r="L98" s="27" t="n">
        <v>1</v>
      </c>
      <c r="M98" s="8" t="n">
        <v>1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43401</v>
      </c>
      <c r="B99" s="42" t="inlineStr">
        <is>
          <t>Union Berlin</t>
        </is>
      </c>
      <c r="C99" s="42" t="inlineStr">
        <is>
          <t>SG Dynamo Dresden</t>
        </is>
      </c>
      <c r="D99" s="27" t="n">
        <v>438</v>
      </c>
      <c r="E99" s="27" t="n">
        <v>364</v>
      </c>
      <c r="F99" s="27" t="n">
        <v>340</v>
      </c>
      <c r="G99" s="27" t="n">
        <v>244</v>
      </c>
      <c r="H99" s="8" t="n">
        <v>4</v>
      </c>
      <c r="I99" s="8" t="n">
        <v>1</v>
      </c>
      <c r="J99" s="8" t="n">
        <v>5</v>
      </c>
      <c r="K99" s="15" t="n">
        <v>0</v>
      </c>
      <c r="L99" s="27" t="n">
        <v>0</v>
      </c>
      <c r="M99" s="8" t="n">
        <v>0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43402</v>
      </c>
      <c r="B100" s="42" t="inlineStr">
        <is>
          <t>Bochum</t>
        </is>
      </c>
      <c r="C100" s="42" t="inlineStr">
        <is>
          <t>Regensburg</t>
        </is>
      </c>
      <c r="D100" s="27" t="n">
        <v>474</v>
      </c>
      <c r="E100" s="27" t="n">
        <v>267</v>
      </c>
      <c r="F100" s="27" t="n">
        <v>376</v>
      </c>
      <c r="G100" s="27" t="n">
        <v>180</v>
      </c>
      <c r="H100" s="8" t="n">
        <v>5</v>
      </c>
      <c r="I100" s="8" t="n">
        <v>6</v>
      </c>
      <c r="J100" s="8" t="n">
        <v>11</v>
      </c>
      <c r="K100" s="15" t="n">
        <v>3</v>
      </c>
      <c r="L100" s="27" t="n">
        <v>3</v>
      </c>
      <c r="M100" s="8" t="n">
        <v>6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43406</v>
      </c>
      <c r="B101" s="42" t="inlineStr">
        <is>
          <t>Greuther Furth</t>
        </is>
      </c>
      <c r="C101" s="42" t="inlineStr">
        <is>
          <t>Bochum</t>
        </is>
      </c>
      <c r="D101" s="27" t="n">
        <v>410</v>
      </c>
      <c r="E101" s="27" t="n">
        <v>464</v>
      </c>
      <c r="F101" s="27" t="n">
        <v>312</v>
      </c>
      <c r="G101" s="27" t="n">
        <v>341</v>
      </c>
      <c r="H101" s="8" t="n">
        <v>4</v>
      </c>
      <c r="I101" s="8" t="n">
        <v>5</v>
      </c>
      <c r="J101" s="8" t="n">
        <v>9</v>
      </c>
      <c r="K101" s="15" t="n">
        <v>2</v>
      </c>
      <c r="L101" s="27" t="n">
        <v>2</v>
      </c>
      <c r="M101" s="8" t="n">
        <v>4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43406</v>
      </c>
      <c r="B102" s="42" t="inlineStr">
        <is>
          <t>SG Dynamo Dresden</t>
        </is>
      </c>
      <c r="C102" s="42" t="inlineStr">
        <is>
          <t>Sandhausen</t>
        </is>
      </c>
      <c r="D102" s="27" t="n">
        <v>420</v>
      </c>
      <c r="E102" s="27" t="n">
        <v>520</v>
      </c>
      <c r="F102" s="27" t="n">
        <v>327</v>
      </c>
      <c r="G102" s="27" t="n">
        <v>424</v>
      </c>
      <c r="H102" s="8" t="n">
        <v>4</v>
      </c>
      <c r="I102" s="8" t="n">
        <v>2</v>
      </c>
      <c r="J102" s="8" t="n">
        <v>6</v>
      </c>
      <c r="K102" s="15" t="n">
        <v>3</v>
      </c>
      <c r="L102" s="27" t="n">
        <v>1</v>
      </c>
      <c r="M102" s="8" t="n">
        <v>4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43407</v>
      </c>
      <c r="B103" s="42" t="inlineStr">
        <is>
          <t>Darmstadt</t>
        </is>
      </c>
      <c r="C103" s="42" t="inlineStr">
        <is>
          <t>Magdeburg</t>
        </is>
      </c>
      <c r="D103" s="27" t="n">
        <v>363</v>
      </c>
      <c r="E103" s="27" t="n">
        <v>309</v>
      </c>
      <c r="F103" s="27" t="n">
        <v>238</v>
      </c>
      <c r="G103" s="27" t="n">
        <v>185</v>
      </c>
      <c r="H103" s="8" t="n">
        <v>3</v>
      </c>
      <c r="I103" s="8" t="n">
        <v>2</v>
      </c>
      <c r="J103" s="8" t="n">
        <v>5</v>
      </c>
      <c r="K103" s="15" t="n">
        <v>3</v>
      </c>
      <c r="L103" s="27" t="n">
        <v>1</v>
      </c>
      <c r="M103" s="8" t="n">
        <v>4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43407</v>
      </c>
      <c r="B104" s="42" t="inlineStr">
        <is>
          <t>Duisburg</t>
        </is>
      </c>
      <c r="C104" s="42" t="inlineStr">
        <is>
          <t>Paderborn</t>
        </is>
      </c>
      <c r="D104" s="27" t="n">
        <v>306</v>
      </c>
      <c r="E104" s="27" t="n">
        <v>477</v>
      </c>
      <c r="F104" s="27" t="n">
        <v>220</v>
      </c>
      <c r="G104" s="27" t="n">
        <v>393</v>
      </c>
      <c r="H104" s="8" t="n">
        <v>3</v>
      </c>
      <c r="I104" s="8" t="n">
        <v>9</v>
      </c>
      <c r="J104" s="8" t="n">
        <v>12</v>
      </c>
      <c r="K104" s="15" t="n">
        <v>2</v>
      </c>
      <c r="L104" s="27" t="n">
        <v>0</v>
      </c>
      <c r="M104" s="8" t="n">
        <v>2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43407</v>
      </c>
      <c r="B105" s="42" t="inlineStr">
        <is>
          <t>Holstein Kiel</t>
        </is>
      </c>
      <c r="C105" s="42" t="inlineStr">
        <is>
          <t>Ingolstadt</t>
        </is>
      </c>
      <c r="D105" s="27" t="n">
        <v>506</v>
      </c>
      <c r="E105" s="27" t="n">
        <v>276</v>
      </c>
      <c r="F105" s="27" t="n">
        <v>391</v>
      </c>
      <c r="G105" s="27" t="n">
        <v>169</v>
      </c>
      <c r="H105" s="8" t="n">
        <v>5</v>
      </c>
      <c r="I105" s="8" t="n">
        <v>5</v>
      </c>
      <c r="J105" s="8" t="n">
        <v>10</v>
      </c>
      <c r="K105" s="15" t="n">
        <v>2</v>
      </c>
      <c r="L105" s="27" t="n">
        <v>2</v>
      </c>
      <c r="M105" s="8" t="n">
        <v>4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43408</v>
      </c>
      <c r="B106" s="42" t="inlineStr">
        <is>
          <t>Arminia Bielefeld</t>
        </is>
      </c>
      <c r="C106" s="42" t="inlineStr">
        <is>
          <t>St. Pauli</t>
        </is>
      </c>
      <c r="D106" s="27" t="n">
        <v>391</v>
      </c>
      <c r="E106" s="27" t="n">
        <v>402</v>
      </c>
      <c r="F106" s="27" t="n">
        <v>281</v>
      </c>
      <c r="G106" s="27" t="n">
        <v>290</v>
      </c>
      <c r="H106" s="8" t="n">
        <v>5</v>
      </c>
      <c r="I106" s="8" t="n">
        <v>8</v>
      </c>
      <c r="J106" s="8" t="n">
        <v>13</v>
      </c>
      <c r="K106" s="15" t="n">
        <v>1</v>
      </c>
      <c r="L106" s="27" t="n">
        <v>2</v>
      </c>
      <c r="M106" s="8" t="n">
        <v>3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43408</v>
      </c>
      <c r="B107" s="42" t="inlineStr">
        <is>
          <t>Heidenheim</t>
        </is>
      </c>
      <c r="C107" s="42" t="inlineStr">
        <is>
          <t>Aue</t>
        </is>
      </c>
      <c r="D107" s="27" t="n">
        <v>505</v>
      </c>
      <c r="E107" s="27" t="n">
        <v>438</v>
      </c>
      <c r="F107" s="27" t="n">
        <v>424</v>
      </c>
      <c r="G107" s="27" t="n">
        <v>356</v>
      </c>
      <c r="H107" s="8" t="n">
        <v>8</v>
      </c>
      <c r="I107" s="8" t="n">
        <v>4</v>
      </c>
      <c r="J107" s="8" t="n">
        <v>12</v>
      </c>
      <c r="K107" s="15" t="n">
        <v>1</v>
      </c>
      <c r="L107" s="27" t="n">
        <v>0</v>
      </c>
      <c r="M107" s="8" t="n">
        <v>1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43408</v>
      </c>
      <c r="B108" s="42" t="inlineStr">
        <is>
          <t>Regensburg</t>
        </is>
      </c>
      <c r="C108" s="42" t="inlineStr">
        <is>
          <t>Union Berlin</t>
        </is>
      </c>
      <c r="D108" s="27" t="n">
        <v>285</v>
      </c>
      <c r="E108" s="27" t="n">
        <v>323</v>
      </c>
      <c r="F108" s="27" t="n">
        <v>166</v>
      </c>
      <c r="G108" s="27" t="n">
        <v>215</v>
      </c>
      <c r="H108" s="8" t="n">
        <v>3</v>
      </c>
      <c r="I108" s="8" t="n">
        <v>3</v>
      </c>
      <c r="J108" s="8" t="n">
        <v>6</v>
      </c>
      <c r="K108" s="15" t="n">
        <v>1</v>
      </c>
      <c r="L108" s="27" t="n">
        <v>1</v>
      </c>
      <c r="M108" s="8" t="n">
        <v>2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43409</v>
      </c>
      <c r="B109" s="42" t="inlineStr">
        <is>
          <t>Hamburger SV</t>
        </is>
      </c>
      <c r="C109" s="42" t="inlineStr">
        <is>
          <t>FC Koln</t>
        </is>
      </c>
      <c r="D109" s="27" t="n">
        <v>411</v>
      </c>
      <c r="E109" s="27" t="n">
        <v>426</v>
      </c>
      <c r="F109" s="27" t="n">
        <v>326</v>
      </c>
      <c r="G109" s="27" t="n">
        <v>329</v>
      </c>
      <c r="H109" s="8" t="n">
        <v>9</v>
      </c>
      <c r="I109" s="8" t="n">
        <v>3</v>
      </c>
      <c r="J109" s="8" t="n">
        <v>12</v>
      </c>
      <c r="K109" s="15" t="n">
        <v>1</v>
      </c>
      <c r="L109" s="27" t="n">
        <v>0</v>
      </c>
      <c r="M109" s="8" t="n">
        <v>1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43413</v>
      </c>
      <c r="B110" s="42" t="inlineStr">
        <is>
          <t>Paderborn</t>
        </is>
      </c>
      <c r="C110" s="42" t="inlineStr">
        <is>
          <t>Holstein Kiel</t>
        </is>
      </c>
      <c r="D110" s="27" t="n">
        <v>297</v>
      </c>
      <c r="E110" s="27" t="n">
        <v>528</v>
      </c>
      <c r="F110" s="27" t="n">
        <v>202</v>
      </c>
      <c r="G110" s="27" t="n">
        <v>408</v>
      </c>
      <c r="H110" s="8" t="n">
        <v>6</v>
      </c>
      <c r="I110" s="8" t="n">
        <v>11</v>
      </c>
      <c r="J110" s="8" t="n">
        <v>17</v>
      </c>
      <c r="K110" s="15" t="n">
        <v>4</v>
      </c>
      <c r="L110" s="27" t="n">
        <v>4</v>
      </c>
      <c r="M110" s="8" t="n">
        <v>8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43413</v>
      </c>
      <c r="B111" s="42" t="inlineStr">
        <is>
          <t>Sandhausen</t>
        </is>
      </c>
      <c r="C111" s="42" t="inlineStr">
        <is>
          <t>Duisburg</t>
        </is>
      </c>
      <c r="D111" s="27" t="n">
        <v>391</v>
      </c>
      <c r="E111" s="27" t="n">
        <v>445</v>
      </c>
      <c r="F111" s="27" t="n">
        <v>292</v>
      </c>
      <c r="G111" s="27" t="n">
        <v>366</v>
      </c>
      <c r="H111" s="8" t="n">
        <v>3</v>
      </c>
      <c r="I111" s="8" t="n">
        <v>6</v>
      </c>
      <c r="J111" s="8" t="n">
        <v>9</v>
      </c>
      <c r="K111" s="15" t="n">
        <v>0</v>
      </c>
      <c r="L111" s="27" t="n">
        <v>0</v>
      </c>
      <c r="M111" s="8" t="n">
        <v>0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43414</v>
      </c>
      <c r="B112" s="42" t="inlineStr">
        <is>
          <t>Aue</t>
        </is>
      </c>
      <c r="C112" s="42" t="inlineStr">
        <is>
          <t>Hamburger SV</t>
        </is>
      </c>
      <c r="D112" s="27" t="n">
        <v>406</v>
      </c>
      <c r="E112" s="27" t="n">
        <v>397</v>
      </c>
      <c r="F112" s="27" t="n">
        <v>319</v>
      </c>
      <c r="G112" s="27" t="n">
        <v>331</v>
      </c>
      <c r="H112" s="8" t="n">
        <v>1</v>
      </c>
      <c r="I112" s="8" t="n">
        <v>4</v>
      </c>
      <c r="J112" s="8" t="n">
        <v>5</v>
      </c>
      <c r="K112" s="15" t="n">
        <v>1</v>
      </c>
      <c r="L112" s="27" t="n">
        <v>3</v>
      </c>
      <c r="M112" s="8" t="n">
        <v>4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43414</v>
      </c>
      <c r="B113" s="42" t="inlineStr">
        <is>
          <t>FC Koln</t>
        </is>
      </c>
      <c r="C113" s="42" t="inlineStr">
        <is>
          <t>SG Dynamo Dresden</t>
        </is>
      </c>
      <c r="D113" s="27" t="n">
        <v>575</v>
      </c>
      <c r="E113" s="27" t="n">
        <v>360</v>
      </c>
      <c r="F113" s="27" t="n">
        <v>500</v>
      </c>
      <c r="G113" s="27" t="n">
        <v>281</v>
      </c>
      <c r="H113" s="8" t="n">
        <v>12</v>
      </c>
      <c r="I113" s="8" t="n">
        <v>3</v>
      </c>
      <c r="J113" s="8" t="n">
        <v>15</v>
      </c>
      <c r="K113" s="15" t="n">
        <v>8</v>
      </c>
      <c r="L113" s="27" t="n">
        <v>1</v>
      </c>
      <c r="M113" s="8" t="n">
        <v>9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43414</v>
      </c>
      <c r="B114" s="42" t="inlineStr">
        <is>
          <t>St. Pauli</t>
        </is>
      </c>
      <c r="C114" s="42" t="inlineStr">
        <is>
          <t>Heidenheim</t>
        </is>
      </c>
      <c r="D114" s="27" t="n">
        <v>507</v>
      </c>
      <c r="E114" s="27" t="n">
        <v>363</v>
      </c>
      <c r="F114" s="27" t="n">
        <v>421</v>
      </c>
      <c r="G114" s="27" t="n">
        <v>279</v>
      </c>
      <c r="H114" s="8" t="n">
        <v>5</v>
      </c>
      <c r="I114" s="8" t="n">
        <v>2</v>
      </c>
      <c r="J114" s="8" t="n">
        <v>7</v>
      </c>
      <c r="K114" s="15" t="n">
        <v>1</v>
      </c>
      <c r="L114" s="27" t="n">
        <v>1</v>
      </c>
      <c r="M114" s="8" t="n">
        <v>2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43415</v>
      </c>
      <c r="B115" s="42" t="inlineStr">
        <is>
          <t>Ingolstadt</t>
        </is>
      </c>
      <c r="C115" s="42" t="inlineStr">
        <is>
          <t>Arminia Bielefeld</t>
        </is>
      </c>
      <c r="D115" s="27" t="n">
        <v>359</v>
      </c>
      <c r="E115" s="27" t="n">
        <v>356</v>
      </c>
      <c r="F115" s="27" t="n">
        <v>245</v>
      </c>
      <c r="G115" s="27" t="n">
        <v>235</v>
      </c>
      <c r="H115" s="8" t="n">
        <v>3</v>
      </c>
      <c r="I115" s="8" t="n">
        <v>2</v>
      </c>
      <c r="J115" s="8" t="n">
        <v>5</v>
      </c>
      <c r="K115" s="15" t="n">
        <v>1</v>
      </c>
      <c r="L115" s="27" t="n">
        <v>1</v>
      </c>
      <c r="M115" s="8" t="n">
        <v>2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43415</v>
      </c>
      <c r="B116" s="42" t="inlineStr">
        <is>
          <t>Magdeburg</t>
        </is>
      </c>
      <c r="C116" s="42" t="inlineStr">
        <is>
          <t>Regensburg</t>
        </is>
      </c>
      <c r="D116" s="27" t="n">
        <v>356</v>
      </c>
      <c r="E116" s="27" t="n">
        <v>321</v>
      </c>
      <c r="F116" s="27" t="n">
        <v>219</v>
      </c>
      <c r="G116" s="27" t="n">
        <v>199</v>
      </c>
      <c r="H116" s="8" t="n">
        <v>4</v>
      </c>
      <c r="I116" s="8" t="n">
        <v>7</v>
      </c>
      <c r="J116" s="8" t="n">
        <v>11</v>
      </c>
      <c r="K116" s="15" t="n">
        <v>2</v>
      </c>
      <c r="L116" s="27" t="n">
        <v>3</v>
      </c>
      <c r="M116" s="8" t="n">
        <v>5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43415</v>
      </c>
      <c r="B117" s="42" t="inlineStr">
        <is>
          <t>Union Berlin</t>
        </is>
      </c>
      <c r="C117" s="42" t="inlineStr">
        <is>
          <t>Greuther Furth</t>
        </is>
      </c>
      <c r="D117" s="27" t="n">
        <v>404</v>
      </c>
      <c r="E117" s="27" t="n">
        <v>449</v>
      </c>
      <c r="F117" s="27" t="n">
        <v>277</v>
      </c>
      <c r="G117" s="27" t="n">
        <v>312</v>
      </c>
      <c r="H117" s="8" t="n">
        <v>10</v>
      </c>
      <c r="I117" s="8" t="n">
        <v>3</v>
      </c>
      <c r="J117" s="8" t="n">
        <v>13</v>
      </c>
      <c r="K117" s="15" t="n">
        <v>4</v>
      </c>
      <c r="L117" s="27" t="n">
        <v>0</v>
      </c>
      <c r="M117" s="8" t="n">
        <v>4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43416</v>
      </c>
      <c r="B118" s="42" t="inlineStr">
        <is>
          <t>Bochum</t>
        </is>
      </c>
      <c r="C118" s="42" t="inlineStr">
        <is>
          <t>Darmstadt</t>
        </is>
      </c>
      <c r="D118" s="27" t="n">
        <v>504</v>
      </c>
      <c r="E118" s="27" t="n">
        <v>329</v>
      </c>
      <c r="F118" s="27" t="n">
        <v>414</v>
      </c>
      <c r="G118" s="27" t="n">
        <v>233</v>
      </c>
      <c r="H118" s="8" t="n">
        <v>5</v>
      </c>
      <c r="I118" s="8" t="n">
        <v>2</v>
      </c>
      <c r="J118" s="8" t="n">
        <v>7</v>
      </c>
      <c r="K118" s="15" t="n">
        <v>1</v>
      </c>
      <c r="L118" s="27" t="n">
        <v>0</v>
      </c>
      <c r="M118" s="8" t="n">
        <v>1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43427</v>
      </c>
      <c r="B119" s="42" t="inlineStr">
        <is>
          <t>Arminia Bielefeld</t>
        </is>
      </c>
      <c r="C119" s="42" t="inlineStr">
        <is>
          <t>Duisburg</t>
        </is>
      </c>
      <c r="D119" s="27" t="n">
        <v>377</v>
      </c>
      <c r="E119" s="27" t="n">
        <v>604</v>
      </c>
      <c r="F119" s="27" t="n">
        <v>265</v>
      </c>
      <c r="G119" s="27" t="n">
        <v>493</v>
      </c>
      <c r="H119" s="8" t="n">
        <v>1</v>
      </c>
      <c r="I119" s="8" t="n">
        <v>4</v>
      </c>
      <c r="J119" s="8" t="n">
        <v>5</v>
      </c>
      <c r="K119" s="15" t="n">
        <v>0</v>
      </c>
      <c r="L119" s="27" t="n">
        <v>1</v>
      </c>
      <c r="M119" s="8" t="n">
        <v>1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43427</v>
      </c>
      <c r="B120" s="42" t="inlineStr">
        <is>
          <t>Greuther Furth</t>
        </is>
      </c>
      <c r="C120" s="42" t="inlineStr">
        <is>
          <t>Magdeburg</t>
        </is>
      </c>
      <c r="D120" s="27" t="n">
        <v>411</v>
      </c>
      <c r="E120" s="27" t="n">
        <v>346</v>
      </c>
      <c r="F120" s="27" t="n">
        <v>301</v>
      </c>
      <c r="G120" s="27" t="n">
        <v>219</v>
      </c>
      <c r="H120" s="8" t="n">
        <v>6</v>
      </c>
      <c r="I120" s="8" t="n">
        <v>9</v>
      </c>
      <c r="J120" s="8" t="n">
        <v>15</v>
      </c>
      <c r="K120" s="15" t="n">
        <v>3</v>
      </c>
      <c r="L120" s="27" t="n">
        <v>2</v>
      </c>
      <c r="M120" s="8" t="n">
        <v>5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43428</v>
      </c>
      <c r="B121" s="42" t="inlineStr">
        <is>
          <t>Bochum</t>
        </is>
      </c>
      <c r="C121" s="42" t="inlineStr">
        <is>
          <t>Aue</t>
        </is>
      </c>
      <c r="D121" s="27" t="n">
        <v>613</v>
      </c>
      <c r="E121" s="27" t="n">
        <v>287</v>
      </c>
      <c r="F121" s="27" t="n">
        <v>528</v>
      </c>
      <c r="G121" s="27" t="n">
        <v>194</v>
      </c>
      <c r="H121" s="8" t="n">
        <v>5</v>
      </c>
      <c r="I121" s="8" t="n">
        <v>2</v>
      </c>
      <c r="J121" s="8" t="n">
        <v>7</v>
      </c>
      <c r="K121" s="15" t="n">
        <v>2</v>
      </c>
      <c r="L121" s="27" t="n">
        <v>1</v>
      </c>
      <c r="M121" s="8" t="n">
        <v>3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43428</v>
      </c>
      <c r="B122" s="42" t="inlineStr">
        <is>
          <t>Darmstadt</t>
        </is>
      </c>
      <c r="C122" s="42" t="inlineStr">
        <is>
          <t>FC Koln</t>
        </is>
      </c>
      <c r="D122" s="27" t="n">
        <v>392</v>
      </c>
      <c r="E122" s="27" t="n">
        <v>414</v>
      </c>
      <c r="F122" s="27" t="n">
        <v>312</v>
      </c>
      <c r="G122" s="27" t="n">
        <v>338</v>
      </c>
      <c r="H122" s="8" t="n">
        <v>3</v>
      </c>
      <c r="I122" s="8" t="n">
        <v>4</v>
      </c>
      <c r="J122" s="8" t="n">
        <v>7</v>
      </c>
      <c r="K122" s="15" t="n">
        <v>0</v>
      </c>
      <c r="L122" s="27" t="n">
        <v>3</v>
      </c>
      <c r="M122" s="8" t="n">
        <v>3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43428</v>
      </c>
      <c r="B123" s="42" t="inlineStr">
        <is>
          <t>Holstein Kiel</t>
        </is>
      </c>
      <c r="C123" s="42" t="inlineStr">
        <is>
          <t>Sandhausen</t>
        </is>
      </c>
      <c r="D123" s="27" t="n">
        <v>464</v>
      </c>
      <c r="E123" s="27" t="n">
        <v>398</v>
      </c>
      <c r="F123" s="27" t="n">
        <v>368</v>
      </c>
      <c r="G123" s="27" t="n">
        <v>315</v>
      </c>
      <c r="H123" s="8" t="n">
        <v>2</v>
      </c>
      <c r="I123" s="8" t="n">
        <v>5</v>
      </c>
      <c r="J123" s="8" t="n">
        <v>7</v>
      </c>
      <c r="K123" s="15" t="n">
        <v>2</v>
      </c>
      <c r="L123" s="27" t="n">
        <v>1</v>
      </c>
      <c r="M123" s="8" t="n">
        <v>3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43429</v>
      </c>
      <c r="B124" s="42" t="inlineStr">
        <is>
          <t>Heidenheim</t>
        </is>
      </c>
      <c r="C124" s="42" t="inlineStr">
        <is>
          <t>Paderborn</t>
        </is>
      </c>
      <c r="D124" s="27" t="n">
        <v>478</v>
      </c>
      <c r="E124" s="27" t="n">
        <v>388</v>
      </c>
      <c r="F124" s="27" t="n">
        <v>380</v>
      </c>
      <c r="G124" s="27" t="n">
        <v>291</v>
      </c>
      <c r="H124" s="8" t="n">
        <v>5</v>
      </c>
      <c r="I124" s="8" t="n">
        <v>8</v>
      </c>
      <c r="J124" s="8" t="n">
        <v>13</v>
      </c>
      <c r="K124" s="15" t="n">
        <v>1</v>
      </c>
      <c r="L124" s="27" t="n">
        <v>5</v>
      </c>
      <c r="M124" s="8" t="n">
        <v>6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43429</v>
      </c>
      <c r="B125" s="42" t="inlineStr">
        <is>
          <t>Regensburg</t>
        </is>
      </c>
      <c r="C125" s="42" t="inlineStr">
        <is>
          <t>St. Pauli</t>
        </is>
      </c>
      <c r="D125" s="27" t="n">
        <v>421</v>
      </c>
      <c r="E125" s="27" t="n">
        <v>332</v>
      </c>
      <c r="F125" s="27" t="n">
        <v>299</v>
      </c>
      <c r="G125" s="27" t="n">
        <v>205</v>
      </c>
      <c r="H125" s="8" t="n">
        <v>6</v>
      </c>
      <c r="I125" s="8" t="n">
        <v>4</v>
      </c>
      <c r="J125" s="8" t="n">
        <v>10</v>
      </c>
      <c r="K125" s="15" t="n">
        <v>1</v>
      </c>
      <c r="L125" s="27" t="n">
        <v>1</v>
      </c>
      <c r="M125" s="8" t="n">
        <v>2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43429</v>
      </c>
      <c r="B126" s="42" t="inlineStr">
        <is>
          <t>SG Dynamo Dresden</t>
        </is>
      </c>
      <c r="C126" s="42" t="inlineStr">
        <is>
          <t>Ingolstadt</t>
        </is>
      </c>
      <c r="D126" s="27" t="n">
        <v>536</v>
      </c>
      <c r="E126" s="27" t="n">
        <v>353</v>
      </c>
      <c r="F126" s="27" t="n">
        <v>450</v>
      </c>
      <c r="G126" s="27" t="n">
        <v>257</v>
      </c>
      <c r="H126" s="8" t="n">
        <v>6</v>
      </c>
      <c r="I126" s="8" t="n">
        <v>3</v>
      </c>
      <c r="J126" s="8" t="n">
        <v>9</v>
      </c>
      <c r="K126" s="15" t="n">
        <v>2</v>
      </c>
      <c r="L126" s="27" t="n">
        <v>0</v>
      </c>
      <c r="M126" s="8" t="n">
        <v>2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43430</v>
      </c>
      <c r="B127" s="42" t="inlineStr">
        <is>
          <t>Hamburger SV</t>
        </is>
      </c>
      <c r="C127" s="42" t="inlineStr">
        <is>
          <t>Union Berlin</t>
        </is>
      </c>
      <c r="D127" s="27" t="n">
        <v>529</v>
      </c>
      <c r="E127" s="27" t="n">
        <v>313</v>
      </c>
      <c r="F127" s="27" t="n">
        <v>412</v>
      </c>
      <c r="G127" s="27" t="n">
        <v>194</v>
      </c>
      <c r="H127" s="8" t="n">
        <v>5</v>
      </c>
      <c r="I127" s="8" t="n">
        <v>4</v>
      </c>
      <c r="J127" s="8" t="n">
        <v>9</v>
      </c>
      <c r="K127" s="15" t="n">
        <v>2</v>
      </c>
      <c r="L127" s="27" t="n">
        <v>2</v>
      </c>
      <c r="M127" s="8" t="n">
        <v>4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43434</v>
      </c>
      <c r="B128" s="42" t="inlineStr">
        <is>
          <t>Aue</t>
        </is>
      </c>
      <c r="C128" s="42" t="inlineStr">
        <is>
          <t>Regensburg</t>
        </is>
      </c>
      <c r="D128" s="27" t="n">
        <v>312</v>
      </c>
      <c r="E128" s="27" t="n">
        <v>321</v>
      </c>
      <c r="F128" s="27" t="n">
        <v>206</v>
      </c>
      <c r="G128" s="27" t="n">
        <v>214</v>
      </c>
      <c r="H128" s="8" t="n">
        <v>4</v>
      </c>
      <c r="I128" s="8" t="n">
        <v>3</v>
      </c>
      <c r="J128" s="8" t="n">
        <v>7</v>
      </c>
      <c r="K128" s="15" t="n">
        <v>1</v>
      </c>
      <c r="L128" s="27" t="n">
        <v>1</v>
      </c>
      <c r="M128" s="8" t="n">
        <v>2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43434</v>
      </c>
      <c r="B129" s="42" t="inlineStr">
        <is>
          <t>Paderborn</t>
        </is>
      </c>
      <c r="C129" s="42" t="inlineStr">
        <is>
          <t>Arminia Bielefeld</t>
        </is>
      </c>
      <c r="D129" s="27" t="n">
        <v>423</v>
      </c>
      <c r="E129" s="27" t="n">
        <v>333</v>
      </c>
      <c r="F129" s="27" t="n">
        <v>328</v>
      </c>
      <c r="G129" s="27" t="n">
        <v>222</v>
      </c>
      <c r="H129" s="8" t="n">
        <v>6</v>
      </c>
      <c r="I129" s="8" t="n">
        <v>5</v>
      </c>
      <c r="J129" s="8" t="n">
        <v>11</v>
      </c>
      <c r="K129" s="15" t="n">
        <v>2</v>
      </c>
      <c r="L129" s="27" t="n">
        <v>2</v>
      </c>
      <c r="M129" s="8" t="n">
        <v>4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43435</v>
      </c>
      <c r="B130" s="42" t="inlineStr">
        <is>
          <t>FC Koln</t>
        </is>
      </c>
      <c r="C130" s="42" t="inlineStr">
        <is>
          <t>Greuther Furth</t>
        </is>
      </c>
      <c r="D130" s="27" t="n">
        <v>487</v>
      </c>
      <c r="E130" s="27" t="n">
        <v>312</v>
      </c>
      <c r="F130" s="27" t="n">
        <v>400</v>
      </c>
      <c r="G130" s="27" t="n">
        <v>235</v>
      </c>
      <c r="H130" s="8" t="n">
        <v>10</v>
      </c>
      <c r="I130" s="8" t="n">
        <v>3</v>
      </c>
      <c r="J130" s="8" t="n">
        <v>13</v>
      </c>
      <c r="K130" s="15" t="n">
        <v>4</v>
      </c>
      <c r="L130" s="27" t="n">
        <v>0</v>
      </c>
      <c r="M130" s="8" t="n">
        <v>4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43435</v>
      </c>
      <c r="B131" s="42" t="inlineStr">
        <is>
          <t>Ingolstadt</t>
        </is>
      </c>
      <c r="C131" s="42" t="inlineStr">
        <is>
          <t>Hamburger SV</t>
        </is>
      </c>
      <c r="D131" s="27" t="n">
        <v>238</v>
      </c>
      <c r="E131" s="27" t="n">
        <v>371</v>
      </c>
      <c r="F131" s="27" t="n">
        <v>137</v>
      </c>
      <c r="G131" s="27" t="n">
        <v>291</v>
      </c>
      <c r="H131" s="8" t="n">
        <v>5</v>
      </c>
      <c r="I131" s="8" t="n">
        <v>3</v>
      </c>
      <c r="J131" s="8" t="n">
        <v>8</v>
      </c>
      <c r="K131" s="15" t="n">
        <v>1</v>
      </c>
      <c r="L131" s="27" t="n">
        <v>2</v>
      </c>
      <c r="M131" s="8" t="n">
        <v>3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43435</v>
      </c>
      <c r="B132" s="42" t="inlineStr">
        <is>
          <t>St. Pauli</t>
        </is>
      </c>
      <c r="C132" s="42" t="inlineStr">
        <is>
          <t>SG Dynamo Dresden</t>
        </is>
      </c>
      <c r="D132" s="27" t="n">
        <v>355</v>
      </c>
      <c r="E132" s="27" t="n">
        <v>612</v>
      </c>
      <c r="F132" s="27" t="n">
        <v>253</v>
      </c>
      <c r="G132" s="27" t="n">
        <v>523</v>
      </c>
      <c r="H132" s="8" t="n">
        <v>5</v>
      </c>
      <c r="I132" s="8" t="n">
        <v>3</v>
      </c>
      <c r="J132" s="8" t="n">
        <v>8</v>
      </c>
      <c r="K132" s="15" t="n">
        <v>1</v>
      </c>
      <c r="L132" s="27" t="n">
        <v>1</v>
      </c>
      <c r="M132" s="8" t="n">
        <v>2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43435</v>
      </c>
      <c r="B133" s="42" t="inlineStr">
        <is>
          <t>Union Berlin</t>
        </is>
      </c>
      <c r="C133" s="42" t="inlineStr">
        <is>
          <t>Darmstadt</t>
        </is>
      </c>
      <c r="D133" s="27" t="n">
        <v>317</v>
      </c>
      <c r="E133" s="27" t="n">
        <v>472</v>
      </c>
      <c r="F133" s="27" t="n">
        <v>209</v>
      </c>
      <c r="G133" s="27" t="n">
        <v>373</v>
      </c>
      <c r="H133" s="8" t="n">
        <v>3</v>
      </c>
      <c r="I133" s="8" t="n">
        <v>3</v>
      </c>
      <c r="J133" s="8" t="n">
        <v>6</v>
      </c>
      <c r="K133" s="15" t="n">
        <v>3</v>
      </c>
      <c r="L133" s="27" t="n">
        <v>1</v>
      </c>
      <c r="M133" s="8" t="n">
        <v>4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43436</v>
      </c>
      <c r="B134" s="42" t="inlineStr">
        <is>
          <t>Duisburg</t>
        </is>
      </c>
      <c r="C134" s="42" t="inlineStr">
        <is>
          <t>Holstein Kiel</t>
        </is>
      </c>
      <c r="D134" s="27" t="n">
        <v>324</v>
      </c>
      <c r="E134" s="27" t="n">
        <v>512</v>
      </c>
      <c r="F134" s="27" t="n">
        <v>230</v>
      </c>
      <c r="G134" s="27" t="n">
        <v>418</v>
      </c>
      <c r="H134" s="8" t="n">
        <v>2</v>
      </c>
      <c r="I134" s="8" t="n">
        <v>7</v>
      </c>
      <c r="J134" s="8" t="n">
        <v>9</v>
      </c>
      <c r="K134" s="15" t="n">
        <v>0</v>
      </c>
      <c r="L134" s="27" t="n">
        <v>4</v>
      </c>
      <c r="M134" s="8" t="n">
        <v>4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43436</v>
      </c>
      <c r="B135" s="42" t="inlineStr">
        <is>
          <t>Magdeburg</t>
        </is>
      </c>
      <c r="C135" s="42" t="inlineStr">
        <is>
          <t>Bochum</t>
        </is>
      </c>
      <c r="D135" s="27" t="n">
        <v>300</v>
      </c>
      <c r="E135" s="27" t="n">
        <v>459</v>
      </c>
      <c r="F135" s="27" t="n">
        <v>172</v>
      </c>
      <c r="G135" s="27" t="n">
        <v>336</v>
      </c>
      <c r="H135" s="8" t="n">
        <v>3</v>
      </c>
      <c r="I135" s="8" t="n">
        <v>1</v>
      </c>
      <c r="J135" s="8" t="n">
        <v>4</v>
      </c>
      <c r="K135" s="15" t="n">
        <v>0</v>
      </c>
      <c r="L135" s="27" t="n">
        <v>0</v>
      </c>
      <c r="M135" s="8" t="n">
        <v>0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43436</v>
      </c>
      <c r="B136" s="42" t="inlineStr">
        <is>
          <t>Sandhausen</t>
        </is>
      </c>
      <c r="C136" s="42" t="inlineStr">
        <is>
          <t>Heidenheim</t>
        </is>
      </c>
      <c r="D136" s="27" t="n">
        <v>453</v>
      </c>
      <c r="E136" s="27" t="n">
        <v>354</v>
      </c>
      <c r="F136" s="27" t="n">
        <v>332</v>
      </c>
      <c r="G136" s="27" t="n">
        <v>239</v>
      </c>
      <c r="H136" s="8" t="n">
        <v>5</v>
      </c>
      <c r="I136" s="8" t="n">
        <v>3</v>
      </c>
      <c r="J136" s="8" t="n">
        <v>8</v>
      </c>
      <c r="K136" s="15" t="n">
        <v>1</v>
      </c>
      <c r="L136" s="27" t="n">
        <v>2</v>
      </c>
      <c r="M136" s="8" t="n">
        <v>3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43441</v>
      </c>
      <c r="B137" s="42" t="inlineStr">
        <is>
          <t>Hamburger SV</t>
        </is>
      </c>
      <c r="C137" s="42" t="inlineStr">
        <is>
          <t>Paderborn</t>
        </is>
      </c>
      <c r="D137" s="27" t="n">
        <v>464</v>
      </c>
      <c r="E137" s="27" t="n">
        <v>476</v>
      </c>
      <c r="F137" s="27" t="n">
        <v>361</v>
      </c>
      <c r="G137" s="27" t="n">
        <v>378</v>
      </c>
      <c r="H137" s="8" t="n">
        <v>4</v>
      </c>
      <c r="I137" s="8" t="n">
        <v>2</v>
      </c>
      <c r="J137" s="8" t="n">
        <v>6</v>
      </c>
      <c r="K137" s="15" t="n">
        <v>1</v>
      </c>
      <c r="L137" s="27" t="n">
        <v>0</v>
      </c>
      <c r="M137" s="8" t="n">
        <v>1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43441</v>
      </c>
      <c r="B138" s="42" t="inlineStr">
        <is>
          <t>Regensburg</t>
        </is>
      </c>
      <c r="C138" s="42" t="inlineStr">
        <is>
          <t>FC Koln</t>
        </is>
      </c>
      <c r="D138" s="27" t="n">
        <v>338</v>
      </c>
      <c r="E138" s="27" t="n">
        <v>381</v>
      </c>
      <c r="F138" s="27" t="n">
        <v>232</v>
      </c>
      <c r="G138" s="27" t="n">
        <v>291</v>
      </c>
      <c r="H138" s="8" t="n">
        <v>5</v>
      </c>
      <c r="I138" s="8" t="n">
        <v>6</v>
      </c>
      <c r="J138" s="8" t="n">
        <v>11</v>
      </c>
      <c r="K138" s="15" t="n">
        <v>1</v>
      </c>
      <c r="L138" s="27" t="n">
        <v>3</v>
      </c>
      <c r="M138" s="8" t="n">
        <v>4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43442</v>
      </c>
      <c r="B139" s="42" t="inlineStr">
        <is>
          <t>Darmstadt</t>
        </is>
      </c>
      <c r="C139" s="42" t="inlineStr">
        <is>
          <t>Ingolstadt</t>
        </is>
      </c>
      <c r="D139" s="27" t="n">
        <v>401</v>
      </c>
      <c r="E139" s="27" t="n">
        <v>290</v>
      </c>
      <c r="F139" s="27" t="n">
        <v>295</v>
      </c>
      <c r="G139" s="27" t="n">
        <v>187</v>
      </c>
      <c r="H139" s="8" t="n">
        <v>1</v>
      </c>
      <c r="I139" s="8" t="n">
        <v>2</v>
      </c>
      <c r="J139" s="8" t="n">
        <v>3</v>
      </c>
      <c r="K139" s="15" t="n">
        <v>1</v>
      </c>
      <c r="L139" s="27" t="n">
        <v>1</v>
      </c>
      <c r="M139" s="8" t="n">
        <v>2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43442</v>
      </c>
      <c r="B140" s="42" t="inlineStr">
        <is>
          <t>Greuther Furth</t>
        </is>
      </c>
      <c r="C140" s="42" t="inlineStr">
        <is>
          <t>Aue</t>
        </is>
      </c>
      <c r="D140" s="27" t="n">
        <v>414</v>
      </c>
      <c r="E140" s="27" t="n">
        <v>308</v>
      </c>
      <c r="F140" s="27" t="n">
        <v>314</v>
      </c>
      <c r="G140" s="27" t="n">
        <v>201</v>
      </c>
      <c r="H140" s="8" t="n">
        <v>0</v>
      </c>
      <c r="I140" s="8" t="n">
        <v>8</v>
      </c>
      <c r="J140" s="8" t="n">
        <v>8</v>
      </c>
      <c r="K140" s="15" t="n">
        <v>0</v>
      </c>
      <c r="L140" s="27" t="n">
        <v>5</v>
      </c>
      <c r="M140" s="8" t="n">
        <v>5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43442</v>
      </c>
      <c r="B141" s="42" t="inlineStr">
        <is>
          <t>Heidenheim</t>
        </is>
      </c>
      <c r="C141" s="42" t="inlineStr">
        <is>
          <t>Duisburg</t>
        </is>
      </c>
      <c r="D141" s="27" t="n">
        <v>366</v>
      </c>
      <c r="E141" s="27" t="n">
        <v>503</v>
      </c>
      <c r="F141" s="27" t="n">
        <v>265</v>
      </c>
      <c r="G141" s="27" t="n">
        <v>408</v>
      </c>
      <c r="H141" s="8" t="n">
        <v>6</v>
      </c>
      <c r="I141" s="8" t="n">
        <v>5</v>
      </c>
      <c r="J141" s="8" t="n">
        <v>11</v>
      </c>
      <c r="K141" s="15" t="n">
        <v>4</v>
      </c>
      <c r="L141" s="27" t="n">
        <v>1</v>
      </c>
      <c r="M141" s="8" t="n">
        <v>5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43443</v>
      </c>
      <c r="B142" s="42" t="inlineStr">
        <is>
          <t>Arminia Bielefeld</t>
        </is>
      </c>
      <c r="C142" s="42" t="inlineStr">
        <is>
          <t>Sandhausen</t>
        </is>
      </c>
      <c r="D142" s="27" t="n">
        <v>527</v>
      </c>
      <c r="E142" s="27" t="n">
        <v>386</v>
      </c>
      <c r="F142" s="27" t="n">
        <v>399</v>
      </c>
      <c r="G142" s="27" t="n">
        <v>258</v>
      </c>
      <c r="H142" s="8" t="n">
        <v>5</v>
      </c>
      <c r="I142" s="8" t="n">
        <v>2</v>
      </c>
      <c r="J142" s="8" t="n">
        <v>7</v>
      </c>
      <c r="K142" s="15" t="n">
        <v>1</v>
      </c>
      <c r="L142" s="27" t="n">
        <v>1</v>
      </c>
      <c r="M142" s="8" t="n">
        <v>2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43443</v>
      </c>
      <c r="B143" s="42" t="inlineStr">
        <is>
          <t>Magdeburg</t>
        </is>
      </c>
      <c r="C143" s="42" t="inlineStr">
        <is>
          <t>Union Berlin</t>
        </is>
      </c>
      <c r="D143" s="27" t="n">
        <v>344</v>
      </c>
      <c r="E143" s="27" t="n">
        <v>379</v>
      </c>
      <c r="F143" s="27" t="n">
        <v>209</v>
      </c>
      <c r="G143" s="27" t="n">
        <v>260</v>
      </c>
      <c r="H143" s="8" t="n">
        <v>5</v>
      </c>
      <c r="I143" s="8" t="n">
        <v>2</v>
      </c>
      <c r="J143" s="8" t="n">
        <v>7</v>
      </c>
      <c r="K143" s="15" t="n">
        <v>1</v>
      </c>
      <c r="L143" s="27" t="n">
        <v>1</v>
      </c>
      <c r="M143" s="8" t="n">
        <v>2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43443</v>
      </c>
      <c r="B144" s="42" t="inlineStr">
        <is>
          <t>SG Dynamo Dresden</t>
        </is>
      </c>
      <c r="C144" s="42" t="inlineStr">
        <is>
          <t>Holstein Kiel</t>
        </is>
      </c>
      <c r="D144" s="27" t="n">
        <v>460</v>
      </c>
      <c r="E144" s="27" t="n">
        <v>525</v>
      </c>
      <c r="F144" s="27" t="n">
        <v>368</v>
      </c>
      <c r="G144" s="27" t="n">
        <v>439</v>
      </c>
      <c r="H144" s="8" t="n">
        <v>8</v>
      </c>
      <c r="I144" s="8" t="n">
        <v>5</v>
      </c>
      <c r="J144" s="8" t="n">
        <v>13</v>
      </c>
      <c r="K144" s="15" t="n">
        <v>0</v>
      </c>
      <c r="L144" s="27" t="n">
        <v>2</v>
      </c>
      <c r="M144" s="8" t="n">
        <v>2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43444</v>
      </c>
      <c r="B145" s="42" t="inlineStr">
        <is>
          <t>Bochum</t>
        </is>
      </c>
      <c r="C145" s="42" t="inlineStr">
        <is>
          <t>St. Pauli</t>
        </is>
      </c>
      <c r="D145" s="27" t="n">
        <v>538</v>
      </c>
      <c r="E145" s="27" t="n">
        <v>279</v>
      </c>
      <c r="F145" s="27" t="n">
        <v>423</v>
      </c>
      <c r="G145" s="27" t="n">
        <v>178</v>
      </c>
      <c r="H145" s="8" t="n">
        <v>6</v>
      </c>
      <c r="I145" s="8" t="n">
        <v>6</v>
      </c>
      <c r="J145" s="8" t="n">
        <v>12</v>
      </c>
      <c r="K145" s="15" t="n">
        <v>1</v>
      </c>
      <c r="L145" s="27" t="n">
        <v>3</v>
      </c>
      <c r="M145" s="8" t="n">
        <v>4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43448</v>
      </c>
      <c r="B146" s="42" t="inlineStr">
        <is>
          <t>Duisburg</t>
        </is>
      </c>
      <c r="C146" s="42" t="inlineStr">
        <is>
          <t>Hamburger SV</t>
        </is>
      </c>
      <c r="D146" s="27" t="n">
        <v>346</v>
      </c>
      <c r="E146" s="27" t="n">
        <v>552</v>
      </c>
      <c r="F146" s="27" t="n">
        <v>250</v>
      </c>
      <c r="G146" s="27" t="n">
        <v>445</v>
      </c>
      <c r="H146" s="8" t="n">
        <v>2</v>
      </c>
      <c r="I146" s="8" t="n">
        <v>5</v>
      </c>
      <c r="J146" s="8" t="n">
        <v>7</v>
      </c>
      <c r="K146" s="15" t="n">
        <v>1</v>
      </c>
      <c r="L146" s="27" t="n">
        <v>2</v>
      </c>
      <c r="M146" s="8" t="n">
        <v>3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43448</v>
      </c>
      <c r="B147" s="42" t="inlineStr">
        <is>
          <t>Holstein Kiel</t>
        </is>
      </c>
      <c r="C147" s="42" t="inlineStr">
        <is>
          <t>Arminia Bielefeld</t>
        </is>
      </c>
      <c r="D147" s="27" t="n">
        <v>519</v>
      </c>
      <c r="E147" s="27" t="n">
        <v>378</v>
      </c>
      <c r="F147" s="27" t="n">
        <v>431</v>
      </c>
      <c r="G147" s="27" t="n">
        <v>292</v>
      </c>
      <c r="H147" s="8" t="n">
        <v>2</v>
      </c>
      <c r="I147" s="8" t="n">
        <v>9</v>
      </c>
      <c r="J147" s="8" t="n">
        <v>11</v>
      </c>
      <c r="K147" s="15" t="n">
        <v>1</v>
      </c>
      <c r="L147" s="27" t="n">
        <v>2</v>
      </c>
      <c r="M147" s="8" t="n">
        <v>3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43449</v>
      </c>
      <c r="B148" s="42" t="inlineStr">
        <is>
          <t>Paderborn</t>
        </is>
      </c>
      <c r="C148" s="42" t="inlineStr">
        <is>
          <t>SG Dynamo Dresden</t>
        </is>
      </c>
      <c r="D148" s="27" t="n">
        <v>436</v>
      </c>
      <c r="E148" s="27" t="n">
        <v>367</v>
      </c>
      <c r="F148" s="27" t="n">
        <v>342</v>
      </c>
      <c r="G148" s="27" t="n">
        <v>258</v>
      </c>
      <c r="H148" s="8" t="n">
        <v>7</v>
      </c>
      <c r="I148" s="8" t="n">
        <v>5</v>
      </c>
      <c r="J148" s="8" t="n">
        <v>12</v>
      </c>
      <c r="K148" s="15" t="n">
        <v>3</v>
      </c>
      <c r="L148" s="27" t="n">
        <v>0</v>
      </c>
      <c r="M148" s="8" t="n">
        <v>3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43449</v>
      </c>
      <c r="B149" s="42" t="inlineStr">
        <is>
          <t>St. Pauli</t>
        </is>
      </c>
      <c r="C149" s="42" t="inlineStr">
        <is>
          <t>Greuther Furth</t>
        </is>
      </c>
      <c r="D149" s="27" t="n">
        <v>443</v>
      </c>
      <c r="E149" s="27" t="n">
        <v>399</v>
      </c>
      <c r="F149" s="27" t="n">
        <v>345</v>
      </c>
      <c r="G149" s="27" t="n">
        <v>302</v>
      </c>
      <c r="H149" s="8" t="n">
        <v>3</v>
      </c>
      <c r="I149" s="8" t="n">
        <v>2</v>
      </c>
      <c r="J149" s="8" t="n">
        <v>5</v>
      </c>
      <c r="K149" s="15" t="n">
        <v>2</v>
      </c>
      <c r="L149" s="27" t="n">
        <v>0</v>
      </c>
      <c r="M149" s="8" t="n">
        <v>2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43449</v>
      </c>
      <c r="B150" s="42" t="inlineStr">
        <is>
          <t>Union Berlin</t>
        </is>
      </c>
      <c r="C150" s="42" t="inlineStr">
        <is>
          <t>Bochum</t>
        </is>
      </c>
      <c r="D150" s="27" t="n">
        <v>312</v>
      </c>
      <c r="E150" s="27" t="n">
        <v>399</v>
      </c>
      <c r="F150" s="27" t="n">
        <v>198</v>
      </c>
      <c r="G150" s="27" t="n">
        <v>282</v>
      </c>
      <c r="H150" s="8" t="n">
        <v>7</v>
      </c>
      <c r="I150" s="8" t="n">
        <v>6</v>
      </c>
      <c r="J150" s="8" t="n">
        <v>13</v>
      </c>
      <c r="K150" s="15" t="n">
        <v>2</v>
      </c>
      <c r="L150" s="27" t="n">
        <v>0</v>
      </c>
      <c r="M150" s="8" t="n">
        <v>2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43450</v>
      </c>
      <c r="B151" s="42" t="inlineStr">
        <is>
          <t>Aue</t>
        </is>
      </c>
      <c r="C151" s="42" t="inlineStr">
        <is>
          <t>Darmstadt</t>
        </is>
      </c>
      <c r="D151" s="27" t="n">
        <v>322</v>
      </c>
      <c r="E151" s="27" t="n">
        <v>392</v>
      </c>
      <c r="F151" s="27" t="n">
        <v>218</v>
      </c>
      <c r="G151" s="27" t="n">
        <v>302</v>
      </c>
      <c r="H151" s="8" t="n">
        <v>6</v>
      </c>
      <c r="I151" s="8" t="n">
        <v>5</v>
      </c>
      <c r="J151" s="8" t="n">
        <v>11</v>
      </c>
      <c r="K151" s="15" t="n">
        <v>2</v>
      </c>
      <c r="L151" s="27" t="n">
        <v>2</v>
      </c>
      <c r="M151" s="8" t="n">
        <v>4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43450</v>
      </c>
      <c r="B152" s="42" t="inlineStr">
        <is>
          <t>Ingolstadt</t>
        </is>
      </c>
      <c r="C152" s="42" t="inlineStr">
        <is>
          <t>Heidenheim</t>
        </is>
      </c>
      <c r="D152" s="27" t="n">
        <v>473</v>
      </c>
      <c r="E152" s="27" t="n">
        <v>409</v>
      </c>
      <c r="F152" s="27" t="n">
        <v>353</v>
      </c>
      <c r="G152" s="27" t="n">
        <v>296</v>
      </c>
      <c r="H152" s="8" t="n">
        <v>3</v>
      </c>
      <c r="I152" s="8" t="n">
        <v>4</v>
      </c>
      <c r="J152" s="8" t="n">
        <v>7</v>
      </c>
      <c r="K152" s="15" t="n">
        <v>1</v>
      </c>
      <c r="L152" s="27" t="n">
        <v>1</v>
      </c>
      <c r="M152" s="8" t="n">
        <v>2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43450</v>
      </c>
      <c r="B153" s="42" t="inlineStr">
        <is>
          <t>Sandhausen</t>
        </is>
      </c>
      <c r="C153" s="42" t="inlineStr">
        <is>
          <t>Regensburg</t>
        </is>
      </c>
      <c r="D153" s="27" t="n">
        <v>457</v>
      </c>
      <c r="E153" s="27" t="n">
        <v>348</v>
      </c>
      <c r="F153" s="27" t="n">
        <v>324</v>
      </c>
      <c r="G153" s="27" t="n">
        <v>203</v>
      </c>
      <c r="H153" s="8" t="n">
        <v>6</v>
      </c>
      <c r="I153" s="8" t="n">
        <v>5</v>
      </c>
      <c r="J153" s="8" t="n">
        <v>11</v>
      </c>
      <c r="K153" s="15" t="n">
        <v>2</v>
      </c>
      <c r="L153" s="27" t="n">
        <v>2</v>
      </c>
      <c r="M153" s="8" t="n">
        <v>4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43451</v>
      </c>
      <c r="B154" s="42" t="inlineStr">
        <is>
          <t>FC Koln</t>
        </is>
      </c>
      <c r="C154" s="42" t="inlineStr">
        <is>
          <t>Magdeburg</t>
        </is>
      </c>
      <c r="D154" s="27" t="n">
        <v>570</v>
      </c>
      <c r="E154" s="27" t="n">
        <v>378</v>
      </c>
      <c r="F154" s="27" t="n">
        <v>473</v>
      </c>
      <c r="G154" s="27" t="n">
        <v>279</v>
      </c>
      <c r="H154" s="8" t="n">
        <v>9</v>
      </c>
      <c r="I154" s="8" t="n">
        <v>1</v>
      </c>
      <c r="J154" s="8" t="n">
        <v>10</v>
      </c>
      <c r="K154" s="15" t="n">
        <v>3</v>
      </c>
      <c r="L154" s="27" t="n">
        <v>0</v>
      </c>
      <c r="M154" s="8" t="n">
        <v>3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43455</v>
      </c>
      <c r="B155" s="42" t="inlineStr">
        <is>
          <t>FC Koln</t>
        </is>
      </c>
      <c r="C155" s="42" t="inlineStr">
        <is>
          <t>Bochum</t>
        </is>
      </c>
      <c r="D155" s="27" t="n">
        <v>471</v>
      </c>
      <c r="E155" s="27" t="n">
        <v>367</v>
      </c>
      <c r="F155" s="27" t="n">
        <v>370</v>
      </c>
      <c r="G155" s="27" t="n">
        <v>264</v>
      </c>
      <c r="H155" s="8" t="n">
        <v>8</v>
      </c>
      <c r="I155" s="8" t="n">
        <v>5</v>
      </c>
      <c r="J155" s="8" t="n">
        <v>13</v>
      </c>
      <c r="K155" s="15" t="n">
        <v>2</v>
      </c>
      <c r="L155" s="27" t="n">
        <v>3</v>
      </c>
      <c r="M155" s="8" t="n">
        <v>5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43455</v>
      </c>
      <c r="B156" s="42" t="inlineStr">
        <is>
          <t>Sandhausen</t>
        </is>
      </c>
      <c r="C156" s="42" t="inlineStr">
        <is>
          <t>Greuther Furth</t>
        </is>
      </c>
      <c r="D156" s="27" t="n">
        <v>503</v>
      </c>
      <c r="E156" s="27" t="n">
        <v>326</v>
      </c>
      <c r="F156" s="27" t="n">
        <v>360</v>
      </c>
      <c r="G156" s="27" t="n">
        <v>207</v>
      </c>
      <c r="H156" s="8" t="n">
        <v>4</v>
      </c>
      <c r="I156" s="8" t="n">
        <v>1</v>
      </c>
      <c r="J156" s="8" t="n">
        <v>5</v>
      </c>
      <c r="K156" s="15" t="n">
        <v>0</v>
      </c>
      <c r="L156" s="27" t="n">
        <v>0</v>
      </c>
      <c r="M156" s="8" t="n">
        <v>0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43456</v>
      </c>
      <c r="B157" s="42" t="inlineStr">
        <is>
          <t>Arminia Bielefeld</t>
        </is>
      </c>
      <c r="C157" s="42" t="inlineStr">
        <is>
          <t>Heidenheim</t>
        </is>
      </c>
      <c r="D157" s="27" t="n">
        <v>602</v>
      </c>
      <c r="E157" s="27" t="n">
        <v>331</v>
      </c>
      <c r="F157" s="27" t="n">
        <v>501</v>
      </c>
      <c r="G157" s="27" t="n">
        <v>238</v>
      </c>
      <c r="H157" s="8" t="n">
        <v>6</v>
      </c>
      <c r="I157" s="8" t="n">
        <v>5</v>
      </c>
      <c r="J157" s="8" t="n">
        <v>11</v>
      </c>
      <c r="K157" s="15" t="n">
        <v>1</v>
      </c>
      <c r="L157" s="27" t="n">
        <v>2</v>
      </c>
      <c r="M157" s="8" t="n">
        <v>3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43456</v>
      </c>
      <c r="B158" s="42" t="inlineStr">
        <is>
          <t>Ingolstadt</t>
        </is>
      </c>
      <c r="C158" s="42" t="inlineStr">
        <is>
          <t>Regensburg</t>
        </is>
      </c>
      <c r="D158" s="27" t="n">
        <v>440</v>
      </c>
      <c r="E158" s="27" t="n">
        <v>253</v>
      </c>
      <c r="F158" s="27" t="n">
        <v>325</v>
      </c>
      <c r="G158" s="27" t="n">
        <v>145</v>
      </c>
      <c r="H158" s="8" t="n">
        <v>3</v>
      </c>
      <c r="I158" s="8" t="n">
        <v>3</v>
      </c>
      <c r="J158" s="8" t="n">
        <v>6</v>
      </c>
      <c r="K158" s="15" t="n">
        <v>1</v>
      </c>
      <c r="L158" s="27" t="n">
        <v>2</v>
      </c>
      <c r="M158" s="8" t="n">
        <v>3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43456</v>
      </c>
      <c r="B159" s="42" t="inlineStr">
        <is>
          <t>St. Pauli</t>
        </is>
      </c>
      <c r="C159" s="42" t="inlineStr">
        <is>
          <t>Magdeburg</t>
        </is>
      </c>
      <c r="D159" s="27" t="n">
        <v>282</v>
      </c>
      <c r="E159" s="27" t="n">
        <v>515</v>
      </c>
      <c r="F159" s="27" t="n">
        <v>169</v>
      </c>
      <c r="G159" s="27" t="n">
        <v>383</v>
      </c>
      <c r="H159" s="8" t="n">
        <v>6</v>
      </c>
      <c r="I159" s="8" t="n">
        <v>7</v>
      </c>
      <c r="J159" s="8" t="n">
        <v>13</v>
      </c>
      <c r="K159" s="15" t="n">
        <v>4</v>
      </c>
      <c r="L159" s="27" t="n">
        <v>1</v>
      </c>
      <c r="M159" s="8" t="n">
        <v>5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43457</v>
      </c>
      <c r="B160" s="42" t="inlineStr">
        <is>
          <t>Aue</t>
        </is>
      </c>
      <c r="C160" s="42" t="inlineStr">
        <is>
          <t>Union Berlin</t>
        </is>
      </c>
      <c r="D160" s="27" t="n">
        <v>371</v>
      </c>
      <c r="E160" s="27" t="n">
        <v>431</v>
      </c>
      <c r="F160" s="27" t="n">
        <v>298</v>
      </c>
      <c r="G160" s="27" t="n">
        <v>351</v>
      </c>
      <c r="H160" s="8" t="n">
        <v>7</v>
      </c>
      <c r="I160" s="8" t="n">
        <v>4</v>
      </c>
      <c r="J160" s="8" t="n">
        <v>11</v>
      </c>
      <c r="K160" s="15" t="n">
        <v>3</v>
      </c>
      <c r="L160" s="27" t="n">
        <v>0</v>
      </c>
      <c r="M160" s="8" t="n">
        <v>3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43457</v>
      </c>
      <c r="B161" s="42" t="inlineStr">
        <is>
          <t>Duisburg</t>
        </is>
      </c>
      <c r="C161" s="42" t="inlineStr">
        <is>
          <t>SG Dynamo Dresden</t>
        </is>
      </c>
      <c r="D161" s="27" t="n">
        <v>345</v>
      </c>
      <c r="E161" s="27" t="n">
        <v>344</v>
      </c>
      <c r="F161" s="27" t="n">
        <v>214</v>
      </c>
      <c r="G161" s="27" t="n">
        <v>226</v>
      </c>
      <c r="H161" s="8" t="n">
        <v>3</v>
      </c>
      <c r="I161" s="8" t="n">
        <v>6</v>
      </c>
      <c r="J161" s="8" t="n">
        <v>9</v>
      </c>
      <c r="K161" s="15" t="n">
        <v>1</v>
      </c>
      <c r="L161" s="27" t="n">
        <v>3</v>
      </c>
      <c r="M161" s="8" t="n">
        <v>4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43457</v>
      </c>
      <c r="B162" s="42" t="inlineStr">
        <is>
          <t>Holstein Kiel</t>
        </is>
      </c>
      <c r="C162" s="42" t="inlineStr">
        <is>
          <t>Hamburger SV</t>
        </is>
      </c>
      <c r="D162" s="27" t="n">
        <v>385</v>
      </c>
      <c r="E162" s="27" t="n">
        <v>463</v>
      </c>
      <c r="F162" s="27" t="n">
        <v>299</v>
      </c>
      <c r="G162" s="27" t="n">
        <v>376</v>
      </c>
      <c r="H162" s="8" t="n">
        <v>5</v>
      </c>
      <c r="I162" s="8" t="n">
        <v>5</v>
      </c>
      <c r="J162" s="8" t="n">
        <v>10</v>
      </c>
      <c r="K162" s="15" t="n">
        <v>3</v>
      </c>
      <c r="L162" s="27" t="n">
        <v>1</v>
      </c>
      <c r="M162" s="8" t="n">
        <v>4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43457</v>
      </c>
      <c r="B163" s="42" t="inlineStr">
        <is>
          <t>Paderborn</t>
        </is>
      </c>
      <c r="C163" s="42" t="inlineStr">
        <is>
          <t>Darmstadt</t>
        </is>
      </c>
      <c r="D163" s="27" t="n">
        <v>449</v>
      </c>
      <c r="E163" s="27" t="n">
        <v>345</v>
      </c>
      <c r="F163" s="27" t="n">
        <v>351</v>
      </c>
      <c r="G163" s="27" t="n">
        <v>248</v>
      </c>
      <c r="H163" s="8" t="n">
        <v>10</v>
      </c>
      <c r="I163" s="8" t="n">
        <v>5</v>
      </c>
      <c r="J163" s="8" t="n">
        <v>15</v>
      </c>
      <c r="K163" s="15" t="n">
        <v>6</v>
      </c>
      <c r="L163" s="27" t="n">
        <v>2</v>
      </c>
      <c r="M163" s="8" t="n">
        <v>8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43494</v>
      </c>
      <c r="B164" s="42" t="inlineStr">
        <is>
          <t>Bochum</t>
        </is>
      </c>
      <c r="C164" s="42" t="inlineStr">
        <is>
          <t>Duisburg</t>
        </is>
      </c>
      <c r="D164" s="27" t="n">
        <v>537</v>
      </c>
      <c r="E164" s="27" t="n">
        <v>410</v>
      </c>
      <c r="F164" s="27" t="n">
        <v>426</v>
      </c>
      <c r="G164" s="27" t="n">
        <v>311</v>
      </c>
      <c r="H164" s="8" t="n">
        <v>5</v>
      </c>
      <c r="I164" s="8" t="n">
        <v>8</v>
      </c>
      <c r="J164" s="8" t="n">
        <v>13</v>
      </c>
      <c r="K164" s="15" t="n">
        <v>2</v>
      </c>
      <c r="L164" s="27" t="n">
        <v>1</v>
      </c>
      <c r="M164" s="8" t="n">
        <v>3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43494</v>
      </c>
      <c r="B165" s="42" t="inlineStr">
        <is>
          <t>Darmstadt</t>
        </is>
      </c>
      <c r="C165" s="42" t="inlineStr">
        <is>
          <t>St. Pauli</t>
        </is>
      </c>
      <c r="D165" s="27" t="n">
        <v>520</v>
      </c>
      <c r="E165" s="27" t="n">
        <v>351</v>
      </c>
      <c r="F165" s="27" t="n">
        <v>407</v>
      </c>
      <c r="G165" s="27" t="n">
        <v>233</v>
      </c>
      <c r="H165" s="8" t="n">
        <v>4</v>
      </c>
      <c r="I165" s="8" t="n">
        <v>5</v>
      </c>
      <c r="J165" s="8" t="n">
        <v>9</v>
      </c>
      <c r="K165" s="15" t="n">
        <v>2</v>
      </c>
      <c r="L165" s="27" t="n">
        <v>1</v>
      </c>
      <c r="M165" s="8" t="n">
        <v>3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43494</v>
      </c>
      <c r="B166" s="42" t="inlineStr">
        <is>
          <t>Greuther Furth</t>
        </is>
      </c>
      <c r="C166" s="42" t="inlineStr">
        <is>
          <t>Ingolstadt</t>
        </is>
      </c>
      <c r="D166" s="27" t="n">
        <v>341</v>
      </c>
      <c r="E166" s="27" t="n">
        <v>419</v>
      </c>
      <c r="F166" s="27" t="n">
        <v>239</v>
      </c>
      <c r="G166" s="27" t="n">
        <v>306</v>
      </c>
      <c r="H166" s="8" t="n">
        <v>1</v>
      </c>
      <c r="I166" s="8" t="n">
        <v>6</v>
      </c>
      <c r="J166" s="8" t="n">
        <v>7</v>
      </c>
      <c r="K166" s="15" t="n">
        <v>0</v>
      </c>
      <c r="L166" s="27" t="n">
        <v>1</v>
      </c>
      <c r="M166" s="8" t="n">
        <v>1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43494</v>
      </c>
      <c r="B167" s="42" t="inlineStr">
        <is>
          <t>Magdeburg</t>
        </is>
      </c>
      <c r="C167" s="42" t="inlineStr">
        <is>
          <t>Aue</t>
        </is>
      </c>
      <c r="D167" s="27" t="n">
        <v>335</v>
      </c>
      <c r="E167" s="27" t="n">
        <v>444</v>
      </c>
      <c r="F167" s="27" t="n">
        <v>232</v>
      </c>
      <c r="G167" s="27" t="n">
        <v>330</v>
      </c>
      <c r="H167" s="8" t="n">
        <v>5</v>
      </c>
      <c r="I167" s="8" t="n">
        <v>1</v>
      </c>
      <c r="J167" s="8" t="n">
        <v>6</v>
      </c>
      <c r="K167" s="15" t="n">
        <v>1</v>
      </c>
      <c r="L167" s="27" t="n">
        <v>0</v>
      </c>
      <c r="M167" s="8" t="n">
        <v>1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43495</v>
      </c>
      <c r="B168" s="42" t="inlineStr">
        <is>
          <t>Hamburger SV</t>
        </is>
      </c>
      <c r="C168" s="42" t="inlineStr">
        <is>
          <t>Sandhausen</t>
        </is>
      </c>
      <c r="D168" s="27" t="n">
        <v>627</v>
      </c>
      <c r="E168" s="27" t="n">
        <v>291</v>
      </c>
      <c r="F168" s="27" t="n">
        <v>523</v>
      </c>
      <c r="G168" s="27" t="n">
        <v>182</v>
      </c>
      <c r="H168" s="8" t="n">
        <v>7</v>
      </c>
      <c r="I168" s="8" t="n">
        <v>3</v>
      </c>
      <c r="J168" s="8" t="n">
        <v>10</v>
      </c>
      <c r="K168" s="15" t="n">
        <v>2</v>
      </c>
      <c r="L168" s="27" t="n">
        <v>1</v>
      </c>
      <c r="M168" s="8" t="n">
        <v>3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43495</v>
      </c>
      <c r="B169" s="42" t="inlineStr">
        <is>
          <t>Heidenheim</t>
        </is>
      </c>
      <c r="C169" s="42" t="inlineStr">
        <is>
          <t>Holstein Kiel</t>
        </is>
      </c>
      <c r="D169" s="27" t="n">
        <v>290</v>
      </c>
      <c r="E169" s="27" t="n">
        <v>776</v>
      </c>
      <c r="F169" s="27" t="n">
        <v>204</v>
      </c>
      <c r="G169" s="27" t="n">
        <v>679</v>
      </c>
      <c r="H169" s="8" t="n">
        <v>5</v>
      </c>
      <c r="I169" s="8" t="n">
        <v>3</v>
      </c>
      <c r="J169" s="8" t="n">
        <v>8</v>
      </c>
      <c r="K169" s="15" t="n">
        <v>2</v>
      </c>
      <c r="L169" s="27" t="n">
        <v>2</v>
      </c>
      <c r="M169" s="8" t="n">
        <v>4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43495</v>
      </c>
      <c r="B170" s="42" t="inlineStr">
        <is>
          <t>Regensburg</t>
        </is>
      </c>
      <c r="C170" s="42" t="inlineStr">
        <is>
          <t>Paderborn</t>
        </is>
      </c>
      <c r="D170" s="27" t="n">
        <v>257</v>
      </c>
      <c r="E170" s="27" t="n">
        <v>471</v>
      </c>
      <c r="F170" s="27" t="n">
        <v>142</v>
      </c>
      <c r="G170" s="27" t="n">
        <v>345</v>
      </c>
      <c r="H170" s="8" t="n">
        <v>6</v>
      </c>
      <c r="I170" s="8" t="n">
        <v>0</v>
      </c>
      <c r="J170" s="8" t="n">
        <v>6</v>
      </c>
      <c r="K170" s="15" t="n">
        <v>2</v>
      </c>
      <c r="L170" s="27" t="n">
        <v>0</v>
      </c>
      <c r="M170" s="8" t="n">
        <v>2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43495</v>
      </c>
      <c r="B171" s="42" t="inlineStr">
        <is>
          <t>SG Dynamo Dresden</t>
        </is>
      </c>
      <c r="C171" s="42" t="inlineStr">
        <is>
          <t>Arminia Bielefeld</t>
        </is>
      </c>
      <c r="D171" s="27" t="n">
        <v>334</v>
      </c>
      <c r="E171" s="27" t="n">
        <v>440</v>
      </c>
      <c r="F171" s="27" t="n">
        <v>228</v>
      </c>
      <c r="G171" s="27" t="n">
        <v>353</v>
      </c>
      <c r="H171" s="8" t="n">
        <v>7</v>
      </c>
      <c r="I171" s="8" t="n">
        <v>8</v>
      </c>
      <c r="J171" s="8" t="n">
        <v>15</v>
      </c>
      <c r="K171" s="15" t="n">
        <v>3</v>
      </c>
      <c r="L171" s="27" t="n">
        <v>4</v>
      </c>
      <c r="M171" s="8" t="n">
        <v>7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43496</v>
      </c>
      <c r="B172" s="42" t="inlineStr">
        <is>
          <t>Union Berlin</t>
        </is>
      </c>
      <c r="C172" s="42" t="inlineStr">
        <is>
          <t>FC Koln</t>
        </is>
      </c>
      <c r="D172" s="27" t="n">
        <v>196</v>
      </c>
      <c r="E172" s="27" t="n">
        <v>489</v>
      </c>
      <c r="F172" s="27" t="n">
        <v>111</v>
      </c>
      <c r="G172" s="27" t="n">
        <v>403</v>
      </c>
      <c r="H172" s="8" t="n">
        <v>5</v>
      </c>
      <c r="I172" s="8" t="n">
        <v>4</v>
      </c>
      <c r="J172" s="8" t="n">
        <v>9</v>
      </c>
      <c r="K172" s="15" t="n">
        <v>2</v>
      </c>
      <c r="L172" s="27" t="n">
        <v>0</v>
      </c>
      <c r="M172" s="8" t="n">
        <v>2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43497</v>
      </c>
      <c r="B173" s="42" t="inlineStr">
        <is>
          <t>Duisburg</t>
        </is>
      </c>
      <c r="C173" s="42" t="inlineStr">
        <is>
          <t>Darmstadt</t>
        </is>
      </c>
      <c r="D173" s="27" t="n">
        <v>295</v>
      </c>
      <c r="E173" s="27" t="n">
        <v>542</v>
      </c>
      <c r="F173" s="27" t="n">
        <v>205</v>
      </c>
      <c r="G173" s="27" t="n">
        <v>445</v>
      </c>
      <c r="H173" s="8" t="n">
        <v>5</v>
      </c>
      <c r="I173" s="8" t="n">
        <v>10</v>
      </c>
      <c r="J173" s="8" t="n">
        <v>15</v>
      </c>
      <c r="K173" s="15" t="n">
        <v>3</v>
      </c>
      <c r="L173" s="27" t="n">
        <v>2</v>
      </c>
      <c r="M173" s="8" t="n">
        <v>5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43497</v>
      </c>
      <c r="B174" s="42" t="inlineStr">
        <is>
          <t>Ingolstadt</t>
        </is>
      </c>
      <c r="C174" s="42" t="inlineStr">
        <is>
          <t>Magdeburg</t>
        </is>
      </c>
      <c r="D174" s="27" t="n">
        <v>535</v>
      </c>
      <c r="E174" s="27" t="n">
        <v>294</v>
      </c>
      <c r="F174" s="27" t="n">
        <v>413</v>
      </c>
      <c r="G174" s="27" t="n">
        <v>175</v>
      </c>
      <c r="H174" s="8" t="n">
        <v>3</v>
      </c>
      <c r="I174" s="8" t="n">
        <v>2</v>
      </c>
      <c r="J174" s="8" t="n">
        <v>5</v>
      </c>
      <c r="K174" s="15" t="n">
        <v>0</v>
      </c>
      <c r="L174" s="27" t="n">
        <v>1</v>
      </c>
      <c r="M174" s="8" t="n">
        <v>1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43498</v>
      </c>
      <c r="B175" s="42" t="inlineStr">
        <is>
          <t>Arminia Bielefeld</t>
        </is>
      </c>
      <c r="C175" s="42" t="inlineStr">
        <is>
          <t>Hamburger SV</t>
        </is>
      </c>
      <c r="D175" s="27" t="n">
        <v>390</v>
      </c>
      <c r="E175" s="27" t="n">
        <v>622</v>
      </c>
      <c r="F175" s="27" t="n">
        <v>305</v>
      </c>
      <c r="G175" s="27" t="n">
        <v>528</v>
      </c>
      <c r="H175" s="8" t="n">
        <v>7</v>
      </c>
      <c r="I175" s="8" t="n">
        <v>1</v>
      </c>
      <c r="J175" s="8" t="n">
        <v>8</v>
      </c>
      <c r="K175" s="15" t="n">
        <v>2</v>
      </c>
      <c r="L175" s="27" t="n">
        <v>0</v>
      </c>
      <c r="M175" s="8" t="n">
        <v>2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43498</v>
      </c>
      <c r="B176" s="42" t="inlineStr">
        <is>
          <t>Heidenheim</t>
        </is>
      </c>
      <c r="C176" s="42" t="inlineStr">
        <is>
          <t>SG Dynamo Dresden</t>
        </is>
      </c>
      <c r="D176" s="27" t="n">
        <v>453</v>
      </c>
      <c r="E176" s="27" t="n">
        <v>403</v>
      </c>
      <c r="F176" s="27" t="n">
        <v>376</v>
      </c>
      <c r="G176" s="27" t="n">
        <v>337</v>
      </c>
      <c r="H176" s="8" t="n">
        <v>3</v>
      </c>
      <c r="I176" s="8" t="n">
        <v>2</v>
      </c>
      <c r="J176" s="8" t="n">
        <v>5</v>
      </c>
      <c r="K176" s="15" t="n">
        <v>1</v>
      </c>
      <c r="L176" s="27" t="n">
        <v>0</v>
      </c>
      <c r="M176" s="8" t="n">
        <v>1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43498</v>
      </c>
      <c r="B177" s="42" t="inlineStr">
        <is>
          <t>Paderborn</t>
        </is>
      </c>
      <c r="C177" s="42" t="inlineStr">
        <is>
          <t>Greuther Furth</t>
        </is>
      </c>
      <c r="D177" s="27" t="n">
        <v>358</v>
      </c>
      <c r="E177" s="27" t="n">
        <v>317</v>
      </c>
      <c r="F177" s="27" t="n">
        <v>279</v>
      </c>
      <c r="G177" s="27" t="n">
        <v>223</v>
      </c>
      <c r="H177" s="8" t="n">
        <v>11</v>
      </c>
      <c r="I177" s="8" t="n">
        <v>3</v>
      </c>
      <c r="J177" s="8" t="n">
        <v>14</v>
      </c>
      <c r="K177" s="15" t="n">
        <v>6</v>
      </c>
      <c r="L177" s="27" t="n">
        <v>0</v>
      </c>
      <c r="M177" s="8" t="n">
        <v>6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43499</v>
      </c>
      <c r="B178" s="42" t="inlineStr">
        <is>
          <t>Holstein Kiel</t>
        </is>
      </c>
      <c r="C178" s="42" t="inlineStr">
        <is>
          <t>Regensburg</t>
        </is>
      </c>
      <c r="D178" s="27" t="n">
        <v>361</v>
      </c>
      <c r="E178" s="27" t="n">
        <v>289</v>
      </c>
      <c r="F178" s="27" t="n">
        <v>244</v>
      </c>
      <c r="G178" s="27" t="n">
        <v>162</v>
      </c>
      <c r="H178" s="8" t="n">
        <v>3</v>
      </c>
      <c r="I178" s="8" t="n">
        <v>4</v>
      </c>
      <c r="J178" s="8" t="n">
        <v>7</v>
      </c>
      <c r="K178" s="15" t="n">
        <v>2</v>
      </c>
      <c r="L178" s="27" t="n">
        <v>0</v>
      </c>
      <c r="M178" s="8" t="n">
        <v>2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43499</v>
      </c>
      <c r="B179" s="42" t="inlineStr">
        <is>
          <t>Sandhausen</t>
        </is>
      </c>
      <c r="C179" s="42" t="inlineStr">
        <is>
          <t>Bochum</t>
        </is>
      </c>
      <c r="D179" s="27" t="n">
        <v>299</v>
      </c>
      <c r="E179" s="27" t="n">
        <v>395</v>
      </c>
      <c r="F179" s="27" t="n">
        <v>171</v>
      </c>
      <c r="G179" s="27" t="n">
        <v>271</v>
      </c>
      <c r="H179" s="8" t="n">
        <v>4</v>
      </c>
      <c r="I179" s="8" t="n">
        <v>4</v>
      </c>
      <c r="J179" s="8" t="n">
        <v>8</v>
      </c>
      <c r="K179" s="15" t="n">
        <v>3</v>
      </c>
      <c r="L179" s="27" t="n">
        <v>0</v>
      </c>
      <c r="M179" s="8" t="n">
        <v>3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43500</v>
      </c>
      <c r="B180" s="42" t="inlineStr">
        <is>
          <t>St. Pauli</t>
        </is>
      </c>
      <c r="C180" s="42" t="inlineStr">
        <is>
          <t>Union Berlin</t>
        </is>
      </c>
      <c r="D180" s="27" t="n">
        <v>295</v>
      </c>
      <c r="E180" s="27" t="n">
        <v>450</v>
      </c>
      <c r="F180" s="27" t="n">
        <v>172</v>
      </c>
      <c r="G180" s="27" t="n">
        <v>324</v>
      </c>
      <c r="H180" s="8" t="n">
        <v>3</v>
      </c>
      <c r="I180" s="8" t="n">
        <v>7</v>
      </c>
      <c r="J180" s="8" t="n">
        <v>10</v>
      </c>
      <c r="K180" s="15" t="n">
        <v>3</v>
      </c>
      <c r="L180" s="27" t="n">
        <v>2</v>
      </c>
      <c r="M180" s="8" t="n">
        <v>5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43504</v>
      </c>
      <c r="B181" s="42" t="inlineStr">
        <is>
          <t>FC Koln</t>
        </is>
      </c>
      <c r="C181" s="42" t="inlineStr">
        <is>
          <t>St. Pauli</t>
        </is>
      </c>
      <c r="D181" s="27" t="n">
        <v>573</v>
      </c>
      <c r="E181" s="27" t="n">
        <v>300</v>
      </c>
      <c r="F181" s="27" t="n">
        <v>486</v>
      </c>
      <c r="G181" s="27" t="n">
        <v>203</v>
      </c>
      <c r="H181" s="8" t="n">
        <v>12</v>
      </c>
      <c r="I181" s="8" t="n">
        <v>3</v>
      </c>
      <c r="J181" s="8" t="n">
        <v>15</v>
      </c>
      <c r="K181" s="15" t="n">
        <v>4</v>
      </c>
      <c r="L181" s="27" t="n">
        <v>1</v>
      </c>
      <c r="M181" s="8" t="n">
        <v>5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43504</v>
      </c>
      <c r="B182" s="42" t="inlineStr">
        <is>
          <t>Regensburg</t>
        </is>
      </c>
      <c r="C182" s="42" t="inlineStr">
        <is>
          <t>Arminia Bielefeld</t>
        </is>
      </c>
      <c r="D182" s="27" t="n">
        <v>400</v>
      </c>
      <c r="E182" s="27" t="n">
        <v>366</v>
      </c>
      <c r="F182" s="27" t="n">
        <v>272</v>
      </c>
      <c r="G182" s="27" t="n">
        <v>240</v>
      </c>
      <c r="H182" s="8" t="n">
        <v>6</v>
      </c>
      <c r="I182" s="8" t="n">
        <v>6</v>
      </c>
      <c r="J182" s="8" t="n">
        <v>12</v>
      </c>
      <c r="K182" s="15" t="n">
        <v>0</v>
      </c>
      <c r="L182" s="27" t="n">
        <v>3</v>
      </c>
      <c r="M182" s="8" t="n">
        <v>3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43505</v>
      </c>
      <c r="B183" s="42" t="inlineStr">
        <is>
          <t>Bochum</t>
        </is>
      </c>
      <c r="C183" s="42" t="inlineStr">
        <is>
          <t>Paderborn</t>
        </is>
      </c>
      <c r="D183" s="27" t="n">
        <v>351</v>
      </c>
      <c r="E183" s="27" t="n">
        <v>279</v>
      </c>
      <c r="F183" s="27" t="n">
        <v>222</v>
      </c>
      <c r="G183" s="27" t="n">
        <v>175</v>
      </c>
      <c r="H183" s="8" t="n">
        <v>4</v>
      </c>
      <c r="I183" s="8" t="n">
        <v>7</v>
      </c>
      <c r="J183" s="8" t="n">
        <v>11</v>
      </c>
      <c r="K183" s="15" t="n">
        <v>1</v>
      </c>
      <c r="L183" s="27" t="n">
        <v>2</v>
      </c>
      <c r="M183" s="8" t="n">
        <v>3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43505</v>
      </c>
      <c r="B184" s="42" t="inlineStr">
        <is>
          <t>Greuther Furth</t>
        </is>
      </c>
      <c r="C184" s="42" t="inlineStr">
        <is>
          <t>Duisburg</t>
        </is>
      </c>
      <c r="D184" s="27" t="n">
        <v>348</v>
      </c>
      <c r="E184" s="27" t="n">
        <v>349</v>
      </c>
      <c r="F184" s="27" t="n">
        <v>223</v>
      </c>
      <c r="G184" s="27" t="n">
        <v>239</v>
      </c>
      <c r="H184" s="8" t="n">
        <v>7</v>
      </c>
      <c r="I184" s="8" t="n">
        <v>3</v>
      </c>
      <c r="J184" s="8" t="n">
        <v>10</v>
      </c>
      <c r="K184" s="15" t="n">
        <v>1</v>
      </c>
      <c r="L184" s="27" t="n">
        <v>0</v>
      </c>
      <c r="M184" s="8" t="n">
        <v>1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43505</v>
      </c>
      <c r="B185" s="42" t="inlineStr">
        <is>
          <t>Union Berlin</t>
        </is>
      </c>
      <c r="C185" s="42" t="inlineStr">
        <is>
          <t>Sandhausen</t>
        </is>
      </c>
      <c r="D185" s="27" t="n">
        <v>380</v>
      </c>
      <c r="E185" s="27" t="n">
        <v>322</v>
      </c>
      <c r="F185" s="27" t="n">
        <v>253</v>
      </c>
      <c r="G185" s="27" t="n">
        <v>184</v>
      </c>
      <c r="H185" s="8" t="n">
        <v>5</v>
      </c>
      <c r="I185" s="8" t="n">
        <v>0</v>
      </c>
      <c r="J185" s="8" t="n">
        <v>5</v>
      </c>
      <c r="K185" s="15" t="n">
        <v>2</v>
      </c>
      <c r="L185" s="27" t="n">
        <v>0</v>
      </c>
      <c r="M185" s="8" t="n">
        <v>2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43506</v>
      </c>
      <c r="B186" s="42" t="inlineStr">
        <is>
          <t>Aue</t>
        </is>
      </c>
      <c r="C186" s="42" t="inlineStr">
        <is>
          <t>Ingolstadt</t>
        </is>
      </c>
      <c r="D186" s="27" t="n">
        <v>266</v>
      </c>
      <c r="E186" s="27" t="n">
        <v>370</v>
      </c>
      <c r="F186" s="27" t="n">
        <v>164</v>
      </c>
      <c r="G186" s="27" t="n">
        <v>260</v>
      </c>
      <c r="H186" s="8" t="n">
        <v>3</v>
      </c>
      <c r="I186" s="8" t="n">
        <v>7</v>
      </c>
      <c r="J186" s="8" t="n">
        <v>10</v>
      </c>
      <c r="K186" s="15" t="n">
        <v>0</v>
      </c>
      <c r="L186" s="27" t="n">
        <v>3</v>
      </c>
      <c r="M186" s="8" t="n">
        <v>3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43506</v>
      </c>
      <c r="B187" s="42" t="inlineStr">
        <is>
          <t>Darmstadt</t>
        </is>
      </c>
      <c r="C187" s="42" t="inlineStr">
        <is>
          <t>Heidenheim</t>
        </is>
      </c>
      <c r="D187" s="27" t="n">
        <v>529</v>
      </c>
      <c r="E187" s="27" t="n">
        <v>395</v>
      </c>
      <c r="F187" s="27" t="n">
        <v>416</v>
      </c>
      <c r="G187" s="27" t="n">
        <v>287</v>
      </c>
      <c r="H187" s="8" t="n">
        <v>4</v>
      </c>
      <c r="I187" s="8" t="n">
        <v>4</v>
      </c>
      <c r="J187" s="8" t="n">
        <v>8</v>
      </c>
      <c r="K187" s="15" t="n">
        <v>1</v>
      </c>
      <c r="L187" s="27" t="n">
        <v>2</v>
      </c>
      <c r="M187" s="8" t="n">
        <v>3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43506</v>
      </c>
      <c r="B188" s="42" t="inlineStr">
        <is>
          <t>Magdeburg</t>
        </is>
      </c>
      <c r="C188" s="42" t="inlineStr">
        <is>
          <t>Holstein Kiel</t>
        </is>
      </c>
      <c r="D188" s="27" t="n">
        <v>268</v>
      </c>
      <c r="E188" s="27" t="n">
        <v>451</v>
      </c>
      <c r="F188" s="27" t="n">
        <v>194</v>
      </c>
      <c r="G188" s="27" t="n">
        <v>379</v>
      </c>
      <c r="H188" s="8" t="n">
        <v>9</v>
      </c>
      <c r="I188" s="8" t="n">
        <v>5</v>
      </c>
      <c r="J188" s="8" t="n">
        <v>14</v>
      </c>
      <c r="K188" s="15" t="n">
        <v>1</v>
      </c>
      <c r="L188" s="27" t="n">
        <v>1</v>
      </c>
      <c r="M188" s="8" t="n">
        <v>2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43507</v>
      </c>
      <c r="B189" s="42" t="inlineStr">
        <is>
          <t>Hamburger SV</t>
        </is>
      </c>
      <c r="C189" s="42" t="inlineStr">
        <is>
          <t>SG Dynamo Dresden</t>
        </is>
      </c>
      <c r="D189" s="27" t="n">
        <v>659</v>
      </c>
      <c r="E189" s="27" t="n">
        <v>360</v>
      </c>
      <c r="F189" s="27" t="n">
        <v>583</v>
      </c>
      <c r="G189" s="27" t="n">
        <v>261</v>
      </c>
      <c r="H189" s="8" t="n">
        <v>6</v>
      </c>
      <c r="I189" s="8" t="n">
        <v>4</v>
      </c>
      <c r="J189" s="8" t="n">
        <v>10</v>
      </c>
      <c r="K189" s="15" t="n">
        <v>1</v>
      </c>
      <c r="L189" s="27" t="n">
        <v>0</v>
      </c>
      <c r="M189" s="8" t="n">
        <v>1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43511</v>
      </c>
      <c r="B190" s="42" t="inlineStr">
        <is>
          <t>Paderborn</t>
        </is>
      </c>
      <c r="C190" s="42" t="inlineStr">
        <is>
          <t>FC Koln</t>
        </is>
      </c>
      <c r="D190" s="27" t="n">
        <v>323</v>
      </c>
      <c r="E190" s="27" t="n">
        <v>314</v>
      </c>
      <c r="F190" s="27" t="n">
        <v>243</v>
      </c>
      <c r="G190" s="27" t="n">
        <v>203</v>
      </c>
      <c r="H190" s="8" t="n">
        <v>4</v>
      </c>
      <c r="I190" s="8" t="n">
        <v>4</v>
      </c>
      <c r="J190" s="8" t="n">
        <v>8</v>
      </c>
      <c r="K190" s="15" t="n">
        <v>3</v>
      </c>
      <c r="L190" s="27" t="n">
        <v>2</v>
      </c>
      <c r="M190" s="8" t="n">
        <v>5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43511</v>
      </c>
      <c r="B191" s="42" t="inlineStr">
        <is>
          <t>Sandhausen</t>
        </is>
      </c>
      <c r="C191" s="42" t="inlineStr">
        <is>
          <t>Darmstadt</t>
        </is>
      </c>
      <c r="D191" s="27" t="n">
        <v>355</v>
      </c>
      <c r="E191" s="27" t="n">
        <v>327</v>
      </c>
      <c r="F191" s="27" t="n">
        <v>228</v>
      </c>
      <c r="G191" s="27" t="n">
        <v>214</v>
      </c>
      <c r="H191" s="8" t="n">
        <v>2</v>
      </c>
      <c r="I191" s="8" t="n">
        <v>2</v>
      </c>
      <c r="J191" s="8" t="n">
        <v>4</v>
      </c>
      <c r="K191" s="15" t="n">
        <v>1</v>
      </c>
      <c r="L191" s="27" t="n">
        <v>1</v>
      </c>
      <c r="M191" s="8" t="n">
        <v>2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43512</v>
      </c>
      <c r="B192" s="42" t="inlineStr">
        <is>
          <t>Duisburg</t>
        </is>
      </c>
      <c r="C192" s="42" t="inlineStr">
        <is>
          <t>Union Berlin</t>
        </is>
      </c>
      <c r="D192" s="27" t="n">
        <v>341</v>
      </c>
      <c r="E192" s="27" t="n">
        <v>433</v>
      </c>
      <c r="F192" s="27" t="n">
        <v>218</v>
      </c>
      <c r="G192" s="27" t="n">
        <v>338</v>
      </c>
      <c r="H192" s="8" t="n">
        <v>4</v>
      </c>
      <c r="I192" s="8" t="n">
        <v>3</v>
      </c>
      <c r="J192" s="8" t="n">
        <v>7</v>
      </c>
      <c r="K192" s="15" t="n">
        <v>2</v>
      </c>
      <c r="L192" s="27" t="n">
        <v>3</v>
      </c>
      <c r="M192" s="8" t="n">
        <v>5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43512</v>
      </c>
      <c r="B193" s="42" t="inlineStr">
        <is>
          <t>Heidenheim</t>
        </is>
      </c>
      <c r="C193" s="42" t="inlineStr">
        <is>
          <t>Hamburger SV</t>
        </is>
      </c>
      <c r="D193" s="27" t="n">
        <v>290</v>
      </c>
      <c r="E193" s="27" t="n">
        <v>492</v>
      </c>
      <c r="F193" s="27" t="n">
        <v>206</v>
      </c>
      <c r="G193" s="27" t="n">
        <v>407</v>
      </c>
      <c r="H193" s="8" t="n">
        <v>7</v>
      </c>
      <c r="I193" s="8" t="n">
        <v>4</v>
      </c>
      <c r="J193" s="8" t="n">
        <v>11</v>
      </c>
      <c r="K193" s="15" t="n">
        <v>2</v>
      </c>
      <c r="L193" s="27" t="n">
        <v>2</v>
      </c>
      <c r="M193" s="8" t="n">
        <v>4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43512</v>
      </c>
      <c r="B194" s="42" t="inlineStr">
        <is>
          <t>Ingolstadt</t>
        </is>
      </c>
      <c r="C194" s="42" t="inlineStr">
        <is>
          <t>Bochum</t>
        </is>
      </c>
      <c r="D194" s="27" t="n">
        <v>326</v>
      </c>
      <c r="E194" s="27" t="n">
        <v>440</v>
      </c>
      <c r="F194" s="27" t="n">
        <v>217</v>
      </c>
      <c r="G194" s="27" t="n">
        <v>318</v>
      </c>
      <c r="H194" s="8" t="n">
        <v>5</v>
      </c>
      <c r="I194" s="8" t="n">
        <v>5</v>
      </c>
      <c r="J194" s="8" t="n">
        <v>10</v>
      </c>
      <c r="K194" s="15" t="n">
        <v>2</v>
      </c>
      <c r="L194" s="27" t="n">
        <v>1</v>
      </c>
      <c r="M194" s="8" t="n">
        <v>3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43512</v>
      </c>
      <c r="B195" s="42" t="inlineStr">
        <is>
          <t>St. Pauli</t>
        </is>
      </c>
      <c r="C195" s="42" t="inlineStr">
        <is>
          <t>Aue</t>
        </is>
      </c>
      <c r="D195" s="27" t="n">
        <v>366</v>
      </c>
      <c r="E195" s="27" t="n">
        <v>407</v>
      </c>
      <c r="F195" s="27" t="n">
        <v>253</v>
      </c>
      <c r="G195" s="27" t="n">
        <v>310</v>
      </c>
      <c r="H195" s="8" t="n">
        <v>3</v>
      </c>
      <c r="I195" s="8" t="n">
        <v>4</v>
      </c>
      <c r="J195" s="8" t="n">
        <v>7</v>
      </c>
      <c r="K195" s="15" t="n">
        <v>1</v>
      </c>
      <c r="L195" s="27" t="n">
        <v>2</v>
      </c>
      <c r="M195" s="8" t="n">
        <v>3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43513</v>
      </c>
      <c r="B196" s="42" t="inlineStr">
        <is>
          <t>Arminia Bielefeld</t>
        </is>
      </c>
      <c r="C196" s="42" t="inlineStr">
        <is>
          <t>Magdeburg</t>
        </is>
      </c>
      <c r="D196" s="27" t="n">
        <v>440</v>
      </c>
      <c r="E196" s="27" t="n">
        <v>463</v>
      </c>
      <c r="F196" s="27" t="n">
        <v>300</v>
      </c>
      <c r="G196" s="27" t="n">
        <v>327</v>
      </c>
      <c r="H196" s="8" t="n">
        <v>3</v>
      </c>
      <c r="I196" s="8" t="n">
        <v>4</v>
      </c>
      <c r="J196" s="8" t="n">
        <v>7</v>
      </c>
      <c r="K196" s="15" t="n">
        <v>1</v>
      </c>
      <c r="L196" s="27" t="n">
        <v>3</v>
      </c>
      <c r="M196" s="8" t="n">
        <v>4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43513</v>
      </c>
      <c r="B197" s="42" t="inlineStr">
        <is>
          <t>Holstein Kiel</t>
        </is>
      </c>
      <c r="C197" s="42" t="inlineStr">
        <is>
          <t>Greuther Furth</t>
        </is>
      </c>
      <c r="D197" s="27" t="n">
        <v>428</v>
      </c>
      <c r="E197" s="27" t="n">
        <v>281</v>
      </c>
      <c r="F197" s="27" t="n">
        <v>313</v>
      </c>
      <c r="G197" s="27" t="n">
        <v>165</v>
      </c>
      <c r="H197" s="8" t="n">
        <v>5</v>
      </c>
      <c r="I197" s="8" t="n">
        <v>5</v>
      </c>
      <c r="J197" s="8" t="n">
        <v>10</v>
      </c>
      <c r="K197" s="15" t="n">
        <v>2</v>
      </c>
      <c r="L197" s="27" t="n">
        <v>2</v>
      </c>
      <c r="M197" s="8" t="n">
        <v>4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43513</v>
      </c>
      <c r="B198" s="42" t="inlineStr">
        <is>
          <t>SG Dynamo Dresden</t>
        </is>
      </c>
      <c r="C198" s="42" t="inlineStr">
        <is>
          <t>Regensburg</t>
        </is>
      </c>
      <c r="D198" s="27" t="n">
        <v>412</v>
      </c>
      <c r="E198" s="27" t="n">
        <v>295</v>
      </c>
      <c r="F198" s="27" t="n">
        <v>297</v>
      </c>
      <c r="G198" s="27" t="n">
        <v>202</v>
      </c>
      <c r="H198" s="8" t="n">
        <v>4</v>
      </c>
      <c r="I198" s="8" t="n">
        <v>2</v>
      </c>
      <c r="J198" s="8" t="n">
        <v>6</v>
      </c>
      <c r="K198" s="15" t="n">
        <v>0</v>
      </c>
      <c r="L198" s="27" t="n">
        <v>0</v>
      </c>
      <c r="M198" s="8" t="n">
        <v>0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43518</v>
      </c>
      <c r="B199" s="42" t="inlineStr">
        <is>
          <t>Greuther Furth</t>
        </is>
      </c>
      <c r="C199" s="42" t="inlineStr">
        <is>
          <t>Heidenheim</t>
        </is>
      </c>
      <c r="D199" s="27" t="n">
        <v>514</v>
      </c>
      <c r="E199" s="27" t="n">
        <v>399</v>
      </c>
      <c r="F199" s="27" t="n">
        <v>378</v>
      </c>
      <c r="G199" s="27" t="n">
        <v>265</v>
      </c>
      <c r="H199" s="8" t="n">
        <v>4</v>
      </c>
      <c r="I199" s="8" t="n">
        <v>1</v>
      </c>
      <c r="J199" s="8" t="n">
        <v>5</v>
      </c>
      <c r="K199" s="15" t="n">
        <v>0</v>
      </c>
      <c r="L199" s="27" t="n">
        <v>0</v>
      </c>
      <c r="M199" s="8" t="n">
        <v>0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43518</v>
      </c>
      <c r="B200" s="42" t="inlineStr">
        <is>
          <t>Union Berlin</t>
        </is>
      </c>
      <c r="C200" s="42" t="inlineStr">
        <is>
          <t>Arminia Bielefeld</t>
        </is>
      </c>
      <c r="D200" s="27" t="n">
        <v>346</v>
      </c>
      <c r="E200" s="27" t="n">
        <v>593</v>
      </c>
      <c r="F200" s="27" t="n">
        <v>241</v>
      </c>
      <c r="G200" s="27" t="n">
        <v>486</v>
      </c>
      <c r="H200" s="8" t="n">
        <v>4</v>
      </c>
      <c r="I200" s="8" t="n">
        <v>3</v>
      </c>
      <c r="J200" s="8" t="n">
        <v>7</v>
      </c>
      <c r="K200" s="15" t="n">
        <v>1</v>
      </c>
      <c r="L200" s="27" t="n">
        <v>1</v>
      </c>
      <c r="M200" s="8" t="n">
        <v>2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43519</v>
      </c>
      <c r="B201" s="42" t="inlineStr">
        <is>
          <t>Bochum</t>
        </is>
      </c>
      <c r="C201" s="42" t="inlineStr">
        <is>
          <t>Holstein Kiel</t>
        </is>
      </c>
      <c r="D201" s="27" t="n">
        <v>442</v>
      </c>
      <c r="E201" s="27" t="n">
        <v>414</v>
      </c>
      <c r="F201" s="27" t="n">
        <v>347</v>
      </c>
      <c r="G201" s="27" t="n">
        <v>318</v>
      </c>
      <c r="H201" s="8" t="n">
        <v>2</v>
      </c>
      <c r="I201" s="8" t="n">
        <v>8</v>
      </c>
      <c r="J201" s="8" t="n">
        <v>10</v>
      </c>
      <c r="K201" s="15" t="n">
        <v>1</v>
      </c>
      <c r="L201" s="27" t="n">
        <v>3</v>
      </c>
      <c r="M201" s="8" t="n">
        <v>4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43519</v>
      </c>
      <c r="B202" s="42" t="inlineStr">
        <is>
          <t>Darmstadt</t>
        </is>
      </c>
      <c r="C202" s="42" t="inlineStr">
        <is>
          <t>SG Dynamo Dresden</t>
        </is>
      </c>
      <c r="D202" s="27" t="n">
        <v>329</v>
      </c>
      <c r="E202" s="27" t="n">
        <v>436</v>
      </c>
      <c r="F202" s="27" t="n">
        <v>241</v>
      </c>
      <c r="G202" s="27" t="n">
        <v>343</v>
      </c>
      <c r="H202" s="8" t="n">
        <v>5</v>
      </c>
      <c r="I202" s="8" t="n">
        <v>1</v>
      </c>
      <c r="J202" s="8" t="n">
        <v>6</v>
      </c>
      <c r="K202" s="15" t="n">
        <v>2</v>
      </c>
      <c r="L202" s="27" t="n">
        <v>0</v>
      </c>
      <c r="M202" s="8" t="n">
        <v>2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43519</v>
      </c>
      <c r="B203" s="42" t="inlineStr">
        <is>
          <t>FC Koln</t>
        </is>
      </c>
      <c r="C203" s="42" t="inlineStr">
        <is>
          <t>Sandhausen</t>
        </is>
      </c>
      <c r="D203" s="27" t="n">
        <v>467</v>
      </c>
      <c r="E203" s="27" t="n">
        <v>335</v>
      </c>
      <c r="F203" s="27" t="n">
        <v>359</v>
      </c>
      <c r="G203" s="27" t="n">
        <v>219</v>
      </c>
      <c r="H203" s="8" t="n">
        <v>8</v>
      </c>
      <c r="I203" s="8" t="n">
        <v>2</v>
      </c>
      <c r="J203" s="8" t="n">
        <v>10</v>
      </c>
      <c r="K203" s="15" t="n">
        <v>3</v>
      </c>
      <c r="L203" s="27" t="n">
        <v>1</v>
      </c>
      <c r="M203" s="8" t="n">
        <v>4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43519</v>
      </c>
      <c r="B204" s="42" t="inlineStr">
        <is>
          <t>St. Pauli</t>
        </is>
      </c>
      <c r="C204" s="42" t="inlineStr">
        <is>
          <t>Ingolstadt</t>
        </is>
      </c>
      <c r="D204" s="27" t="n">
        <v>322</v>
      </c>
      <c r="E204" s="27" t="n">
        <v>473</v>
      </c>
      <c r="F204" s="27" t="n">
        <v>224</v>
      </c>
      <c r="G204" s="27" t="n">
        <v>367</v>
      </c>
      <c r="H204" s="8" t="n">
        <v>3</v>
      </c>
      <c r="I204" s="8" t="n">
        <v>0</v>
      </c>
      <c r="J204" s="8" t="n">
        <v>3</v>
      </c>
      <c r="K204" s="15" t="n">
        <v>1</v>
      </c>
      <c r="L204" s="27" t="n">
        <v>0</v>
      </c>
      <c r="M204" s="8" t="n">
        <v>1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43520</v>
      </c>
      <c r="B205" s="42" t="inlineStr">
        <is>
          <t>Aue</t>
        </is>
      </c>
      <c r="C205" s="42" t="inlineStr">
        <is>
          <t>Duisburg</t>
        </is>
      </c>
      <c r="D205" s="27" t="n">
        <v>389</v>
      </c>
      <c r="E205" s="27" t="n">
        <v>357</v>
      </c>
      <c r="F205" s="27" t="n">
        <v>293</v>
      </c>
      <c r="G205" s="27" t="n">
        <v>259</v>
      </c>
      <c r="H205" s="8" t="n">
        <v>3</v>
      </c>
      <c r="I205" s="8" t="n">
        <v>5</v>
      </c>
      <c r="J205" s="8" t="n">
        <v>8</v>
      </c>
      <c r="K205" s="15" t="n">
        <v>0</v>
      </c>
      <c r="L205" s="27" t="n">
        <v>0</v>
      </c>
      <c r="M205" s="8" t="n">
        <v>0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43520</v>
      </c>
      <c r="B206" s="42" t="inlineStr">
        <is>
          <t>Magdeburg</t>
        </is>
      </c>
      <c r="C206" s="42" t="inlineStr">
        <is>
          <t>Paderborn</t>
        </is>
      </c>
      <c r="D206" s="27" t="n">
        <v>312</v>
      </c>
      <c r="E206" s="27" t="n">
        <v>435</v>
      </c>
      <c r="F206" s="27" t="n">
        <v>184</v>
      </c>
      <c r="G206" s="27" t="n">
        <v>318</v>
      </c>
      <c r="H206" s="8" t="n">
        <v>2</v>
      </c>
      <c r="I206" s="8" t="n">
        <v>3</v>
      </c>
      <c r="J206" s="8" t="n">
        <v>5</v>
      </c>
      <c r="K206" s="15" t="n">
        <v>1</v>
      </c>
      <c r="L206" s="27" t="n">
        <v>1</v>
      </c>
      <c r="M206" s="8" t="n">
        <v>2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43520</v>
      </c>
      <c r="B207" s="42" t="inlineStr">
        <is>
          <t>Regensburg</t>
        </is>
      </c>
      <c r="C207" s="42" t="inlineStr">
        <is>
          <t>Hamburger SV</t>
        </is>
      </c>
      <c r="D207" s="27" t="n">
        <v>317</v>
      </c>
      <c r="E207" s="27" t="n">
        <v>309</v>
      </c>
      <c r="F207" s="27" t="n">
        <v>189</v>
      </c>
      <c r="G207" s="27" t="n">
        <v>184</v>
      </c>
      <c r="H207" s="8" t="n">
        <v>3</v>
      </c>
      <c r="I207" s="8" t="n">
        <v>5</v>
      </c>
      <c r="J207" s="8" t="n">
        <v>8</v>
      </c>
      <c r="K207" s="15" t="n">
        <v>2</v>
      </c>
      <c r="L207" s="27" t="n">
        <v>1</v>
      </c>
      <c r="M207" s="8" t="n">
        <v>3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43523</v>
      </c>
      <c r="B208" s="42" t="inlineStr">
        <is>
          <t>Aue</t>
        </is>
      </c>
      <c r="C208" s="42" t="inlineStr">
        <is>
          <t>FC Koln</t>
        </is>
      </c>
      <c r="D208" s="27" t="n">
        <v>438</v>
      </c>
      <c r="E208" s="27" t="n">
        <v>459</v>
      </c>
      <c r="F208" s="27" t="n">
        <v>341</v>
      </c>
      <c r="G208" s="27" t="n">
        <v>378</v>
      </c>
      <c r="H208" s="8" t="n">
        <v>4</v>
      </c>
      <c r="I208" s="8" t="n">
        <v>5</v>
      </c>
      <c r="J208" s="8" t="n">
        <v>9</v>
      </c>
      <c r="K208" s="15" t="n">
        <v>0</v>
      </c>
      <c r="L208" s="27" t="n">
        <v>1</v>
      </c>
      <c r="M208" s="8" t="n">
        <v>1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43525</v>
      </c>
      <c r="B209" s="42" t="inlineStr">
        <is>
          <t>Duisburg</t>
        </is>
      </c>
      <c r="C209" s="42" t="inlineStr">
        <is>
          <t>Magdeburg</t>
        </is>
      </c>
      <c r="D209" s="27" t="n">
        <v>538</v>
      </c>
      <c r="E209" s="27" t="n">
        <v>389</v>
      </c>
      <c r="F209" s="27" t="n">
        <v>440</v>
      </c>
      <c r="G209" s="27" t="n">
        <v>274</v>
      </c>
      <c r="H209" s="8" t="n">
        <v>3</v>
      </c>
      <c r="I209" s="8" t="n">
        <v>4</v>
      </c>
      <c r="J209" s="8" t="n">
        <v>7</v>
      </c>
      <c r="K209" s="15" t="n">
        <v>1</v>
      </c>
      <c r="L209" s="27" t="n">
        <v>0</v>
      </c>
      <c r="M209" s="8" t="n">
        <v>1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43525</v>
      </c>
      <c r="B210" s="42" t="inlineStr">
        <is>
          <t>Holstein Kiel</t>
        </is>
      </c>
      <c r="C210" s="42" t="inlineStr">
        <is>
          <t>Union Berlin</t>
        </is>
      </c>
      <c r="D210" s="27" t="n">
        <v>523</v>
      </c>
      <c r="E210" s="27" t="n">
        <v>337</v>
      </c>
      <c r="F210" s="27" t="n">
        <v>412</v>
      </c>
      <c r="G210" s="27" t="n">
        <v>234</v>
      </c>
      <c r="H210" s="8" t="n">
        <v>3</v>
      </c>
      <c r="I210" s="8" t="n">
        <v>6</v>
      </c>
      <c r="J210" s="8" t="n">
        <v>9</v>
      </c>
      <c r="K210" s="15" t="n">
        <v>0</v>
      </c>
      <c r="L210" s="27" t="n">
        <v>2</v>
      </c>
      <c r="M210" s="8" t="n">
        <v>2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43526</v>
      </c>
      <c r="B211" s="42" t="inlineStr">
        <is>
          <t>Heidenheim</t>
        </is>
      </c>
      <c r="C211" s="42" t="inlineStr">
        <is>
          <t>Regensburg</t>
        </is>
      </c>
      <c r="D211" s="27" t="n">
        <v>513</v>
      </c>
      <c r="E211" s="27" t="n">
        <v>297</v>
      </c>
      <c r="F211" s="27" t="n">
        <v>397</v>
      </c>
      <c r="G211" s="27" t="n">
        <v>198</v>
      </c>
      <c r="H211" s="8" t="n">
        <v>5</v>
      </c>
      <c r="I211" s="8" t="n">
        <v>8</v>
      </c>
      <c r="J211" s="8" t="n">
        <v>13</v>
      </c>
      <c r="K211" s="15" t="n">
        <v>1</v>
      </c>
      <c r="L211" s="27" t="n">
        <v>2</v>
      </c>
      <c r="M211" s="8" t="n">
        <v>3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43526</v>
      </c>
      <c r="B212" s="42" t="inlineStr">
        <is>
          <t>Paderborn</t>
        </is>
      </c>
      <c r="C212" s="42" t="inlineStr">
        <is>
          <t>St. Pauli</t>
        </is>
      </c>
      <c r="D212" s="27" t="n">
        <v>506</v>
      </c>
      <c r="E212" s="27" t="n">
        <v>305</v>
      </c>
      <c r="F212" s="27" t="n">
        <v>393</v>
      </c>
      <c r="G212" s="27" t="n">
        <v>193</v>
      </c>
      <c r="H212" s="8" t="n">
        <v>4</v>
      </c>
      <c r="I212" s="8" t="n">
        <v>3</v>
      </c>
      <c r="J212" s="8" t="n">
        <v>7</v>
      </c>
      <c r="K212" s="15" t="n">
        <v>0</v>
      </c>
      <c r="L212" s="27" t="n">
        <v>1</v>
      </c>
      <c r="M212" s="8" t="n">
        <v>1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43526</v>
      </c>
      <c r="B213" s="42" t="inlineStr">
        <is>
          <t>Sandhausen</t>
        </is>
      </c>
      <c r="C213" s="42" t="inlineStr">
        <is>
          <t>Aue</t>
        </is>
      </c>
      <c r="D213" s="27" t="n">
        <v>464</v>
      </c>
      <c r="E213" s="27" t="n">
        <v>373</v>
      </c>
      <c r="F213" s="27" t="n">
        <v>370</v>
      </c>
      <c r="G213" s="27" t="n">
        <v>285</v>
      </c>
      <c r="H213" s="8" t="n">
        <v>1</v>
      </c>
      <c r="I213" s="8" t="n">
        <v>9</v>
      </c>
      <c r="J213" s="8" t="n">
        <v>10</v>
      </c>
      <c r="K213" s="15" t="n">
        <v>0</v>
      </c>
      <c r="L213" s="27" t="n">
        <v>3</v>
      </c>
      <c r="M213" s="8" t="n">
        <v>3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43527</v>
      </c>
      <c r="B214" s="42" t="inlineStr">
        <is>
          <t>Arminia Bielefeld</t>
        </is>
      </c>
      <c r="C214" s="42" t="inlineStr">
        <is>
          <t>Darmstadt</t>
        </is>
      </c>
      <c r="D214" s="27" t="n">
        <v>528</v>
      </c>
      <c r="E214" s="27" t="n">
        <v>451</v>
      </c>
      <c r="F214" s="27" t="n">
        <v>441</v>
      </c>
      <c r="G214" s="27" t="n">
        <v>354</v>
      </c>
      <c r="H214" s="8" t="n">
        <v>5</v>
      </c>
      <c r="I214" s="8" t="n">
        <v>2</v>
      </c>
      <c r="J214" s="8" t="n">
        <v>7</v>
      </c>
      <c r="K214" s="15" t="n">
        <v>1</v>
      </c>
      <c r="L214" s="27" t="n">
        <v>0</v>
      </c>
      <c r="M214" s="8" t="n">
        <v>1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43527</v>
      </c>
      <c r="B215" s="42" t="inlineStr">
        <is>
          <t>Ingolstadt</t>
        </is>
      </c>
      <c r="C215" s="42" t="inlineStr">
        <is>
          <t>FC Koln</t>
        </is>
      </c>
      <c r="D215" s="27" t="n">
        <v>410</v>
      </c>
      <c r="E215" s="27" t="n">
        <v>294</v>
      </c>
      <c r="F215" s="27" t="n">
        <v>303</v>
      </c>
      <c r="G215" s="27" t="n">
        <v>201</v>
      </c>
      <c r="H215" s="8" t="n">
        <v>1</v>
      </c>
      <c r="I215" s="8" t="n">
        <v>4</v>
      </c>
      <c r="J215" s="8" t="n">
        <v>5</v>
      </c>
      <c r="K215" s="15" t="n">
        <v>1</v>
      </c>
      <c r="L215" s="27" t="n">
        <v>2</v>
      </c>
      <c r="M215" s="8" t="n">
        <v>3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43527</v>
      </c>
      <c r="B216" s="42" t="inlineStr">
        <is>
          <t>SG Dynamo Dresden</t>
        </is>
      </c>
      <c r="C216" s="42" t="inlineStr">
        <is>
          <t>Bochum</t>
        </is>
      </c>
      <c r="D216" s="27" t="n">
        <v>517</v>
      </c>
      <c r="E216" s="27" t="n">
        <v>300</v>
      </c>
      <c r="F216" s="27" t="n">
        <v>437</v>
      </c>
      <c r="G216" s="27" t="n">
        <v>214</v>
      </c>
      <c r="H216" s="8" t="n">
        <v>8</v>
      </c>
      <c r="I216" s="8" t="n">
        <v>5</v>
      </c>
      <c r="J216" s="8" t="n">
        <v>13</v>
      </c>
      <c r="K216" s="15" t="n">
        <v>2</v>
      </c>
      <c r="L216" s="27" t="n">
        <v>2</v>
      </c>
      <c r="M216" s="8" t="n">
        <v>4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43528</v>
      </c>
      <c r="B217" s="42" t="inlineStr">
        <is>
          <t>Hamburger SV</t>
        </is>
      </c>
      <c r="C217" s="42" t="inlineStr">
        <is>
          <t>Greuther Furth</t>
        </is>
      </c>
      <c r="D217" s="27" t="n">
        <v>464</v>
      </c>
      <c r="E217" s="27" t="n">
        <v>368</v>
      </c>
      <c r="F217" s="27" t="n">
        <v>361</v>
      </c>
      <c r="G217" s="27" t="n">
        <v>249</v>
      </c>
      <c r="H217" s="8" t="n">
        <v>3</v>
      </c>
      <c r="I217" s="8" t="n">
        <v>6</v>
      </c>
      <c r="J217" s="8" t="n">
        <v>9</v>
      </c>
      <c r="K217" s="15" t="n">
        <v>1</v>
      </c>
      <c r="L217" s="27" t="n">
        <v>0</v>
      </c>
      <c r="M217" s="8" t="n">
        <v>1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43532</v>
      </c>
      <c r="B218" s="42" t="inlineStr">
        <is>
          <t>Bochum</t>
        </is>
      </c>
      <c r="C218" s="42" t="inlineStr">
        <is>
          <t>Heidenheim</t>
        </is>
      </c>
      <c r="D218" s="27" t="n">
        <v>618</v>
      </c>
      <c r="E218" s="27" t="n">
        <v>374</v>
      </c>
      <c r="F218" s="27" t="n">
        <v>525</v>
      </c>
      <c r="G218" s="27" t="n">
        <v>275</v>
      </c>
      <c r="H218" s="8" t="n">
        <v>3</v>
      </c>
      <c r="I218" s="8" t="n">
        <v>3</v>
      </c>
      <c r="J218" s="8" t="n">
        <v>6</v>
      </c>
      <c r="K218" s="15" t="n">
        <v>1</v>
      </c>
      <c r="L218" s="27" t="n">
        <v>0</v>
      </c>
      <c r="M218" s="8" t="n">
        <v>1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43532</v>
      </c>
      <c r="B219" s="42" t="inlineStr">
        <is>
          <t>Union Berlin</t>
        </is>
      </c>
      <c r="C219" s="42" t="inlineStr">
        <is>
          <t>Ingolstadt</t>
        </is>
      </c>
      <c r="D219" s="27" t="n">
        <v>362</v>
      </c>
      <c r="E219" s="27" t="n">
        <v>380</v>
      </c>
      <c r="F219" s="27" t="n">
        <v>251</v>
      </c>
      <c r="G219" s="27" t="n">
        <v>270</v>
      </c>
      <c r="H219" s="8" t="n">
        <v>3</v>
      </c>
      <c r="I219" s="8" t="n">
        <v>5</v>
      </c>
      <c r="J219" s="8" t="n">
        <v>8</v>
      </c>
      <c r="K219" s="15" t="n">
        <v>2</v>
      </c>
      <c r="L219" s="27" t="n">
        <v>0</v>
      </c>
      <c r="M219" s="8" t="n">
        <v>2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43533</v>
      </c>
      <c r="B220" s="42" t="inlineStr">
        <is>
          <t>Aue</t>
        </is>
      </c>
      <c r="C220" s="42" t="inlineStr">
        <is>
          <t>Paderborn</t>
        </is>
      </c>
      <c r="D220" s="27" t="n">
        <v>320</v>
      </c>
      <c r="E220" s="27" t="n">
        <v>323</v>
      </c>
      <c r="F220" s="27" t="n">
        <v>243</v>
      </c>
      <c r="G220" s="27" t="n">
        <v>252</v>
      </c>
      <c r="H220" s="8" t="n">
        <v>5</v>
      </c>
      <c r="I220" s="8" t="n">
        <v>5</v>
      </c>
      <c r="J220" s="8" t="n">
        <v>10</v>
      </c>
      <c r="K220" s="15" t="n">
        <v>2</v>
      </c>
      <c r="L220" s="27" t="n">
        <v>1</v>
      </c>
      <c r="M220" s="8" t="n">
        <v>3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43533</v>
      </c>
      <c r="B221" s="42" t="inlineStr">
        <is>
          <t>Darmstadt</t>
        </is>
      </c>
      <c r="C221" s="42" t="inlineStr">
        <is>
          <t>Holstein Kiel</t>
        </is>
      </c>
      <c r="D221" s="27" t="n">
        <v>296</v>
      </c>
      <c r="E221" s="27" t="n">
        <v>475</v>
      </c>
      <c r="F221" s="27" t="n">
        <v>217</v>
      </c>
      <c r="G221" s="27" t="n">
        <v>399</v>
      </c>
      <c r="H221" s="8" t="n">
        <v>5</v>
      </c>
      <c r="I221" s="8" t="n">
        <v>6</v>
      </c>
      <c r="J221" s="8" t="n">
        <v>11</v>
      </c>
      <c r="K221" s="15" t="n">
        <v>3</v>
      </c>
      <c r="L221" s="27" t="n">
        <v>2</v>
      </c>
      <c r="M221" s="8" t="n">
        <v>5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43533</v>
      </c>
      <c r="B222" s="42" t="inlineStr">
        <is>
          <t>FC Koln</t>
        </is>
      </c>
      <c r="C222" s="42" t="inlineStr">
        <is>
          <t>Arminia Bielefeld</t>
        </is>
      </c>
      <c r="D222" s="27" t="n">
        <v>612</v>
      </c>
      <c r="E222" s="27" t="n">
        <v>452</v>
      </c>
      <c r="F222" s="27" t="n">
        <v>550</v>
      </c>
      <c r="G222" s="27" t="n">
        <v>379</v>
      </c>
      <c r="H222" s="8" t="n">
        <v>8</v>
      </c>
      <c r="I222" s="8" t="n">
        <v>1</v>
      </c>
      <c r="J222" s="8" t="n">
        <v>9</v>
      </c>
      <c r="K222" s="15" t="n">
        <v>5</v>
      </c>
      <c r="L222" s="27" t="n">
        <v>1</v>
      </c>
      <c r="M222" s="8" t="n">
        <v>6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43533</v>
      </c>
      <c r="B223" s="42" t="inlineStr">
        <is>
          <t>Regensburg</t>
        </is>
      </c>
      <c r="C223" s="42" t="inlineStr">
        <is>
          <t>Duisburg</t>
        </is>
      </c>
      <c r="D223" s="27" t="n">
        <v>338</v>
      </c>
      <c r="E223" s="27" t="n">
        <v>390</v>
      </c>
      <c r="F223" s="27" t="n">
        <v>225</v>
      </c>
      <c r="G223" s="27" t="n">
        <v>270</v>
      </c>
      <c r="H223" s="8" t="n">
        <v>9</v>
      </c>
      <c r="I223" s="8" t="n">
        <v>1</v>
      </c>
      <c r="J223" s="8" t="n">
        <v>10</v>
      </c>
      <c r="K223" s="15" t="n">
        <v>1</v>
      </c>
      <c r="L223" s="27" t="n">
        <v>1</v>
      </c>
      <c r="M223" s="8" t="n">
        <v>2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43534</v>
      </c>
      <c r="B224" s="42" t="inlineStr">
        <is>
          <t>Magdeburg</t>
        </is>
      </c>
      <c r="C224" s="42" t="inlineStr">
        <is>
          <t>Sandhausen</t>
        </is>
      </c>
      <c r="D224" s="27" t="n">
        <v>398</v>
      </c>
      <c r="E224" s="27" t="n">
        <v>307</v>
      </c>
      <c r="F224" s="27" t="n">
        <v>240</v>
      </c>
      <c r="G224" s="27" t="n">
        <v>170</v>
      </c>
      <c r="H224" s="8" t="n">
        <v>1</v>
      </c>
      <c r="I224" s="8" t="n">
        <v>4</v>
      </c>
      <c r="J224" s="8" t="n">
        <v>5</v>
      </c>
      <c r="K224" s="15" t="n">
        <v>0</v>
      </c>
      <c r="L224" s="27" t="n">
        <v>1</v>
      </c>
      <c r="M224" s="8" t="n">
        <v>1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43534</v>
      </c>
      <c r="B225" s="42" t="inlineStr">
        <is>
          <t>St. Pauli</t>
        </is>
      </c>
      <c r="C225" s="42" t="inlineStr">
        <is>
          <t>Hamburger SV</t>
        </is>
      </c>
      <c r="D225" s="27" t="n">
        <v>321</v>
      </c>
      <c r="E225" s="27" t="n">
        <v>519</v>
      </c>
      <c r="F225" s="27" t="n">
        <v>208</v>
      </c>
      <c r="G225" s="27" t="n">
        <v>416</v>
      </c>
      <c r="H225" s="8" t="n">
        <v>2</v>
      </c>
      <c r="I225" s="8" t="n">
        <v>5</v>
      </c>
      <c r="J225" s="8" t="n">
        <v>7</v>
      </c>
      <c r="K225" s="15" t="n">
        <v>0</v>
      </c>
      <c r="L225" s="27" t="n">
        <v>4</v>
      </c>
      <c r="M225" s="8" t="n">
        <v>4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43539</v>
      </c>
      <c r="B226" s="42" t="inlineStr">
        <is>
          <t>Heidenheim</t>
        </is>
      </c>
      <c r="C226" s="42" t="inlineStr">
        <is>
          <t>Union Berlin</t>
        </is>
      </c>
      <c r="D226" s="27" t="n">
        <v>399</v>
      </c>
      <c r="E226" s="27" t="n">
        <v>469</v>
      </c>
      <c r="F226" s="27" t="n">
        <v>311</v>
      </c>
      <c r="G226" s="27" t="n">
        <v>371</v>
      </c>
      <c r="H226" s="8" t="n">
        <v>7</v>
      </c>
      <c r="I226" s="8" t="n">
        <v>7</v>
      </c>
      <c r="J226" s="8" t="n">
        <v>14</v>
      </c>
      <c r="K226" s="15" t="n">
        <v>2</v>
      </c>
      <c r="L226" s="27" t="n">
        <v>1</v>
      </c>
      <c r="M226" s="8" t="n">
        <v>3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43539</v>
      </c>
      <c r="B227" s="42" t="inlineStr">
        <is>
          <t>Holstein Kiel</t>
        </is>
      </c>
      <c r="C227" s="42" t="inlineStr">
        <is>
          <t>Aue</t>
        </is>
      </c>
      <c r="D227" s="27" t="n">
        <v>452</v>
      </c>
      <c r="E227" s="27" t="n">
        <v>340</v>
      </c>
      <c r="F227" s="27" t="n">
        <v>376</v>
      </c>
      <c r="G227" s="27" t="n">
        <v>253</v>
      </c>
      <c r="H227" s="8" t="n">
        <v>7</v>
      </c>
      <c r="I227" s="8" t="n">
        <v>4</v>
      </c>
      <c r="J227" s="8" t="n">
        <v>11</v>
      </c>
      <c r="K227" s="15" t="n">
        <v>5</v>
      </c>
      <c r="L227" s="27" t="n">
        <v>1</v>
      </c>
      <c r="M227" s="8" t="n">
        <v>6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43540</v>
      </c>
      <c r="B228" s="42" t="inlineStr">
        <is>
          <t>Hamburger SV</t>
        </is>
      </c>
      <c r="C228" s="42" t="inlineStr">
        <is>
          <t>Darmstadt</t>
        </is>
      </c>
      <c r="D228" s="27" t="n">
        <v>522</v>
      </c>
      <c r="E228" s="27" t="n">
        <v>446</v>
      </c>
      <c r="F228" s="27" t="n">
        <v>443</v>
      </c>
      <c r="G228" s="27" t="n">
        <v>350</v>
      </c>
      <c r="H228" s="8" t="n">
        <v>6</v>
      </c>
      <c r="I228" s="8" t="n">
        <v>4</v>
      </c>
      <c r="J228" s="8" t="n">
        <v>10</v>
      </c>
      <c r="K228" s="15" t="n">
        <v>2</v>
      </c>
      <c r="L228" s="27" t="n">
        <v>3</v>
      </c>
      <c r="M228" s="8" t="n">
        <v>5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43540</v>
      </c>
      <c r="B229" s="42" t="inlineStr">
        <is>
          <t>Sandhausen</t>
        </is>
      </c>
      <c r="C229" s="42" t="inlineStr">
        <is>
          <t>St. Pauli</t>
        </is>
      </c>
      <c r="D229" s="27" t="n">
        <v>345</v>
      </c>
      <c r="E229" s="27" t="n">
        <v>469</v>
      </c>
      <c r="F229" s="27" t="n">
        <v>237</v>
      </c>
      <c r="G229" s="27" t="n">
        <v>359</v>
      </c>
      <c r="H229" s="8" t="n">
        <v>5</v>
      </c>
      <c r="I229" s="8" t="n">
        <v>5</v>
      </c>
      <c r="J229" s="8" t="n">
        <v>10</v>
      </c>
      <c r="K229" s="15" t="n">
        <v>4</v>
      </c>
      <c r="L229" s="27" t="n">
        <v>0</v>
      </c>
      <c r="M229" s="8" t="n">
        <v>4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43540</v>
      </c>
      <c r="B230" s="42" t="inlineStr">
        <is>
          <t>SG Dynamo Dresden</t>
        </is>
      </c>
      <c r="C230" s="42" t="inlineStr">
        <is>
          <t>Magdeburg</t>
        </is>
      </c>
      <c r="D230" s="27" t="n">
        <v>615</v>
      </c>
      <c r="E230" s="27" t="n">
        <v>314</v>
      </c>
      <c r="F230" s="27" t="n">
        <v>527</v>
      </c>
      <c r="G230" s="27" t="n">
        <v>214</v>
      </c>
      <c r="H230" s="8" t="n">
        <v>3</v>
      </c>
      <c r="I230" s="8" t="n">
        <v>2</v>
      </c>
      <c r="J230" s="8" t="n">
        <v>5</v>
      </c>
      <c r="K230" s="15" t="n">
        <v>1</v>
      </c>
      <c r="L230" s="27" t="n">
        <v>1</v>
      </c>
      <c r="M230" s="8" t="n">
        <v>2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43541</v>
      </c>
      <c r="B231" s="42" t="inlineStr">
        <is>
          <t>Arminia Bielefeld</t>
        </is>
      </c>
      <c r="C231" s="42" t="inlineStr">
        <is>
          <t>Bochum</t>
        </is>
      </c>
      <c r="D231" s="27" t="n">
        <v>501</v>
      </c>
      <c r="E231" s="27" t="n">
        <v>399</v>
      </c>
      <c r="F231" s="27" t="n">
        <v>404</v>
      </c>
      <c r="G231" s="27" t="n">
        <v>297</v>
      </c>
      <c r="H231" s="8" t="n">
        <v>7</v>
      </c>
      <c r="I231" s="8" t="n">
        <v>3</v>
      </c>
      <c r="J231" s="8" t="n">
        <v>10</v>
      </c>
      <c r="K231" s="15" t="n">
        <v>3</v>
      </c>
      <c r="L231" s="27" t="n">
        <v>1</v>
      </c>
      <c r="M231" s="8" t="n">
        <v>4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43541</v>
      </c>
      <c r="B232" s="42" t="inlineStr">
        <is>
          <t>Paderborn</t>
        </is>
      </c>
      <c r="C232" s="42" t="inlineStr">
        <is>
          <t>Ingolstadt</t>
        </is>
      </c>
      <c r="D232" s="27" t="n">
        <v>383</v>
      </c>
      <c r="E232" s="27" t="n">
        <v>327</v>
      </c>
      <c r="F232" s="27" t="n">
        <v>297</v>
      </c>
      <c r="G232" s="27" t="n">
        <v>218</v>
      </c>
      <c r="H232" s="8" t="n">
        <v>7</v>
      </c>
      <c r="I232" s="8" t="n">
        <v>7</v>
      </c>
      <c r="J232" s="8" t="n">
        <v>14</v>
      </c>
      <c r="K232" s="15" t="n">
        <v>3</v>
      </c>
      <c r="L232" s="27" t="n">
        <v>1</v>
      </c>
      <c r="M232" s="8" t="n">
        <v>4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43542</v>
      </c>
      <c r="B233" s="42" t="inlineStr">
        <is>
          <t>Regensburg</t>
        </is>
      </c>
      <c r="C233" s="42" t="inlineStr">
        <is>
          <t>Greuther Furth</t>
        </is>
      </c>
      <c r="D233" s="27" t="n">
        <v>309</v>
      </c>
      <c r="E233" s="27" t="n">
        <v>337</v>
      </c>
      <c r="F233" s="27" t="n">
        <v>198</v>
      </c>
      <c r="G233" s="27" t="n">
        <v>225</v>
      </c>
      <c r="H233" s="8" t="n">
        <v>5</v>
      </c>
      <c r="I233" s="8" t="n">
        <v>7</v>
      </c>
      <c r="J233" s="8" t="n">
        <v>12</v>
      </c>
      <c r="K233" s="15" t="n">
        <v>0</v>
      </c>
      <c r="L233" s="27" t="n">
        <v>2</v>
      </c>
      <c r="M233" s="8" t="n">
        <v>2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43553</v>
      </c>
      <c r="B234" s="42" t="inlineStr">
        <is>
          <t>Magdeburg</t>
        </is>
      </c>
      <c r="C234" s="42" t="inlineStr">
        <is>
          <t>Heidenheim</t>
        </is>
      </c>
      <c r="D234" s="27" t="n">
        <v>465</v>
      </c>
      <c r="E234" s="27" t="n">
        <v>308</v>
      </c>
      <c r="F234" s="27" t="n">
        <v>369</v>
      </c>
      <c r="G234" s="27" t="n">
        <v>220</v>
      </c>
      <c r="H234" s="8" t="n">
        <v>4</v>
      </c>
      <c r="I234" s="8" t="n">
        <v>1</v>
      </c>
      <c r="J234" s="8" t="n">
        <v>5</v>
      </c>
      <c r="K234" s="15" t="n">
        <v>0</v>
      </c>
      <c r="L234" s="27" t="n">
        <v>0</v>
      </c>
      <c r="M234" s="8" t="n">
        <v>0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43553</v>
      </c>
      <c r="B235" s="42" t="inlineStr">
        <is>
          <t>St. Pauli</t>
        </is>
      </c>
      <c r="C235" s="42" t="inlineStr">
        <is>
          <t>Duisburg</t>
        </is>
      </c>
      <c r="D235" s="27" t="n">
        <v>514</v>
      </c>
      <c r="E235" s="27" t="n">
        <v>484</v>
      </c>
      <c r="F235" s="27" t="n">
        <v>425</v>
      </c>
      <c r="G235" s="27" t="n">
        <v>392</v>
      </c>
      <c r="H235" s="8" t="n">
        <v>3</v>
      </c>
      <c r="I235" s="8" t="n">
        <v>0</v>
      </c>
      <c r="J235" s="8" t="n">
        <v>3</v>
      </c>
      <c r="K235" s="15" t="n">
        <v>0</v>
      </c>
      <c r="L235" s="27" t="n">
        <v>0</v>
      </c>
      <c r="M235" s="8" t="n">
        <v>0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43554</v>
      </c>
      <c r="B236" s="42" t="inlineStr">
        <is>
          <t>Bochum</t>
        </is>
      </c>
      <c r="C236" s="42" t="inlineStr">
        <is>
          <t>Hamburger SV</t>
        </is>
      </c>
      <c r="D236" s="27" t="n">
        <v>463</v>
      </c>
      <c r="E236" s="27" t="n">
        <v>370</v>
      </c>
      <c r="F236" s="27" t="n">
        <v>339</v>
      </c>
      <c r="G236" s="27" t="n">
        <v>269</v>
      </c>
      <c r="H236" s="8" t="n">
        <v>3</v>
      </c>
      <c r="I236" s="8" t="n">
        <v>4</v>
      </c>
      <c r="J236" s="8" t="n">
        <v>7</v>
      </c>
      <c r="K236" s="15" t="n">
        <v>0</v>
      </c>
      <c r="L236" s="27" t="n">
        <v>0</v>
      </c>
      <c r="M236" s="8" t="n">
        <v>0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43554</v>
      </c>
      <c r="B237" s="42" t="inlineStr">
        <is>
          <t>Darmstadt</t>
        </is>
      </c>
      <c r="C237" s="42" t="inlineStr">
        <is>
          <t>Regensburg</t>
        </is>
      </c>
      <c r="D237" s="27" t="n">
        <v>391</v>
      </c>
      <c r="E237" s="27" t="n">
        <v>281</v>
      </c>
      <c r="F237" s="27" t="n">
        <v>277</v>
      </c>
      <c r="G237" s="27" t="n">
        <v>183</v>
      </c>
      <c r="H237" s="8" t="n">
        <v>8</v>
      </c>
      <c r="I237" s="8" t="n">
        <v>5</v>
      </c>
      <c r="J237" s="8" t="n">
        <v>13</v>
      </c>
      <c r="K237" s="15" t="n">
        <v>1</v>
      </c>
      <c r="L237" s="27" t="n">
        <v>1</v>
      </c>
      <c r="M237" s="8" t="n">
        <v>2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43554</v>
      </c>
      <c r="B238" s="42" t="inlineStr">
        <is>
          <t>Union Berlin</t>
        </is>
      </c>
      <c r="C238" s="42" t="inlineStr">
        <is>
          <t>Paderborn</t>
        </is>
      </c>
      <c r="D238" s="27" t="n">
        <v>384</v>
      </c>
      <c r="E238" s="27" t="n">
        <v>345</v>
      </c>
      <c r="F238" s="27" t="n">
        <v>273</v>
      </c>
      <c r="G238" s="27" t="n">
        <v>265</v>
      </c>
      <c r="H238" s="8" t="n">
        <v>7</v>
      </c>
      <c r="I238" s="8" t="n">
        <v>8</v>
      </c>
      <c r="J238" s="8" t="n">
        <v>15</v>
      </c>
      <c r="K238" s="15" t="n">
        <v>1</v>
      </c>
      <c r="L238" s="27" t="n">
        <v>3</v>
      </c>
      <c r="M238" s="8" t="n">
        <v>4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43555</v>
      </c>
      <c r="B239" s="42" t="inlineStr">
        <is>
          <t>FC Koln</t>
        </is>
      </c>
      <c r="C239" s="42" t="inlineStr">
        <is>
          <t>Holstein Kiel</t>
        </is>
      </c>
      <c r="D239" s="27" t="n">
        <v>406</v>
      </c>
      <c r="E239" s="27" t="n">
        <v>453</v>
      </c>
      <c r="F239" s="27" t="n">
        <v>330</v>
      </c>
      <c r="G239" s="27" t="n">
        <v>376</v>
      </c>
      <c r="H239" s="8" t="n">
        <v>9</v>
      </c>
      <c r="I239" s="8" t="n">
        <v>3</v>
      </c>
      <c r="J239" s="8" t="n">
        <v>12</v>
      </c>
      <c r="K239" s="15" t="n">
        <v>4</v>
      </c>
      <c r="L239" s="27" t="n">
        <v>0</v>
      </c>
      <c r="M239" s="8" t="n">
        <v>4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43555</v>
      </c>
      <c r="B240" s="42" t="inlineStr">
        <is>
          <t>Greuther Furth</t>
        </is>
      </c>
      <c r="C240" s="42" t="inlineStr">
        <is>
          <t>Arminia Bielefeld</t>
        </is>
      </c>
      <c r="D240" s="27" t="n">
        <v>423</v>
      </c>
      <c r="E240" s="27" t="n">
        <v>354</v>
      </c>
      <c r="F240" s="27" t="n">
        <v>355</v>
      </c>
      <c r="G240" s="27" t="n">
        <v>283</v>
      </c>
      <c r="H240" s="8" t="n">
        <v>6</v>
      </c>
      <c r="I240" s="8" t="n">
        <v>2</v>
      </c>
      <c r="J240" s="8" t="n">
        <v>8</v>
      </c>
      <c r="K240" s="15" t="n">
        <v>2</v>
      </c>
      <c r="L240" s="27" t="n">
        <v>2</v>
      </c>
      <c r="M240" s="8" t="n">
        <v>4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43555</v>
      </c>
      <c r="B241" s="42" t="inlineStr">
        <is>
          <t>Ingolstadt</t>
        </is>
      </c>
      <c r="C241" s="42" t="inlineStr">
        <is>
          <t>Sandhausen</t>
        </is>
      </c>
      <c r="D241" s="27" t="n">
        <v>370</v>
      </c>
      <c r="E241" s="27" t="n">
        <v>320</v>
      </c>
      <c r="F241" s="27" t="n">
        <v>264</v>
      </c>
      <c r="G241" s="27" t="n">
        <v>213</v>
      </c>
      <c r="H241" s="8" t="n">
        <v>3</v>
      </c>
      <c r="I241" s="8" t="n">
        <v>4</v>
      </c>
      <c r="J241" s="8" t="n">
        <v>7</v>
      </c>
      <c r="K241" s="15" t="n">
        <v>1</v>
      </c>
      <c r="L241" s="27" t="n">
        <v>2</v>
      </c>
      <c r="M241" s="8" t="n">
        <v>3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43556</v>
      </c>
      <c r="B242" s="42" t="inlineStr">
        <is>
          <t>Aue</t>
        </is>
      </c>
      <c r="C242" s="42" t="inlineStr">
        <is>
          <t>SG Dynamo Dresden</t>
        </is>
      </c>
      <c r="D242" s="27" t="n">
        <v>387</v>
      </c>
      <c r="E242" s="27" t="n">
        <v>372</v>
      </c>
      <c r="F242" s="27" t="n">
        <v>277</v>
      </c>
      <c r="G242" s="27" t="n">
        <v>301</v>
      </c>
      <c r="H242" s="8" t="n">
        <v>2</v>
      </c>
      <c r="I242" s="8" t="n">
        <v>7</v>
      </c>
      <c r="J242" s="8" t="n">
        <v>9</v>
      </c>
      <c r="K242" s="15" t="n">
        <v>1</v>
      </c>
      <c r="L242" s="27" t="n">
        <v>3</v>
      </c>
      <c r="M242" s="8" t="n">
        <v>4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43559</v>
      </c>
      <c r="B243" s="42" t="inlineStr">
        <is>
          <t>Greuther Furth</t>
        </is>
      </c>
      <c r="C243" s="42" t="inlineStr">
        <is>
          <t>SG Dynamo Dresden</t>
        </is>
      </c>
      <c r="D243" s="27" t="n">
        <v>515</v>
      </c>
      <c r="E243" s="27" t="n">
        <v>310</v>
      </c>
      <c r="F243" s="27" t="n">
        <v>424</v>
      </c>
      <c r="G243" s="27" t="n">
        <v>227</v>
      </c>
      <c r="H243" s="8" t="n">
        <v>7</v>
      </c>
      <c r="I243" s="8" t="n">
        <v>3</v>
      </c>
      <c r="J243" s="8" t="n">
        <v>10</v>
      </c>
      <c r="K243" s="15" t="n">
        <v>0</v>
      </c>
      <c r="L243" s="27" t="n">
        <v>0</v>
      </c>
      <c r="M243" s="8" t="n">
        <v>0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43560</v>
      </c>
      <c r="B244" s="42" t="inlineStr">
        <is>
          <t>Arminia Bielefeld</t>
        </is>
      </c>
      <c r="C244" s="42" t="inlineStr">
        <is>
          <t>Aue</t>
        </is>
      </c>
      <c r="D244" s="27" t="n">
        <v>399</v>
      </c>
      <c r="E244" s="27" t="n">
        <v>500</v>
      </c>
      <c r="F244" s="27" t="n">
        <v>307</v>
      </c>
      <c r="G244" s="27" t="n">
        <v>407</v>
      </c>
      <c r="H244" s="8" t="n">
        <v>4</v>
      </c>
      <c r="I244" s="8" t="n">
        <v>4</v>
      </c>
      <c r="J244" s="8" t="n">
        <v>8</v>
      </c>
      <c r="K244" s="15" t="n">
        <v>2</v>
      </c>
      <c r="L244" s="27" t="n">
        <v>1</v>
      </c>
      <c r="M244" s="8" t="n">
        <v>3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43560</v>
      </c>
      <c r="B245" s="42" t="inlineStr">
        <is>
          <t>Regensburg</t>
        </is>
      </c>
      <c r="C245" s="42" t="inlineStr">
        <is>
          <t>Bochum</t>
        </is>
      </c>
      <c r="D245" s="27" t="n">
        <v>270</v>
      </c>
      <c r="E245" s="27" t="n">
        <v>470</v>
      </c>
      <c r="F245" s="27" t="n">
        <v>158</v>
      </c>
      <c r="G245" s="27" t="n">
        <v>345</v>
      </c>
      <c r="H245" s="8" t="n">
        <v>5</v>
      </c>
      <c r="I245" s="8" t="n">
        <v>5</v>
      </c>
      <c r="J245" s="8" t="n">
        <v>10</v>
      </c>
      <c r="K245" s="15" t="n">
        <v>2</v>
      </c>
      <c r="L245" s="27" t="n">
        <v>1</v>
      </c>
      <c r="M245" s="8" t="n">
        <v>3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43561</v>
      </c>
      <c r="B246" s="42" t="inlineStr">
        <is>
          <t>Duisburg</t>
        </is>
      </c>
      <c r="C246" s="42" t="inlineStr">
        <is>
          <t>Ingolstadt</t>
        </is>
      </c>
      <c r="D246" s="27" t="n">
        <v>407</v>
      </c>
      <c r="E246" s="27" t="n">
        <v>278</v>
      </c>
      <c r="F246" s="27" t="n">
        <v>318</v>
      </c>
      <c r="G246" s="27" t="n">
        <v>198</v>
      </c>
      <c r="H246" s="8" t="n">
        <v>6</v>
      </c>
      <c r="I246" s="8" t="n">
        <v>9</v>
      </c>
      <c r="J246" s="8" t="n">
        <v>15</v>
      </c>
      <c r="K246" s="15" t="n">
        <v>2</v>
      </c>
      <c r="L246" s="27" t="n">
        <v>4</v>
      </c>
      <c r="M246" s="8" t="n">
        <v>0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43561</v>
      </c>
      <c r="B247" s="42" t="inlineStr">
        <is>
          <t>Holstein Kiel</t>
        </is>
      </c>
      <c r="C247" s="42" t="inlineStr">
        <is>
          <t>St. Pauli</t>
        </is>
      </c>
      <c r="D247" s="27" t="n">
        <v>385</v>
      </c>
      <c r="E247" s="27" t="n">
        <v>462</v>
      </c>
      <c r="F247" s="27" t="n">
        <v>306</v>
      </c>
      <c r="G247" s="27" t="n">
        <v>373</v>
      </c>
      <c r="H247" s="8" t="n">
        <v>4</v>
      </c>
      <c r="I247" s="8" t="n">
        <v>6</v>
      </c>
      <c r="J247" s="8" t="n">
        <v>10</v>
      </c>
      <c r="K247" s="15" t="n">
        <v>2</v>
      </c>
      <c r="L247" s="27" t="n">
        <v>1</v>
      </c>
      <c r="M247" s="8" t="n">
        <v>3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43561</v>
      </c>
      <c r="B248" s="42" t="inlineStr">
        <is>
          <t>Sandhausen</t>
        </is>
      </c>
      <c r="C248" s="42" t="inlineStr">
        <is>
          <t>Paderborn</t>
        </is>
      </c>
      <c r="D248" s="27" t="n">
        <v>260</v>
      </c>
      <c r="E248" s="27" t="n">
        <v>503</v>
      </c>
      <c r="F248" s="27" t="n">
        <v>161</v>
      </c>
      <c r="G248" s="27" t="n">
        <v>413</v>
      </c>
      <c r="H248" s="8" t="n">
        <v>4</v>
      </c>
      <c r="I248" s="8" t="n">
        <v>10</v>
      </c>
      <c r="J248" s="8" t="n">
        <v>14</v>
      </c>
      <c r="K248" s="15" t="n">
        <v>1</v>
      </c>
      <c r="L248" s="27" t="n">
        <v>1</v>
      </c>
      <c r="M248" s="8" t="n">
        <v>2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43562</v>
      </c>
      <c r="B249" s="42" t="inlineStr">
        <is>
          <t>Greuther Furth</t>
        </is>
      </c>
      <c r="C249" s="42" t="inlineStr">
        <is>
          <t>Darmstadt</t>
        </is>
      </c>
      <c r="D249" s="27" t="n">
        <v>369</v>
      </c>
      <c r="E249" s="27" t="n">
        <v>380</v>
      </c>
      <c r="F249" s="27" t="n">
        <v>280</v>
      </c>
      <c r="G249" s="27" t="n">
        <v>283</v>
      </c>
      <c r="H249" s="8" t="n">
        <v>3</v>
      </c>
      <c r="I249" s="8" t="n">
        <v>2</v>
      </c>
      <c r="J249" s="8" t="n">
        <v>5</v>
      </c>
      <c r="K249" s="15" t="n">
        <v>2</v>
      </c>
      <c r="L249" s="27" t="n">
        <v>1</v>
      </c>
      <c r="M249" s="8" t="n">
        <v>3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43562</v>
      </c>
      <c r="B250" s="42" t="inlineStr">
        <is>
          <t>Heidenheim</t>
        </is>
      </c>
      <c r="C250" s="42" t="inlineStr">
        <is>
          <t>FC Koln</t>
        </is>
      </c>
      <c r="D250" s="27" t="n">
        <v>393</v>
      </c>
      <c r="E250" s="27" t="n">
        <v>392</v>
      </c>
      <c r="F250" s="27" t="n">
        <v>299</v>
      </c>
      <c r="G250" s="27" t="n">
        <v>295</v>
      </c>
      <c r="H250" s="8" t="n">
        <v>3</v>
      </c>
      <c r="I250" s="8" t="n">
        <v>4</v>
      </c>
      <c r="J250" s="8" t="n">
        <v>7</v>
      </c>
      <c r="K250" s="15" t="n">
        <v>0</v>
      </c>
      <c r="L250" s="27" t="n">
        <v>2</v>
      </c>
      <c r="M250" s="8" t="n">
        <v>2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43562</v>
      </c>
      <c r="B251" s="42" t="inlineStr">
        <is>
          <t>SG Dynamo Dresden</t>
        </is>
      </c>
      <c r="C251" s="42" t="inlineStr">
        <is>
          <t>Union Berlin</t>
        </is>
      </c>
      <c r="D251" s="27" t="n">
        <v>350</v>
      </c>
      <c r="E251" s="27" t="n">
        <v>407</v>
      </c>
      <c r="F251" s="27" t="n">
        <v>278</v>
      </c>
      <c r="G251" s="27" t="n">
        <v>339</v>
      </c>
      <c r="H251" s="8" t="n">
        <v>2</v>
      </c>
      <c r="I251" s="8" t="n">
        <v>5</v>
      </c>
      <c r="J251" s="8" t="n">
        <v>7</v>
      </c>
      <c r="K251" s="15" t="n">
        <v>0</v>
      </c>
      <c r="L251" s="27" t="n">
        <v>0</v>
      </c>
      <c r="M251" s="8" t="n">
        <v>0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43563</v>
      </c>
      <c r="B252" s="42" t="inlineStr">
        <is>
          <t>Hamburger SV</t>
        </is>
      </c>
      <c r="C252" s="42" t="inlineStr">
        <is>
          <t>Magdeburg</t>
        </is>
      </c>
      <c r="D252" s="27" t="n">
        <v>508</v>
      </c>
      <c r="E252" s="27" t="n">
        <v>378</v>
      </c>
      <c r="F252" s="27" t="n">
        <v>373</v>
      </c>
      <c r="G252" s="27" t="n">
        <v>236</v>
      </c>
      <c r="H252" s="8" t="n">
        <v>5</v>
      </c>
      <c r="I252" s="8" t="n">
        <v>5</v>
      </c>
      <c r="J252" s="8" t="n">
        <v>10</v>
      </c>
      <c r="K252" s="15" t="n">
        <v>1</v>
      </c>
      <c r="L252" s="27" t="n">
        <v>2</v>
      </c>
      <c r="M252" s="8" t="n">
        <v>3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43565</v>
      </c>
      <c r="B253" s="42" t="inlineStr">
        <is>
          <t>Duisburg</t>
        </is>
      </c>
      <c r="C253" s="42" t="inlineStr">
        <is>
          <t>FC Koln</t>
        </is>
      </c>
      <c r="D253" s="27" t="n">
        <v>311</v>
      </c>
      <c r="E253" s="27" t="n">
        <v>491</v>
      </c>
      <c r="F253" s="27" t="n">
        <v>215</v>
      </c>
      <c r="G253" s="27" t="n">
        <v>400</v>
      </c>
      <c r="H253" s="8" t="n">
        <v>7</v>
      </c>
      <c r="I253" s="8" t="n">
        <v>8</v>
      </c>
      <c r="J253" s="8" t="n">
        <v>15</v>
      </c>
      <c r="K253" s="15" t="n">
        <v>4</v>
      </c>
      <c r="L253" s="27" t="n">
        <v>4</v>
      </c>
      <c r="M253" s="8" t="n">
        <v>8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43567</v>
      </c>
      <c r="B254" s="42" t="inlineStr">
        <is>
          <t>Aue</t>
        </is>
      </c>
      <c r="C254" s="42" t="inlineStr">
        <is>
          <t>Heidenheim</t>
        </is>
      </c>
      <c r="D254" s="27" t="n">
        <v>436</v>
      </c>
      <c r="E254" s="27" t="n">
        <v>410</v>
      </c>
      <c r="F254" s="27" t="n">
        <v>314</v>
      </c>
      <c r="G254" s="27" t="n">
        <v>303</v>
      </c>
      <c r="H254" s="8" t="n">
        <v>2</v>
      </c>
      <c r="I254" s="8" t="n">
        <v>6</v>
      </c>
      <c r="J254" s="8" t="n">
        <v>8</v>
      </c>
      <c r="K254" s="15" t="n">
        <v>0</v>
      </c>
      <c r="L254" s="27" t="n">
        <v>1</v>
      </c>
      <c r="M254" s="8" t="n">
        <v>1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43567</v>
      </c>
      <c r="B255" s="42" t="inlineStr">
        <is>
          <t>Union Berlin</t>
        </is>
      </c>
      <c r="C255" s="42" t="inlineStr">
        <is>
          <t>Regensburg</t>
        </is>
      </c>
      <c r="D255" s="27" t="n">
        <v>401</v>
      </c>
      <c r="E255" s="27" t="n">
        <v>285</v>
      </c>
      <c r="F255" s="27" t="n">
        <v>267</v>
      </c>
      <c r="G255" s="27" t="n">
        <v>169</v>
      </c>
      <c r="H255" s="8" t="n">
        <v>11</v>
      </c>
      <c r="I255" s="8" t="n">
        <v>6</v>
      </c>
      <c r="J255" s="8" t="n">
        <v>17</v>
      </c>
      <c r="K255" s="15" t="n">
        <v>2</v>
      </c>
      <c r="L255" s="27" t="n">
        <v>2</v>
      </c>
      <c r="M255" s="8" t="n">
        <v>4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43568</v>
      </c>
      <c r="B256" s="42" t="inlineStr">
        <is>
          <t>Magdeburg</t>
        </is>
      </c>
      <c r="C256" s="42" t="inlineStr">
        <is>
          <t>Darmstadt</t>
        </is>
      </c>
      <c r="D256" s="27" t="n">
        <v>474</v>
      </c>
      <c r="E256" s="27" t="n">
        <v>461</v>
      </c>
      <c r="F256" s="27" t="n">
        <v>366</v>
      </c>
      <c r="G256" s="27" t="n">
        <v>340</v>
      </c>
      <c r="H256" s="8" t="n">
        <v>5</v>
      </c>
      <c r="I256" s="8" t="n">
        <v>2</v>
      </c>
      <c r="J256" s="8" t="n">
        <v>7</v>
      </c>
      <c r="K256" s="15" t="n">
        <v>0</v>
      </c>
      <c r="L256" s="27" t="n">
        <v>1</v>
      </c>
      <c r="M256" s="8" t="n">
        <v>0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43568</v>
      </c>
      <c r="B257" s="42" t="inlineStr">
        <is>
          <t>Paderborn</t>
        </is>
      </c>
      <c r="C257" s="42" t="inlineStr">
        <is>
          <t>Duisburg</t>
        </is>
      </c>
      <c r="D257" s="27" t="n">
        <v>346</v>
      </c>
      <c r="E257" s="27" t="n">
        <v>465</v>
      </c>
      <c r="F257" s="27" t="n">
        <v>265</v>
      </c>
      <c r="G257" s="27" t="n">
        <v>385</v>
      </c>
      <c r="H257" s="8" t="n">
        <v>6</v>
      </c>
      <c r="I257" s="8" t="n">
        <v>9</v>
      </c>
      <c r="J257" s="8" t="n">
        <v>15</v>
      </c>
      <c r="K257" s="15" t="n">
        <v>4</v>
      </c>
      <c r="L257" s="27" t="n">
        <v>0</v>
      </c>
      <c r="M257" s="8" t="n">
        <v>4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43568</v>
      </c>
      <c r="B258" s="42" t="inlineStr">
        <is>
          <t>Sandhausen</t>
        </is>
      </c>
      <c r="C258" s="42" t="inlineStr">
        <is>
          <t>SG Dynamo Dresden</t>
        </is>
      </c>
      <c r="D258" s="27" t="n">
        <v>405</v>
      </c>
      <c r="E258" s="27" t="n">
        <v>363</v>
      </c>
      <c r="F258" s="27" t="n">
        <v>316</v>
      </c>
      <c r="G258" s="27" t="n">
        <v>276</v>
      </c>
      <c r="H258" s="8" t="n">
        <v>6</v>
      </c>
      <c r="I258" s="8" t="n">
        <v>4</v>
      </c>
      <c r="J258" s="8" t="n">
        <v>10</v>
      </c>
      <c r="K258" s="15" t="n">
        <v>3</v>
      </c>
      <c r="L258" s="27" t="n">
        <v>1</v>
      </c>
      <c r="M258" s="8" t="n">
        <v>4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43569</v>
      </c>
      <c r="B259" s="42" t="inlineStr">
        <is>
          <t>Bochum</t>
        </is>
      </c>
      <c r="C259" s="42" t="inlineStr">
        <is>
          <t>Greuther Furth</t>
        </is>
      </c>
      <c r="D259" s="27" t="n">
        <v>355</v>
      </c>
      <c r="E259" s="27" t="n">
        <v>400</v>
      </c>
      <c r="F259" s="27" t="n">
        <v>245</v>
      </c>
      <c r="G259" s="27" t="n">
        <v>293</v>
      </c>
      <c r="H259" s="8" t="n">
        <v>8</v>
      </c>
      <c r="I259" s="8" t="n">
        <v>8</v>
      </c>
      <c r="J259" s="8" t="n">
        <v>16</v>
      </c>
      <c r="K259" s="15" t="n">
        <v>3</v>
      </c>
      <c r="L259" s="27" t="n">
        <v>2</v>
      </c>
      <c r="M259" s="8" t="n">
        <v>5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43569</v>
      </c>
      <c r="B260" s="42" t="inlineStr">
        <is>
          <t>Ingolstadt</t>
        </is>
      </c>
      <c r="C260" s="42" t="inlineStr">
        <is>
          <t>Holstein Kiel</t>
        </is>
      </c>
      <c r="D260" s="27" t="n">
        <v>290</v>
      </c>
      <c r="E260" s="27" t="n">
        <v>490</v>
      </c>
      <c r="F260" s="27" t="n">
        <v>182</v>
      </c>
      <c r="G260" s="27" t="n">
        <v>375</v>
      </c>
      <c r="H260" s="8" t="n">
        <v>3</v>
      </c>
      <c r="I260" s="8" t="n">
        <v>3</v>
      </c>
      <c r="J260" s="8" t="n">
        <v>6</v>
      </c>
      <c r="K260" s="15" t="n">
        <v>1</v>
      </c>
      <c r="L260" s="27" t="n">
        <v>1</v>
      </c>
      <c r="M260" s="8" t="n">
        <v>2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43569</v>
      </c>
      <c r="B261" s="42" t="inlineStr">
        <is>
          <t>St. Pauli</t>
        </is>
      </c>
      <c r="C261" s="42" t="inlineStr">
        <is>
          <t>Arminia Bielefeld</t>
        </is>
      </c>
      <c r="D261" s="27" t="n">
        <v>438</v>
      </c>
      <c r="E261" s="27" t="n">
        <v>495</v>
      </c>
      <c r="F261" s="27" t="n">
        <v>356</v>
      </c>
      <c r="G261" s="27" t="n">
        <v>415</v>
      </c>
      <c r="H261" s="8" t="n">
        <v>4</v>
      </c>
      <c r="I261" s="8" t="n">
        <v>5</v>
      </c>
      <c r="J261" s="8" t="n">
        <v>9</v>
      </c>
      <c r="K261" s="15" t="n">
        <v>1</v>
      </c>
      <c r="L261" s="27" t="n">
        <v>1</v>
      </c>
      <c r="M261" s="8" t="n">
        <v>2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43570</v>
      </c>
      <c r="B262" s="42" t="inlineStr">
        <is>
          <t>FC Koln</t>
        </is>
      </c>
      <c r="C262" s="42" t="inlineStr">
        <is>
          <t>Hamburger SV</t>
        </is>
      </c>
      <c r="D262" s="27" t="n">
        <v>346</v>
      </c>
      <c r="E262" s="27" t="n">
        <v>560</v>
      </c>
      <c r="F262" s="27" t="n">
        <v>282</v>
      </c>
      <c r="G262" s="27" t="n">
        <v>496</v>
      </c>
      <c r="H262" s="8" t="n">
        <v>2</v>
      </c>
      <c r="I262" s="8" t="n">
        <v>3</v>
      </c>
      <c r="J262" s="8" t="n">
        <v>5</v>
      </c>
      <c r="K262" s="15" t="n">
        <v>1</v>
      </c>
      <c r="L262" s="27" t="n">
        <v>1</v>
      </c>
      <c r="M262" s="8" t="n">
        <v>2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43575</v>
      </c>
      <c r="B263" s="42" t="inlineStr">
        <is>
          <t>Duisburg</t>
        </is>
      </c>
      <c r="C263" s="42" t="inlineStr">
        <is>
          <t>Sandhausen</t>
        </is>
      </c>
      <c r="D263" s="27" t="n">
        <v>444</v>
      </c>
      <c r="E263" s="27" t="n">
        <v>315</v>
      </c>
      <c r="F263" s="27" t="n">
        <v>357</v>
      </c>
      <c r="G263" s="27" t="n">
        <v>230</v>
      </c>
      <c r="H263" s="8" t="n">
        <v>10</v>
      </c>
      <c r="I263" s="8" t="n">
        <v>6</v>
      </c>
      <c r="J263" s="8" t="n">
        <v>16</v>
      </c>
      <c r="K263" s="15" t="n">
        <v>2</v>
      </c>
      <c r="L263" s="27" t="n">
        <v>2</v>
      </c>
      <c r="M263" s="8" t="n">
        <v>4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43575</v>
      </c>
      <c r="B264" s="42" t="inlineStr">
        <is>
          <t>Greuther Furth</t>
        </is>
      </c>
      <c r="C264" s="42" t="inlineStr">
        <is>
          <t>Union Berlin</t>
        </is>
      </c>
      <c r="D264" s="27" t="n">
        <v>344</v>
      </c>
      <c r="E264" s="27" t="n">
        <v>270</v>
      </c>
      <c r="F264" s="27" t="n">
        <v>263</v>
      </c>
      <c r="G264" s="27" t="n">
        <v>171</v>
      </c>
      <c r="H264" s="8" t="n">
        <v>10</v>
      </c>
      <c r="I264" s="8" t="n">
        <v>5</v>
      </c>
      <c r="J264" s="8" t="n">
        <v>15</v>
      </c>
      <c r="K264" s="15" t="n">
        <v>1</v>
      </c>
      <c r="L264" s="27" t="n">
        <v>1</v>
      </c>
      <c r="M264" s="8" t="n">
        <v>2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43575</v>
      </c>
      <c r="B265" s="42" t="inlineStr">
        <is>
          <t>Hamburger SV</t>
        </is>
      </c>
      <c r="C265" s="42" t="inlineStr">
        <is>
          <t>Aue</t>
        </is>
      </c>
      <c r="D265" s="27" t="n">
        <v>625</v>
      </c>
      <c r="E265" s="27" t="n">
        <v>321</v>
      </c>
      <c r="F265" s="27" t="n">
        <v>546</v>
      </c>
      <c r="G265" s="27" t="n">
        <v>229</v>
      </c>
      <c r="H265" s="8" t="n">
        <v>2</v>
      </c>
      <c r="I265" s="8" t="n">
        <v>3</v>
      </c>
      <c r="J265" s="8" t="n">
        <v>5</v>
      </c>
      <c r="K265" s="15" t="n">
        <v>1</v>
      </c>
      <c r="L265" s="27" t="n">
        <v>1</v>
      </c>
      <c r="M265" s="8" t="n">
        <v>0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43575</v>
      </c>
      <c r="B266" s="42" t="inlineStr">
        <is>
          <t>Holstein Kiel</t>
        </is>
      </c>
      <c r="C266" s="42" t="inlineStr">
        <is>
          <t>Paderborn</t>
        </is>
      </c>
      <c r="D266" s="27" t="n">
        <v>450</v>
      </c>
      <c r="E266" s="27" t="n">
        <v>391</v>
      </c>
      <c r="F266" s="27" t="n">
        <v>345</v>
      </c>
      <c r="G266" s="27" t="n">
        <v>303</v>
      </c>
      <c r="H266" s="8" t="n">
        <v>2</v>
      </c>
      <c r="I266" s="8" t="n">
        <v>10</v>
      </c>
      <c r="J266" s="8" t="n">
        <v>12</v>
      </c>
      <c r="K266" s="15" t="n">
        <v>1</v>
      </c>
      <c r="L266" s="27" t="n">
        <v>2</v>
      </c>
      <c r="M266" s="8" t="n">
        <v>3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43576</v>
      </c>
      <c r="B267" s="42" t="inlineStr">
        <is>
          <t>Arminia Bielefeld</t>
        </is>
      </c>
      <c r="C267" s="42" t="inlineStr">
        <is>
          <t>Ingolstadt</t>
        </is>
      </c>
      <c r="D267" s="27" t="n">
        <v>601</v>
      </c>
      <c r="E267" s="27" t="n">
        <v>224</v>
      </c>
      <c r="F267" s="27" t="n">
        <v>496</v>
      </c>
      <c r="G267" s="27" t="n">
        <v>138</v>
      </c>
      <c r="H267" s="8" t="n">
        <v>2</v>
      </c>
      <c r="I267" s="8" t="n">
        <v>7</v>
      </c>
      <c r="J267" s="8" t="n">
        <v>9</v>
      </c>
      <c r="K267" s="15" t="n">
        <v>1</v>
      </c>
      <c r="L267" s="27" t="n">
        <v>3</v>
      </c>
      <c r="M267" s="8" t="n">
        <v>4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43576</v>
      </c>
      <c r="B268" s="42" t="inlineStr">
        <is>
          <t>Darmstadt</t>
        </is>
      </c>
      <c r="C268" s="42" t="inlineStr">
        <is>
          <t>Bochum</t>
        </is>
      </c>
      <c r="D268" s="27" t="n">
        <v>362</v>
      </c>
      <c r="E268" s="27" t="n">
        <v>404</v>
      </c>
      <c r="F268" s="27" t="n">
        <v>270</v>
      </c>
      <c r="G268" s="27" t="n">
        <v>318</v>
      </c>
      <c r="H268" s="8" t="n">
        <v>3</v>
      </c>
      <c r="I268" s="8" t="n">
        <v>1</v>
      </c>
      <c r="J268" s="8" t="n">
        <v>4</v>
      </c>
      <c r="K268" s="15" t="n">
        <v>0</v>
      </c>
      <c r="L268" s="27" t="n">
        <v>0</v>
      </c>
      <c r="M268" s="8" t="n">
        <v>0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43576</v>
      </c>
      <c r="B269" s="42" t="inlineStr">
        <is>
          <t>Heidenheim</t>
        </is>
      </c>
      <c r="C269" s="42" t="inlineStr">
        <is>
          <t>St. Pauli</t>
        </is>
      </c>
      <c r="D269" s="27" t="n">
        <v>566</v>
      </c>
      <c r="E269" s="27" t="n">
        <v>358</v>
      </c>
      <c r="F269" s="27" t="n">
        <v>487</v>
      </c>
      <c r="G269" s="27" t="n">
        <v>283</v>
      </c>
      <c r="H269" s="8" t="n">
        <v>6</v>
      </c>
      <c r="I269" s="8" t="n">
        <v>3</v>
      </c>
      <c r="J269" s="8" t="n">
        <v>9</v>
      </c>
      <c r="K269" s="15" t="n">
        <v>3</v>
      </c>
      <c r="L269" s="27" t="n">
        <v>0</v>
      </c>
      <c r="M269" s="8" t="n">
        <v>3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43576</v>
      </c>
      <c r="B270" s="42" t="inlineStr">
        <is>
          <t>Regensburg</t>
        </is>
      </c>
      <c r="C270" s="42" t="inlineStr">
        <is>
          <t>Magdeburg</t>
        </is>
      </c>
      <c r="D270" s="27" t="n">
        <v>290</v>
      </c>
      <c r="E270" s="27" t="n">
        <v>375</v>
      </c>
      <c r="F270" s="27" t="n">
        <v>188</v>
      </c>
      <c r="G270" s="27" t="n">
        <v>260</v>
      </c>
      <c r="H270" s="8" t="n">
        <v>8</v>
      </c>
      <c r="I270" s="8" t="n">
        <v>2</v>
      </c>
      <c r="J270" s="8" t="n">
        <v>10</v>
      </c>
      <c r="K270" s="15" t="n">
        <v>1</v>
      </c>
      <c r="L270" s="27" t="n">
        <v>0</v>
      </c>
      <c r="M270" s="8" t="n">
        <v>1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43576</v>
      </c>
      <c r="B271" s="42" t="inlineStr">
        <is>
          <t>SG Dynamo Dresden</t>
        </is>
      </c>
      <c r="C271" s="42" t="inlineStr">
        <is>
          <t>FC Koln</t>
        </is>
      </c>
      <c r="D271" s="27" t="n">
        <v>261</v>
      </c>
      <c r="E271" s="27" t="n">
        <v>552</v>
      </c>
      <c r="F271" s="27" t="n">
        <v>199</v>
      </c>
      <c r="G271" s="27" t="n">
        <v>501</v>
      </c>
      <c r="H271" s="8" t="n">
        <v>6</v>
      </c>
      <c r="I271" s="8" t="n">
        <v>2</v>
      </c>
      <c r="J271" s="8" t="n">
        <v>8</v>
      </c>
      <c r="K271" s="15" t="n">
        <v>3</v>
      </c>
      <c r="L271" s="27" t="n">
        <v>0</v>
      </c>
      <c r="M271" s="8" t="n">
        <v>3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43581</v>
      </c>
      <c r="B272" s="42" t="inlineStr">
        <is>
          <t>FC Koln</t>
        </is>
      </c>
      <c r="C272" s="42" t="inlineStr">
        <is>
          <t>Darmstadt</t>
        </is>
      </c>
      <c r="D272" s="27" t="n">
        <v>591</v>
      </c>
      <c r="E272" s="27" t="n">
        <v>293</v>
      </c>
      <c r="F272" s="27" t="n">
        <v>495</v>
      </c>
      <c r="G272" s="27" t="n">
        <v>200</v>
      </c>
      <c r="H272" s="8" t="n">
        <v>12</v>
      </c>
      <c r="I272" s="8" t="n">
        <v>4</v>
      </c>
      <c r="J272" s="8" t="n">
        <v>16</v>
      </c>
      <c r="K272" s="15" t="n">
        <v>1</v>
      </c>
      <c r="L272" s="27" t="n">
        <v>2</v>
      </c>
      <c r="M272" s="8" t="n">
        <v>3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43581</v>
      </c>
      <c r="B273" s="42" t="inlineStr">
        <is>
          <t>Ingolstadt</t>
        </is>
      </c>
      <c r="C273" s="42" t="inlineStr">
        <is>
          <t>SG Dynamo Dresden</t>
        </is>
      </c>
      <c r="D273" s="27" t="n">
        <v>300</v>
      </c>
      <c r="E273" s="27" t="n">
        <v>435</v>
      </c>
      <c r="F273" s="27" t="n">
        <v>204</v>
      </c>
      <c r="G273" s="27" t="n">
        <v>325</v>
      </c>
      <c r="H273" s="8" t="n">
        <v>5</v>
      </c>
      <c r="I273" s="8" t="n">
        <v>2</v>
      </c>
      <c r="J273" s="8" t="n">
        <v>7</v>
      </c>
      <c r="K273" s="15" t="n">
        <v>1</v>
      </c>
      <c r="L273" s="27" t="n">
        <v>0</v>
      </c>
      <c r="M273" s="8" t="n">
        <v>1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43582</v>
      </c>
      <c r="B274" s="42" t="inlineStr">
        <is>
          <t>Magdeburg</t>
        </is>
      </c>
      <c r="C274" s="42" t="inlineStr">
        <is>
          <t>Greuther Furth</t>
        </is>
      </c>
      <c r="D274" s="27" t="n">
        <v>269</v>
      </c>
      <c r="E274" s="27" t="n">
        <v>393</v>
      </c>
      <c r="F274" s="27" t="n">
        <v>168</v>
      </c>
      <c r="G274" s="27" t="n">
        <v>294</v>
      </c>
      <c r="H274" s="8" t="n">
        <v>7</v>
      </c>
      <c r="I274" s="8" t="n">
        <v>2</v>
      </c>
      <c r="J274" s="8" t="n">
        <v>9</v>
      </c>
      <c r="K274" s="15" t="n">
        <v>2</v>
      </c>
      <c r="L274" s="27" t="n">
        <v>1</v>
      </c>
      <c r="M274" s="8" t="n">
        <v>0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43582</v>
      </c>
      <c r="B275" s="42" t="inlineStr">
        <is>
          <t>Sandhausen</t>
        </is>
      </c>
      <c r="C275" s="42" t="inlineStr">
        <is>
          <t>Holstein Kiel</t>
        </is>
      </c>
      <c r="D275" s="27" t="n">
        <v>229</v>
      </c>
      <c r="E275" s="27" t="n">
        <v>479</v>
      </c>
      <c r="F275" s="27" t="n">
        <v>130</v>
      </c>
      <c r="G275" s="27" t="n">
        <v>377</v>
      </c>
      <c r="H275" s="8" t="n">
        <v>5</v>
      </c>
      <c r="I275" s="8" t="n">
        <v>5</v>
      </c>
      <c r="J275" s="8" t="n">
        <v>10</v>
      </c>
      <c r="K275" s="15" t="n">
        <v>3</v>
      </c>
      <c r="L275" s="27" t="n">
        <v>2</v>
      </c>
      <c r="M275" s="8" t="n">
        <v>5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43582</v>
      </c>
      <c r="B276" s="42" t="inlineStr">
        <is>
          <t>St. Pauli</t>
        </is>
      </c>
      <c r="C276" s="42" t="inlineStr">
        <is>
          <t>Regensburg</t>
        </is>
      </c>
      <c r="D276" s="27" t="n">
        <v>384</v>
      </c>
      <c r="E276" s="27" t="n">
        <v>313</v>
      </c>
      <c r="F276" s="27" t="n">
        <v>261</v>
      </c>
      <c r="G276" s="27" t="n">
        <v>198</v>
      </c>
      <c r="H276" s="8" t="n">
        <v>10</v>
      </c>
      <c r="I276" s="8" t="n">
        <v>3</v>
      </c>
      <c r="J276" s="8" t="n">
        <v>13</v>
      </c>
      <c r="K276" s="15" t="n">
        <v>4</v>
      </c>
      <c r="L276" s="27" t="n">
        <v>3</v>
      </c>
      <c r="M276" s="8" t="n">
        <v>7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43583</v>
      </c>
      <c r="B277" s="42" t="inlineStr">
        <is>
          <t>Aue</t>
        </is>
      </c>
      <c r="C277" s="42" t="inlineStr">
        <is>
          <t>Bochum</t>
        </is>
      </c>
      <c r="D277" s="27" t="n">
        <v>328</v>
      </c>
      <c r="E277" s="27" t="n">
        <v>480</v>
      </c>
      <c r="F277" s="27" t="n">
        <v>248</v>
      </c>
      <c r="G277" s="27" t="n">
        <v>392</v>
      </c>
      <c r="H277" s="8" t="n">
        <v>4</v>
      </c>
      <c r="I277" s="8" t="n">
        <v>5</v>
      </c>
      <c r="J277" s="8" t="n">
        <v>9</v>
      </c>
      <c r="K277" s="15" t="n">
        <v>3</v>
      </c>
      <c r="L277" s="27" t="n">
        <v>2</v>
      </c>
      <c r="M277" s="8" t="n">
        <v>5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43583</v>
      </c>
      <c r="B278" s="42" t="inlineStr">
        <is>
          <t>Paderborn</t>
        </is>
      </c>
      <c r="C278" s="42" t="inlineStr">
        <is>
          <t>Heidenheim</t>
        </is>
      </c>
      <c r="D278" s="27" t="n">
        <v>444</v>
      </c>
      <c r="E278" s="27" t="n">
        <v>387</v>
      </c>
      <c r="F278" s="27" t="n">
        <v>353</v>
      </c>
      <c r="G278" s="27" t="n">
        <v>284</v>
      </c>
      <c r="H278" s="8" t="n">
        <v>5</v>
      </c>
      <c r="I278" s="8" t="n">
        <v>5</v>
      </c>
      <c r="J278" s="8" t="n">
        <v>10</v>
      </c>
      <c r="K278" s="15" t="n">
        <v>3</v>
      </c>
      <c r="L278" s="27" t="n">
        <v>1</v>
      </c>
      <c r="M278" s="8" t="n">
        <v>4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43583</v>
      </c>
      <c r="B279" s="42" t="inlineStr">
        <is>
          <t>Union Berlin</t>
        </is>
      </c>
      <c r="C279" s="42" t="inlineStr">
        <is>
          <t>Hamburger SV</t>
        </is>
      </c>
      <c r="D279" s="27" t="n">
        <v>314</v>
      </c>
      <c r="E279" s="27" t="n">
        <v>437</v>
      </c>
      <c r="F279" s="27" t="n">
        <v>231</v>
      </c>
      <c r="G279" s="27" t="n">
        <v>338</v>
      </c>
      <c r="H279" s="8" t="n">
        <v>3</v>
      </c>
      <c r="I279" s="8" t="n">
        <v>4</v>
      </c>
      <c r="J279" s="8" t="n">
        <v>7</v>
      </c>
      <c r="K279" s="15" t="n">
        <v>2</v>
      </c>
      <c r="L279" s="27" t="n">
        <v>0</v>
      </c>
      <c r="M279" s="8" t="n">
        <v>2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43584</v>
      </c>
      <c r="B280" s="42" t="inlineStr">
        <is>
          <t>Duisburg</t>
        </is>
      </c>
      <c r="C280" s="42" t="inlineStr">
        <is>
          <t>Arminia Bielefeld</t>
        </is>
      </c>
      <c r="D280" s="27" t="n">
        <v>395</v>
      </c>
      <c r="E280" s="27" t="n">
        <v>517</v>
      </c>
      <c r="F280" s="27" t="n">
        <v>317</v>
      </c>
      <c r="G280" s="27" t="n">
        <v>443</v>
      </c>
      <c r="H280" s="8" t="n">
        <v>7</v>
      </c>
      <c r="I280" s="8" t="n">
        <v>4</v>
      </c>
      <c r="J280" s="8" t="n">
        <v>11</v>
      </c>
      <c r="K280" s="15" t="n">
        <v>2</v>
      </c>
      <c r="L280" s="27" t="n">
        <v>2</v>
      </c>
      <c r="M280" s="8" t="n">
        <v>4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43588</v>
      </c>
      <c r="B281" s="42" t="inlineStr">
        <is>
          <t>Arminia Bielefeld</t>
        </is>
      </c>
      <c r="C281" s="42" t="inlineStr">
        <is>
          <t>Paderborn</t>
        </is>
      </c>
      <c r="D281" s="27" t="n">
        <v>334</v>
      </c>
      <c r="E281" s="27" t="n">
        <v>544</v>
      </c>
      <c r="F281" s="27" t="n">
        <v>244</v>
      </c>
      <c r="G281" s="27" t="n">
        <v>455</v>
      </c>
      <c r="H281" s="8" t="n">
        <v>6</v>
      </c>
      <c r="I281" s="8" t="n">
        <v>4</v>
      </c>
      <c r="J281" s="8" t="n">
        <v>10</v>
      </c>
      <c r="K281" s="15" t="n">
        <v>2</v>
      </c>
      <c r="L281" s="27" t="n">
        <v>0</v>
      </c>
      <c r="M281" s="8" t="n">
        <v>2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43588</v>
      </c>
      <c r="B282" s="42" t="inlineStr">
        <is>
          <t>SG Dynamo Dresden</t>
        </is>
      </c>
      <c r="C282" s="42" t="inlineStr">
        <is>
          <t>St. Pauli</t>
        </is>
      </c>
      <c r="D282" s="27" t="n">
        <v>358</v>
      </c>
      <c r="E282" s="27" t="n">
        <v>516</v>
      </c>
      <c r="F282" s="27" t="n">
        <v>281</v>
      </c>
      <c r="G282" s="27" t="n">
        <v>421</v>
      </c>
      <c r="H282" s="8" t="n">
        <v>5</v>
      </c>
      <c r="I282" s="8" t="n">
        <v>6</v>
      </c>
      <c r="J282" s="8" t="n">
        <v>11</v>
      </c>
      <c r="K282" s="15" t="n">
        <v>2</v>
      </c>
      <c r="L282" s="27" t="n">
        <v>1</v>
      </c>
      <c r="M282" s="8" t="n">
        <v>3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43589</v>
      </c>
      <c r="B283" s="42" t="inlineStr">
        <is>
          <t>Bochum</t>
        </is>
      </c>
      <c r="C283" s="42" t="inlineStr">
        <is>
          <t>Magdeburg</t>
        </is>
      </c>
      <c r="D283" s="27" t="n">
        <v>359</v>
      </c>
      <c r="E283" s="27" t="n">
        <v>383</v>
      </c>
      <c r="F283" s="27" t="n">
        <v>268</v>
      </c>
      <c r="G283" s="27" t="n">
        <v>288</v>
      </c>
      <c r="H283" s="8" t="n">
        <v>7</v>
      </c>
      <c r="I283" s="8" t="n">
        <v>8</v>
      </c>
      <c r="J283" s="8" t="n">
        <v>15</v>
      </c>
      <c r="K283" s="15" t="n">
        <v>4</v>
      </c>
      <c r="L283" s="27" t="n">
        <v>2</v>
      </c>
      <c r="M283" s="8" t="n">
        <v>0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43589</v>
      </c>
      <c r="B284" s="42" t="inlineStr">
        <is>
          <t>Hamburger SV</t>
        </is>
      </c>
      <c r="C284" s="42" t="inlineStr">
        <is>
          <t>Ingolstadt</t>
        </is>
      </c>
      <c r="D284" s="27" t="n">
        <v>609</v>
      </c>
      <c r="E284" s="27" t="n">
        <v>246</v>
      </c>
      <c r="F284" s="27" t="n">
        <v>517</v>
      </c>
      <c r="G284" s="27" t="n">
        <v>132</v>
      </c>
      <c r="H284" s="8" t="n">
        <v>3</v>
      </c>
      <c r="I284" s="8" t="n">
        <v>6</v>
      </c>
      <c r="J284" s="8" t="n">
        <v>9</v>
      </c>
      <c r="K284" s="15" t="n">
        <v>0</v>
      </c>
      <c r="L284" s="27" t="n">
        <v>3</v>
      </c>
      <c r="M284" s="8" t="n">
        <v>3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43589</v>
      </c>
      <c r="B285" s="42" t="inlineStr">
        <is>
          <t>Heidenheim</t>
        </is>
      </c>
      <c r="C285" s="42" t="inlineStr">
        <is>
          <t>Sandhausen</t>
        </is>
      </c>
      <c r="D285" s="27" t="n">
        <v>585</v>
      </c>
      <c r="E285" s="27" t="n">
        <v>254</v>
      </c>
      <c r="F285" s="27" t="n">
        <v>483</v>
      </c>
      <c r="G285" s="27" t="n">
        <v>169</v>
      </c>
      <c r="H285" s="8" t="n">
        <v>10</v>
      </c>
      <c r="I285" s="8" t="n">
        <v>5</v>
      </c>
      <c r="J285" s="8" t="n">
        <v>15</v>
      </c>
      <c r="K285" s="15" t="n">
        <v>2</v>
      </c>
      <c r="L285" s="27" t="n">
        <v>3</v>
      </c>
      <c r="M285" s="8" t="n">
        <v>5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43590</v>
      </c>
      <c r="B286" s="42" t="inlineStr">
        <is>
          <t>Darmstadt</t>
        </is>
      </c>
      <c r="C286" s="42" t="inlineStr">
        <is>
          <t>Union Berlin</t>
        </is>
      </c>
      <c r="D286" s="27" t="n">
        <v>401</v>
      </c>
      <c r="E286" s="27" t="n">
        <v>464</v>
      </c>
      <c r="F286" s="27" t="n">
        <v>297</v>
      </c>
      <c r="G286" s="27" t="n">
        <v>366</v>
      </c>
      <c r="H286" s="8" t="n">
        <v>3</v>
      </c>
      <c r="I286" s="8" t="n">
        <v>8</v>
      </c>
      <c r="J286" s="8" t="n">
        <v>11</v>
      </c>
      <c r="K286" s="15" t="n">
        <v>2</v>
      </c>
      <c r="L286" s="27" t="n">
        <v>1</v>
      </c>
      <c r="M286" s="8" t="n">
        <v>3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43590</v>
      </c>
      <c r="B287" s="42" t="inlineStr">
        <is>
          <t>Holstein Kiel</t>
        </is>
      </c>
      <c r="C287" s="42" t="inlineStr">
        <is>
          <t>Duisburg</t>
        </is>
      </c>
      <c r="D287" s="27" t="n">
        <v>504</v>
      </c>
      <c r="E287" s="27" t="n">
        <v>355</v>
      </c>
      <c r="F287" s="27" t="n">
        <v>433</v>
      </c>
      <c r="G287" s="27" t="n">
        <v>252</v>
      </c>
      <c r="H287" s="8" t="n">
        <v>5</v>
      </c>
      <c r="I287" s="8" t="n">
        <v>5</v>
      </c>
      <c r="J287" s="8" t="n">
        <v>10</v>
      </c>
      <c r="K287" s="15" t="n">
        <v>0</v>
      </c>
      <c r="L287" s="27" t="n">
        <v>2</v>
      </c>
      <c r="M287" s="8" t="n">
        <v>2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43590</v>
      </c>
      <c r="B288" s="42" t="inlineStr">
        <is>
          <t>Regensburg</t>
        </is>
      </c>
      <c r="C288" s="42" t="inlineStr">
        <is>
          <t>Aue</t>
        </is>
      </c>
      <c r="D288" s="27" t="n">
        <v>433</v>
      </c>
      <c r="E288" s="27" t="n">
        <v>381</v>
      </c>
      <c r="F288" s="27" t="n">
        <v>337</v>
      </c>
      <c r="G288" s="27" t="n">
        <v>283</v>
      </c>
      <c r="H288" s="8" t="n">
        <v>4</v>
      </c>
      <c r="I288" s="8" t="n">
        <v>5</v>
      </c>
      <c r="J288" s="8" t="n">
        <v>9</v>
      </c>
      <c r="K288" s="15" t="n">
        <v>1</v>
      </c>
      <c r="L288" s="27" t="n">
        <v>3</v>
      </c>
      <c r="M288" s="8" t="n">
        <v>4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43591</v>
      </c>
      <c r="B289" s="42" t="inlineStr">
        <is>
          <t>Greuther Furth</t>
        </is>
      </c>
      <c r="C289" s="42" t="inlineStr">
        <is>
          <t>FC Koln</t>
        </is>
      </c>
      <c r="D289" s="27" t="n">
        <v>399</v>
      </c>
      <c r="E289" s="27" t="n">
        <v>636</v>
      </c>
      <c r="F289" s="27" t="n">
        <v>302</v>
      </c>
      <c r="G289" s="27" t="n">
        <v>536</v>
      </c>
      <c r="H289" s="8" t="n">
        <v>0</v>
      </c>
      <c r="I289" s="8" t="n">
        <v>9</v>
      </c>
      <c r="J289" s="8" t="n">
        <v>9</v>
      </c>
      <c r="K289" s="15" t="n">
        <v>0</v>
      </c>
      <c r="L289" s="27" t="n">
        <v>4</v>
      </c>
      <c r="M289" s="8" t="n">
        <v>4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43597</v>
      </c>
      <c r="B290" s="42" t="inlineStr">
        <is>
          <t>Aue</t>
        </is>
      </c>
      <c r="C290" s="42" t="inlineStr">
        <is>
          <t>Greuther Furth</t>
        </is>
      </c>
      <c r="D290" s="27" t="n">
        <v>503</v>
      </c>
      <c r="E290" s="27" t="n">
        <v>258</v>
      </c>
      <c r="F290" s="27" t="n">
        <v>418</v>
      </c>
      <c r="G290" s="27" t="n">
        <v>180</v>
      </c>
      <c r="H290" s="8" t="n">
        <v>2</v>
      </c>
      <c r="I290" s="8" t="n">
        <v>3</v>
      </c>
      <c r="J290" s="8" t="n">
        <v>5</v>
      </c>
      <c r="K290" s="15" t="n">
        <v>1</v>
      </c>
      <c r="L290" s="27" t="n">
        <v>1</v>
      </c>
      <c r="M290" s="8" t="n">
        <v>2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43597</v>
      </c>
      <c r="B291" s="42" t="inlineStr">
        <is>
          <t>Duisburg</t>
        </is>
      </c>
      <c r="C291" s="42" t="inlineStr">
        <is>
          <t>Heidenheim</t>
        </is>
      </c>
      <c r="D291" s="27" t="n">
        <v>430</v>
      </c>
      <c r="E291" s="27" t="n">
        <v>532</v>
      </c>
      <c r="F291" s="27" t="n">
        <v>349</v>
      </c>
      <c r="G291" s="27" t="n">
        <v>459</v>
      </c>
      <c r="H291" s="8" t="n">
        <v>9</v>
      </c>
      <c r="I291" s="8" t="n">
        <v>8</v>
      </c>
      <c r="J291" s="8" t="n">
        <v>17</v>
      </c>
      <c r="K291" s="15" t="n">
        <v>3</v>
      </c>
      <c r="L291" s="27" t="n">
        <v>4</v>
      </c>
      <c r="M291" s="8" t="n">
        <v>7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43597</v>
      </c>
      <c r="B292" s="42" t="inlineStr">
        <is>
          <t>FC Koln</t>
        </is>
      </c>
      <c r="C292" s="42" t="inlineStr">
        <is>
          <t>Regensburg</t>
        </is>
      </c>
      <c r="D292" s="27" t="n">
        <v>427</v>
      </c>
      <c r="E292" s="27" t="n">
        <v>386</v>
      </c>
      <c r="F292" s="27" t="n">
        <v>334</v>
      </c>
      <c r="G292" s="27" t="n">
        <v>293</v>
      </c>
      <c r="H292" s="8" t="n">
        <v>7</v>
      </c>
      <c r="I292" s="8" t="n">
        <v>7</v>
      </c>
      <c r="J292" s="8" t="n">
        <v>14</v>
      </c>
      <c r="K292" s="15" t="n">
        <v>3</v>
      </c>
      <c r="L292" s="27" t="n">
        <v>5</v>
      </c>
      <c r="M292" s="8" t="n">
        <v>0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43597</v>
      </c>
      <c r="B293" s="42" t="inlineStr">
        <is>
          <t>Holstein Kiel</t>
        </is>
      </c>
      <c r="C293" s="42" t="inlineStr">
        <is>
          <t>SG Dynamo Dresden</t>
        </is>
      </c>
      <c r="D293" s="27" t="n">
        <v>455</v>
      </c>
      <c r="E293" s="27" t="n">
        <v>396</v>
      </c>
      <c r="F293" s="27" t="n">
        <v>374</v>
      </c>
      <c r="G293" s="27" t="n">
        <v>299</v>
      </c>
      <c r="H293" s="8" t="n">
        <v>5</v>
      </c>
      <c r="I293" s="8" t="n">
        <v>0</v>
      </c>
      <c r="J293" s="8" t="n">
        <v>5</v>
      </c>
      <c r="K293" s="15" t="n">
        <v>3</v>
      </c>
      <c r="L293" s="27" t="n">
        <v>0</v>
      </c>
      <c r="M293" s="8" t="n">
        <v>3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43597</v>
      </c>
      <c r="B294" s="42" t="inlineStr">
        <is>
          <t>Ingolstadt</t>
        </is>
      </c>
      <c r="C294" s="42" t="inlineStr">
        <is>
          <t>Darmstadt</t>
        </is>
      </c>
      <c r="D294" s="27" t="n">
        <v>320</v>
      </c>
      <c r="E294" s="27" t="n">
        <v>490</v>
      </c>
      <c r="F294" s="27" t="n">
        <v>230</v>
      </c>
      <c r="G294" s="27" t="n">
        <v>391</v>
      </c>
      <c r="H294" s="8" t="n">
        <v>4</v>
      </c>
      <c r="I294" s="8" t="n">
        <v>0</v>
      </c>
      <c r="J294" s="8" t="n">
        <v>4</v>
      </c>
      <c r="K294" s="15" t="n">
        <v>3</v>
      </c>
      <c r="L294" s="27" t="n">
        <v>0</v>
      </c>
      <c r="M294" s="8" t="n">
        <v>3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43597</v>
      </c>
      <c r="B295" s="42" t="inlineStr">
        <is>
          <t>Paderborn</t>
        </is>
      </c>
      <c r="C295" s="42" t="inlineStr">
        <is>
          <t>Hamburger SV</t>
        </is>
      </c>
      <c r="D295" s="27" t="n">
        <v>301</v>
      </c>
      <c r="E295" s="27" t="n">
        <v>392</v>
      </c>
      <c r="F295" s="27" t="n">
        <v>213</v>
      </c>
      <c r="G295" s="27" t="n">
        <v>286</v>
      </c>
      <c r="H295" s="8" t="n">
        <v>11</v>
      </c>
      <c r="I295" s="8" t="n">
        <v>4</v>
      </c>
      <c r="J295" s="8" t="n">
        <v>15</v>
      </c>
      <c r="K295" s="15" t="n">
        <v>4</v>
      </c>
      <c r="L295" s="27" t="n">
        <v>1</v>
      </c>
      <c r="M295" s="8" t="n">
        <v>5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43597</v>
      </c>
      <c r="B296" s="42" t="inlineStr">
        <is>
          <t>Sandhausen</t>
        </is>
      </c>
      <c r="C296" s="42" t="inlineStr">
        <is>
          <t>Arminia Bielefeld</t>
        </is>
      </c>
      <c r="D296" s="27" t="n">
        <v>320</v>
      </c>
      <c r="E296" s="27" t="n">
        <v>590</v>
      </c>
      <c r="F296" s="27" t="n">
        <v>246</v>
      </c>
      <c r="G296" s="27" t="n">
        <v>504</v>
      </c>
      <c r="H296" s="8" t="n">
        <v>2</v>
      </c>
      <c r="I296" s="8" t="n">
        <v>4</v>
      </c>
      <c r="J296" s="8" t="n">
        <v>6</v>
      </c>
      <c r="K296" s="15" t="n">
        <v>0</v>
      </c>
      <c r="L296" s="27" t="n">
        <v>3</v>
      </c>
      <c r="M296" s="8" t="n">
        <v>3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43597</v>
      </c>
      <c r="B297" s="42" t="inlineStr">
        <is>
          <t>St. Pauli</t>
        </is>
      </c>
      <c r="C297" s="42" t="inlineStr">
        <is>
          <t>Bochum</t>
        </is>
      </c>
      <c r="D297" s="27" t="n">
        <v>395</v>
      </c>
      <c r="E297" s="27" t="n">
        <v>407</v>
      </c>
      <c r="F297" s="27" t="n">
        <v>293</v>
      </c>
      <c r="G297" s="27" t="n">
        <v>306</v>
      </c>
      <c r="H297" s="8" t="n">
        <v>3</v>
      </c>
      <c r="I297" s="8" t="n">
        <v>4</v>
      </c>
      <c r="J297" s="8" t="n">
        <v>7</v>
      </c>
      <c r="K297" s="15" t="n">
        <v>0</v>
      </c>
      <c r="L297" s="27" t="n">
        <v>0</v>
      </c>
      <c r="M297" s="8" t="n">
        <v>0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43597</v>
      </c>
      <c r="B298" s="42" t="inlineStr">
        <is>
          <t>Union Berlin</t>
        </is>
      </c>
      <c r="C298" s="42" t="inlineStr">
        <is>
          <t>Magdeburg</t>
        </is>
      </c>
      <c r="D298" s="27" t="n">
        <v>386</v>
      </c>
      <c r="E298" s="27" t="n">
        <v>331</v>
      </c>
      <c r="F298" s="27" t="n">
        <v>264</v>
      </c>
      <c r="G298" s="27" t="n">
        <v>209</v>
      </c>
      <c r="H298" s="8" t="n">
        <v>7</v>
      </c>
      <c r="I298" s="8" t="n">
        <v>1</v>
      </c>
      <c r="J298" s="8" t="n">
        <v>8</v>
      </c>
      <c r="K298" s="15" t="n">
        <v>3</v>
      </c>
      <c r="L298" s="27" t="n">
        <v>0</v>
      </c>
      <c r="M298" s="8" t="n">
        <v>3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43604</v>
      </c>
      <c r="B299" s="42" t="inlineStr">
        <is>
          <t>Arminia Bielefeld</t>
        </is>
      </c>
      <c r="C299" s="42" t="inlineStr">
        <is>
          <t>Holstein Kiel</t>
        </is>
      </c>
      <c r="D299" s="27" t="n">
        <v>369</v>
      </c>
      <c r="E299" s="27" t="n">
        <v>426</v>
      </c>
      <c r="F299" s="27" t="n">
        <v>304</v>
      </c>
      <c r="G299" s="27" t="n">
        <v>353</v>
      </c>
      <c r="H299" s="8" t="n">
        <v>6</v>
      </c>
      <c r="I299" s="8" t="n">
        <v>1</v>
      </c>
      <c r="J299" s="8" t="n">
        <v>7</v>
      </c>
      <c r="K299" s="15" t="n">
        <v>1</v>
      </c>
      <c r="L299" s="27" t="n">
        <v>0</v>
      </c>
      <c r="M299" s="8" t="n">
        <v>1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43604</v>
      </c>
      <c r="B300" s="42" t="inlineStr">
        <is>
          <t>Bochum</t>
        </is>
      </c>
      <c r="C300" s="42" t="inlineStr">
        <is>
          <t>Union Berlin</t>
        </is>
      </c>
      <c r="D300" s="27" t="n">
        <v>315</v>
      </c>
      <c r="E300" s="27" t="n">
        <v>358</v>
      </c>
      <c r="F300" s="27" t="n">
        <v>221</v>
      </c>
      <c r="G300" s="27" t="n">
        <v>272</v>
      </c>
      <c r="H300" s="8" t="n">
        <v>2</v>
      </c>
      <c r="I300" s="8" t="n">
        <v>8</v>
      </c>
      <c r="J300" s="8" t="n">
        <v>10</v>
      </c>
      <c r="K300" s="15" t="n">
        <v>2</v>
      </c>
      <c r="L300" s="27" t="n">
        <v>2</v>
      </c>
      <c r="M300" s="8" t="n">
        <v>4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43604</v>
      </c>
      <c r="B301" s="42" t="inlineStr">
        <is>
          <t>Darmstadt</t>
        </is>
      </c>
      <c r="C301" s="42" t="inlineStr">
        <is>
          <t>Aue</t>
        </is>
      </c>
      <c r="D301" s="27" t="n">
        <v>655</v>
      </c>
      <c r="E301" s="27" t="n">
        <v>351</v>
      </c>
      <c r="F301" s="27" t="n">
        <v>588</v>
      </c>
      <c r="G301" s="27" t="n">
        <v>291</v>
      </c>
      <c r="H301" s="8" t="n">
        <v>4</v>
      </c>
      <c r="I301" s="8" t="n">
        <v>7</v>
      </c>
      <c r="J301" s="8" t="n">
        <v>11</v>
      </c>
      <c r="K301" s="15" t="n">
        <v>1</v>
      </c>
      <c r="L301" s="27" t="n">
        <v>0</v>
      </c>
      <c r="M301" s="8" t="n">
        <v>0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43604</v>
      </c>
      <c r="B302" s="42" t="inlineStr">
        <is>
          <t>Greuther Furth</t>
        </is>
      </c>
      <c r="C302" s="42" t="inlineStr">
        <is>
          <t>St. Pauli</t>
        </is>
      </c>
      <c r="D302" s="27" t="n">
        <v>433</v>
      </c>
      <c r="E302" s="27" t="n">
        <v>388</v>
      </c>
      <c r="F302" s="27" t="n">
        <v>341</v>
      </c>
      <c r="G302" s="27" t="n">
        <v>273</v>
      </c>
      <c r="H302" s="8" t="n">
        <v>5</v>
      </c>
      <c r="I302" s="8" t="n">
        <v>2</v>
      </c>
      <c r="J302" s="8" t="n">
        <v>7</v>
      </c>
      <c r="K302" s="15" t="n">
        <v>2</v>
      </c>
      <c r="L302" s="27" t="n">
        <v>1</v>
      </c>
      <c r="M302" s="8" t="n">
        <v>3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43604</v>
      </c>
      <c r="B303" s="42" t="inlineStr">
        <is>
          <t>Hamburger SV</t>
        </is>
      </c>
      <c r="C303" s="42" t="inlineStr">
        <is>
          <t>Duisburg</t>
        </is>
      </c>
      <c r="D303" s="27" t="n">
        <v>444</v>
      </c>
      <c r="E303" s="27" t="n">
        <v>477</v>
      </c>
      <c r="F303" s="27" t="n">
        <v>387</v>
      </c>
      <c r="G303" s="27" t="n">
        <v>411</v>
      </c>
      <c r="H303" s="8" t="n">
        <v>8</v>
      </c>
      <c r="I303" s="8" t="n">
        <v>5</v>
      </c>
      <c r="J303" s="8" t="n">
        <v>13</v>
      </c>
      <c r="K303" s="15" t="n">
        <v>3</v>
      </c>
      <c r="L303" s="27" t="n">
        <v>0</v>
      </c>
      <c r="M303" s="8" t="n">
        <v>3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43604</v>
      </c>
      <c r="B304" s="42" t="inlineStr">
        <is>
          <t>Heidenheim</t>
        </is>
      </c>
      <c r="C304" s="42" t="inlineStr">
        <is>
          <t>Ingolstadt</t>
        </is>
      </c>
      <c r="D304" s="27" t="n">
        <v>416</v>
      </c>
      <c r="E304" s="27" t="n">
        <v>280</v>
      </c>
      <c r="F304" s="27" t="n">
        <v>316</v>
      </c>
      <c r="G304" s="27" t="n">
        <v>177</v>
      </c>
      <c r="H304" s="8" t="n">
        <v>10</v>
      </c>
      <c r="I304" s="8" t="n">
        <v>5</v>
      </c>
      <c r="J304" s="8" t="n">
        <v>15</v>
      </c>
      <c r="K304" s="15" t="n">
        <v>4</v>
      </c>
      <c r="L304" s="27" t="n">
        <v>2</v>
      </c>
      <c r="M304" s="8" t="n">
        <v>6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43604</v>
      </c>
      <c r="B305" s="42" t="inlineStr">
        <is>
          <t>Magdeburg</t>
        </is>
      </c>
      <c r="C305" s="42" t="inlineStr">
        <is>
          <t>FC Koln</t>
        </is>
      </c>
      <c r="D305" s="27" t="n">
        <v>359</v>
      </c>
      <c r="E305" s="27" t="n">
        <v>680</v>
      </c>
      <c r="F305" s="27" t="n">
        <v>268</v>
      </c>
      <c r="G305" s="27" t="n">
        <v>576</v>
      </c>
      <c r="H305" s="8" t="n">
        <v>4</v>
      </c>
      <c r="I305" s="8" t="n">
        <v>5</v>
      </c>
      <c r="J305" s="8" t="n">
        <v>9</v>
      </c>
      <c r="K305" s="15" t="n">
        <v>1</v>
      </c>
      <c r="L305" s="27" t="n">
        <v>1</v>
      </c>
      <c r="M305" s="8" t="n">
        <v>2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43604</v>
      </c>
      <c r="B306" s="42" t="inlineStr">
        <is>
          <t>Regensburg</t>
        </is>
      </c>
      <c r="C306" s="42" t="inlineStr">
        <is>
          <t>Sandhausen</t>
        </is>
      </c>
      <c r="D306" s="27" t="n">
        <v>354</v>
      </c>
      <c r="E306" s="27" t="n">
        <v>224</v>
      </c>
      <c r="F306" s="27" t="n">
        <v>249</v>
      </c>
      <c r="G306" s="27" t="n">
        <v>144</v>
      </c>
      <c r="H306" s="8" t="n">
        <v>3</v>
      </c>
      <c r="I306" s="8" t="n">
        <v>5</v>
      </c>
      <c r="J306" s="8" t="n">
        <v>8</v>
      </c>
      <c r="K306" s="15" t="n">
        <v>2</v>
      </c>
      <c r="L306" s="27" t="n">
        <v>2</v>
      </c>
      <c r="M306" s="8" t="n">
        <v>4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43604</v>
      </c>
      <c r="B307" s="42" t="inlineStr">
        <is>
          <t>SG Dynamo Dresden</t>
        </is>
      </c>
      <c r="C307" s="42" t="inlineStr">
        <is>
          <t>Paderborn</t>
        </is>
      </c>
      <c r="D307" s="27" t="n">
        <v>435</v>
      </c>
      <c r="E307" s="27" t="n">
        <v>362</v>
      </c>
      <c r="F307" s="27" t="n">
        <v>353</v>
      </c>
      <c r="G307" s="27" t="n">
        <v>290</v>
      </c>
      <c r="H307" s="8" t="n">
        <v>5</v>
      </c>
      <c r="I307" s="8" t="n">
        <v>5</v>
      </c>
      <c r="J307" s="8" t="n">
        <v>10</v>
      </c>
      <c r="K307" s="15" t="n">
        <v>3</v>
      </c>
      <c r="L307" s="27" t="n">
        <v>1</v>
      </c>
      <c r="M307" s="8" t="n">
        <v>4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N333" s="12">
        <f>IF(K333="","",LOOKUP(K333-L333,{-9E+307,0,1},{2,"x",1}))</f>
        <v/>
      </c>
      <c r="O333" s="7">
        <f>IF(K333="","",K333&amp;"-"&amp;L333)</f>
        <v/>
      </c>
      <c r="P333" s="1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N334" s="12">
        <f>IF(K334="","",LOOKUP(K334-L334,{-9E+307,0,1},{2,"x",1}))</f>
        <v/>
      </c>
      <c r="O334" s="7">
        <f>IF(K334="","",K334&amp;"-"&amp;L334)</f>
        <v/>
      </c>
      <c r="P334" s="1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4" stopIfTrue="1" type="expression">
      <formula>SEARCH("Jornada",$A2)</formula>
    </cfRule>
  </conditionalFormatting>
  <conditionalFormatting sqref="N361:P553">
    <cfRule dxfId="1" priority="5" stopIfTrue="1" type="expression">
      <formula>SEARCH("Jornada",#REF!)</formula>
    </cfRule>
  </conditionalFormatting>
  <conditionalFormatting sqref="AK37:AM38 AL28:AM36">
    <cfRule dxfId="0" priority="3" timePeriod="lastMonth" type="timePeriod">
      <formula>AND(MONTH(AK28)=MONTH(EDATE(TODAY(),0-1)),YEAR(AK28)=YEAR(EDATE(TODAY(),0-1)))</formula>
    </cfRule>
  </conditionalFormatting>
  <conditionalFormatting sqref="AK28:AK36">
    <cfRule dxfId="0" priority="1" timePeriod="lastMonth" type="timePeriod">
      <formula>AND(MONTH(AK28)=MONTH(EDATE(TODAY(),0-1)),YEAR(AK28)=YEAR(EDATE(TODAY(),0-1)))</formula>
    </cfRule>
  </conditionalFormatting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Right="0"/>
    <pageSetUpPr/>
  </sheetPr>
  <dimension ref="A1:FM553"/>
  <sheetViews>
    <sheetView workbookViewId="0">
      <selection activeCell="A1" sqref="A1"/>
    </sheetView>
  </sheetViews>
  <sheetFormatPr baseColWidth="8" defaultRowHeight="12"/>
  <cols>
    <col bestFit="1" customWidth="1" max="1" min="1" style="52" width="5.5703125"/>
    <col bestFit="1" customWidth="1" max="3" min="2" style="42" width="13.5703125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5.855468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9" min="38" style="42" width="15.85546875"/>
    <col bestFit="1" customWidth="1" max="41" min="40" style="42" width="4.5703125"/>
    <col customWidth="1" max="42" min="42" style="42" width="7.28515625"/>
    <col customWidth="1" max="43" min="43" style="42" width="6.42578125"/>
    <col customWidth="1" max="46" min="44" style="42" width="6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3.42578125"/>
    <col customWidth="1" max="55" min="55" style="42" width="3"/>
    <col bestFit="1" customWidth="1" max="56" min="56" style="42" width="3.5703125"/>
    <col bestFit="1" customWidth="1" max="57" min="57" style="42" width="4.140625"/>
    <col bestFit="1" customWidth="1" max="59" min="58" style="42" width="5.140625"/>
    <col bestFit="1" customWidth="1" max="61" min="60" style="42" width="5.5703125"/>
    <col bestFit="1" customWidth="1" max="65" min="62" style="42" width="5.140625"/>
    <col bestFit="1" customWidth="1" max="69" min="66" style="42" width="5"/>
    <col bestFit="1" customWidth="1" max="70" min="70" style="42" width="3.42578125"/>
    <col bestFit="1" customWidth="1" max="71" min="71" style="42" width="3.140625"/>
    <col bestFit="1" customWidth="1" max="72" min="72" style="42" width="3.5703125"/>
    <col bestFit="1" customWidth="1" max="75" min="73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43330</v>
      </c>
      <c r="B2" s="42" t="inlineStr">
        <is>
          <t>Chievo</t>
        </is>
      </c>
      <c r="C2" s="42" t="inlineStr">
        <is>
          <t>Juventus</t>
        </is>
      </c>
      <c r="D2" s="27" t="n">
        <v>261</v>
      </c>
      <c r="E2" s="27" t="n">
        <v>679</v>
      </c>
      <c r="F2" s="27" t="n">
        <v>199</v>
      </c>
      <c r="G2" s="27" t="n">
        <v>617</v>
      </c>
      <c r="H2" s="8" t="n">
        <v>2</v>
      </c>
      <c r="I2" s="8" t="n">
        <v>10</v>
      </c>
      <c r="J2" s="8" t="n">
        <v>12</v>
      </c>
      <c r="K2" s="15" t="n">
        <v>2</v>
      </c>
      <c r="L2" s="27" t="n">
        <v>3</v>
      </c>
      <c r="M2" s="8" t="n">
        <v>5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43330</v>
      </c>
      <c r="B3" s="42" t="inlineStr">
        <is>
          <t>Lazio</t>
        </is>
      </c>
      <c r="C3" s="42" t="inlineStr">
        <is>
          <t>Napoli</t>
        </is>
      </c>
      <c r="D3" s="27" t="n">
        <v>401</v>
      </c>
      <c r="E3" s="27" t="n">
        <v>746</v>
      </c>
      <c r="F3" s="27" t="n">
        <v>320</v>
      </c>
      <c r="G3" s="27" t="n">
        <v>639</v>
      </c>
      <c r="H3" s="8" t="n">
        <v>1</v>
      </c>
      <c r="I3" s="8" t="n">
        <v>3</v>
      </c>
      <c r="J3" s="8" t="n">
        <v>4</v>
      </c>
      <c r="K3" s="15" t="n">
        <v>1</v>
      </c>
      <c r="L3" s="27" t="n">
        <v>2</v>
      </c>
      <c r="M3" s="8" t="n">
        <v>3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AC Milan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2093</v>
      </c>
      <c r="AC3" s="27" t="n">
        <v>1676</v>
      </c>
      <c r="AD3" s="27" t="n">
        <v>24</v>
      </c>
      <c r="AE3" s="27" t="n">
        <v>8</v>
      </c>
      <c r="AF3" s="15" t="n">
        <v>1885</v>
      </c>
      <c r="AG3" s="27" t="n">
        <v>1462</v>
      </c>
      <c r="AH3" s="27" t="n">
        <v>17</v>
      </c>
      <c r="AI3" s="27" t="n">
        <v>5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43331</v>
      </c>
      <c r="B4" s="42" t="inlineStr">
        <is>
          <t>Bologna</t>
        </is>
      </c>
      <c r="C4" s="42" t="inlineStr">
        <is>
          <t>Spal</t>
        </is>
      </c>
      <c r="D4" s="27" t="n">
        <v>333</v>
      </c>
      <c r="E4" s="27" t="n">
        <v>509</v>
      </c>
      <c r="F4" s="27" t="n">
        <v>244</v>
      </c>
      <c r="G4" s="27" t="n">
        <v>417</v>
      </c>
      <c r="H4" s="8" t="n">
        <v>3</v>
      </c>
      <c r="I4" s="8" t="n">
        <v>5</v>
      </c>
      <c r="J4" s="8" t="n">
        <v>8</v>
      </c>
      <c r="K4" s="15" t="n">
        <v>0</v>
      </c>
      <c r="L4" s="27" t="n">
        <v>1</v>
      </c>
      <c r="M4" s="8" t="n">
        <v>1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AS Roma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2209</v>
      </c>
      <c r="AC4" s="27" t="n">
        <v>1826</v>
      </c>
      <c r="AD4" s="27" t="n">
        <v>30</v>
      </c>
      <c r="AE4" s="27" t="n">
        <v>8</v>
      </c>
      <c r="AF4" s="15" t="n">
        <v>2449</v>
      </c>
      <c r="AG4" s="27" t="n">
        <v>2044</v>
      </c>
      <c r="AH4" s="27" t="n">
        <v>18</v>
      </c>
      <c r="AI4" s="27" t="n">
        <v>2</v>
      </c>
      <c r="AK4" s="52">
        <f>AK30</f>
        <v/>
      </c>
      <c r="AL4" s="52">
        <f>AL30</f>
        <v/>
      </c>
      <c r="AM4" s="52">
        <f>AM30</f>
        <v/>
      </c>
      <c r="AN4" s="42">
        <f>VLOOKUP(AL4,$Q$3:$AI$22,2,FALSE)</f>
        <v/>
      </c>
      <c r="AO4" s="42">
        <f>VLOOKUP(AM4,$Q$3:$AI$22,2,FALSE)</f>
        <v/>
      </c>
      <c r="AP4" s="15">
        <f>VLOOKUP(AL4,$Q$3:$AI$22,3,FALSE)</f>
        <v/>
      </c>
      <c r="AQ4" s="27">
        <f>VLOOKUP(AM4,$Q$3:$AI$22,3,FALSE)</f>
        <v/>
      </c>
      <c r="AR4" s="27">
        <f>VLOOKUP(AL4,$Q$3:$AI$22,4,FALSE)</f>
        <v/>
      </c>
      <c r="AS4" s="27">
        <f>VLOOKUP(AM4,$Q$3:$AI$22,4,FALSE)</f>
        <v/>
      </c>
      <c r="AT4" s="27">
        <f>VLOOKUP(AL4,$Q$3:$AI$22,5,FALSE)</f>
        <v/>
      </c>
      <c r="AU4" s="27">
        <f>VLOOKUP(AM4,$Q$3:$AI$22,5,FALSE)</f>
        <v/>
      </c>
      <c r="AV4" s="27">
        <f>VLOOKUP(AL4,$Q$3:$AI$22,6,FALSE)</f>
        <v/>
      </c>
      <c r="AW4" s="27">
        <f>VLOOKUP(AM4,$Q$3:$AI$22,6,FALSE)</f>
        <v/>
      </c>
      <c r="AX4" s="15">
        <f>VLOOKUP(AL4,$Q$3:$AI$22,12,FALSE)</f>
        <v/>
      </c>
      <c r="AY4" s="27">
        <f>VLOOKUP(AM4,$Q$3:$AI$22,12,FALSE)</f>
        <v/>
      </c>
      <c r="AZ4" s="27">
        <f>VLOOKUP(AL4,$Q$3:$AI$22,13,FALSE)</f>
        <v/>
      </c>
      <c r="BA4" s="27">
        <f>VLOOKUP(AM4,$Q$3:$AI$22,13,FALSE)</f>
        <v/>
      </c>
      <c r="BB4" s="27">
        <f>VLOOKUP(AL4,$Q$3:$AI$22,14,FALSE)</f>
        <v/>
      </c>
      <c r="BC4" s="27">
        <f>VLOOKUP(AM4,$Q$3:$AI$22,14,FALSE)</f>
        <v/>
      </c>
      <c r="BD4" s="27">
        <f>VLOOKUP(AL4,$Q$3:$AI$22,15,FALSE)</f>
        <v/>
      </c>
      <c r="BE4" s="27">
        <f>VLOOKUP(AM4,$Q$3:$AI$22,15,FALSE)</f>
        <v/>
      </c>
      <c r="BF4" s="15">
        <f>VLOOKUP(AL4,$Q$3:$AI$22,7,FALSE)</f>
        <v/>
      </c>
      <c r="BG4" s="27">
        <f>VLOOKUP(AM4,$Q$3:$AI$22,7,FALSE)</f>
        <v/>
      </c>
      <c r="BH4" s="27">
        <f>VLOOKUP(AL4,$Q$3:$AI$22,8,FALSE)</f>
        <v/>
      </c>
      <c r="BI4" s="27">
        <f>VLOOKUP(AM4,$Q$3:$AI$22,8,FALSE)</f>
        <v/>
      </c>
      <c r="BJ4" s="27">
        <f>VLOOKUP(AL4,$Q$3:$AI$22,9,FALSE)</f>
        <v/>
      </c>
      <c r="BK4" s="27">
        <f>VLOOKUP(AM4,$Q$3:$AI$22,9,FALSE)</f>
        <v/>
      </c>
      <c r="BL4" s="27">
        <f>VLOOKUP(AL4,$Q$3:$AI$22,10,FALSE)</f>
        <v/>
      </c>
      <c r="BM4" s="27">
        <f>VLOOKUP(AM4,$Q$3:$AI$22,10,FALSE)</f>
        <v/>
      </c>
      <c r="BN4" s="15">
        <f>VLOOKUP(AL4,$Q$3:$AI$22,16,FALSE)</f>
        <v/>
      </c>
      <c r="BO4" s="27">
        <f>VLOOKUP(AM4,$Q$3:$AI$22,16,FALSE)</f>
        <v/>
      </c>
      <c r="BP4" s="27">
        <f>VLOOKUP(AL4,$Q$3:$AI$22,17,FALSE)</f>
        <v/>
      </c>
      <c r="BQ4" s="27">
        <f>VLOOKUP(AM4,$Q$3:$AI$22,17,FALSE)</f>
        <v/>
      </c>
      <c r="BR4" s="27">
        <f>VLOOKUP(AL4,$Q$3:$AI$22,18,FALSE)</f>
        <v/>
      </c>
      <c r="BS4" s="27">
        <f>VLOOKUP(AM4,$Q$3:$AI$22,18,FALSE)</f>
        <v/>
      </c>
      <c r="BT4" s="27">
        <f>VLOOKUP(AL4,$Q$3:$AI$22,19,FALSE)</f>
        <v/>
      </c>
      <c r="BU4" s="27">
        <f>VLOOKUP(AM4,$Q$3:$AI$22,19,FALSE)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43331</v>
      </c>
      <c r="B5" s="42" t="inlineStr">
        <is>
          <t>Empoli</t>
        </is>
      </c>
      <c r="C5" s="42" t="inlineStr">
        <is>
          <t>Cagliari</t>
        </is>
      </c>
      <c r="D5" s="27" t="n">
        <v>392</v>
      </c>
      <c r="E5" s="27" t="n">
        <v>437</v>
      </c>
      <c r="F5" s="27" t="n">
        <v>299</v>
      </c>
      <c r="G5" s="27" t="n">
        <v>355</v>
      </c>
      <c r="H5" s="8" t="n">
        <v>4</v>
      </c>
      <c r="I5" s="8" t="n">
        <v>3</v>
      </c>
      <c r="J5" s="8" t="n">
        <v>7</v>
      </c>
      <c r="K5" s="15" t="n">
        <v>2</v>
      </c>
      <c r="L5" s="27" t="n">
        <v>0</v>
      </c>
      <c r="M5" s="8" t="n">
        <v>2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Atalanta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2467</v>
      </c>
      <c r="AC5" s="27" t="n">
        <v>2057</v>
      </c>
      <c r="AD5" s="27" t="n">
        <v>28</v>
      </c>
      <c r="AE5" s="27" t="n">
        <v>11</v>
      </c>
      <c r="AF5" s="15" t="n">
        <v>2114</v>
      </c>
      <c r="AG5" s="27" t="n">
        <v>1672</v>
      </c>
      <c r="AH5" s="27" t="n">
        <v>13</v>
      </c>
      <c r="AI5" s="27" t="n">
        <v>4</v>
      </c>
      <c r="AK5" s="52">
        <f>AK31</f>
        <v/>
      </c>
      <c r="AL5" s="52">
        <f>AL31</f>
        <v/>
      </c>
      <c r="AM5" s="52">
        <f>AM31</f>
        <v/>
      </c>
      <c r="AN5" s="42">
        <f>VLOOKUP(AL5,$Q$3:$AI$22,2,FALSE)</f>
        <v/>
      </c>
      <c r="AO5" s="42">
        <f>VLOOKUP(AM5,$Q$3:$AI$22,2,FALSE)</f>
        <v/>
      </c>
      <c r="AP5" s="15">
        <f>VLOOKUP(AL5,$Q$3:$AI$22,3,FALSE)</f>
        <v/>
      </c>
      <c r="AQ5" s="27">
        <f>VLOOKUP(AM5,$Q$3:$AI$22,3,FALSE)</f>
        <v/>
      </c>
      <c r="AR5" s="27">
        <f>VLOOKUP(AL5,$Q$3:$AI$22,4,FALSE)</f>
        <v/>
      </c>
      <c r="AS5" s="27">
        <f>VLOOKUP(AM5,$Q$3:$AI$22,4,FALSE)</f>
        <v/>
      </c>
      <c r="AT5" s="27">
        <f>VLOOKUP(AL5,$Q$3:$AI$22,5,FALSE)</f>
        <v/>
      </c>
      <c r="AU5" s="27">
        <f>VLOOKUP(AM5,$Q$3:$AI$22,5,FALSE)</f>
        <v/>
      </c>
      <c r="AV5" s="27">
        <f>VLOOKUP(AL5,$Q$3:$AI$22,6,FALSE)</f>
        <v/>
      </c>
      <c r="AW5" s="27">
        <f>VLOOKUP(AM5,$Q$3:$AI$22,6,FALSE)</f>
        <v/>
      </c>
      <c r="AX5" s="15">
        <f>VLOOKUP(AL5,$Q$3:$AI$22,12,FALSE)</f>
        <v/>
      </c>
      <c r="AY5" s="27">
        <f>VLOOKUP(AM5,$Q$3:$AI$22,12,FALSE)</f>
        <v/>
      </c>
      <c r="AZ5" s="27">
        <f>VLOOKUP(AL5,$Q$3:$AI$22,13,FALSE)</f>
        <v/>
      </c>
      <c r="BA5" s="27">
        <f>VLOOKUP(AM5,$Q$3:$AI$22,13,FALSE)</f>
        <v/>
      </c>
      <c r="BB5" s="27">
        <f>VLOOKUP(AL5,$Q$3:$AI$22,14,FALSE)</f>
        <v/>
      </c>
      <c r="BC5" s="27">
        <f>VLOOKUP(AM5,$Q$3:$AI$22,14,FALSE)</f>
        <v/>
      </c>
      <c r="BD5" s="27">
        <f>VLOOKUP(AL5,$Q$3:$AI$22,15,FALSE)</f>
        <v/>
      </c>
      <c r="BE5" s="27">
        <f>VLOOKUP(AM5,$Q$3:$AI$22,15,FALSE)</f>
        <v/>
      </c>
      <c r="BF5" s="15">
        <f>VLOOKUP(AL5,$Q$3:$AI$22,7,FALSE)</f>
        <v/>
      </c>
      <c r="BG5" s="27">
        <f>VLOOKUP(AM5,$Q$3:$AI$22,7,FALSE)</f>
        <v/>
      </c>
      <c r="BH5" s="27">
        <f>VLOOKUP(AL5,$Q$3:$AI$22,8,FALSE)</f>
        <v/>
      </c>
      <c r="BI5" s="27">
        <f>VLOOKUP(AM5,$Q$3:$AI$22,8,FALSE)</f>
        <v/>
      </c>
      <c r="BJ5" s="27">
        <f>VLOOKUP(AL5,$Q$3:$AI$22,9,FALSE)</f>
        <v/>
      </c>
      <c r="BK5" s="27">
        <f>VLOOKUP(AM5,$Q$3:$AI$22,9,FALSE)</f>
        <v/>
      </c>
      <c r="BL5" s="27">
        <f>VLOOKUP(AL5,$Q$3:$AI$22,10,FALSE)</f>
        <v/>
      </c>
      <c r="BM5" s="27">
        <f>VLOOKUP(AM5,$Q$3:$AI$22,10,FALSE)</f>
        <v/>
      </c>
      <c r="BN5" s="15">
        <f>VLOOKUP(AL5,$Q$3:$AI$22,16,FALSE)</f>
        <v/>
      </c>
      <c r="BO5" s="27">
        <f>VLOOKUP(AM5,$Q$3:$AI$22,16,FALSE)</f>
        <v/>
      </c>
      <c r="BP5" s="27">
        <f>VLOOKUP(AL5,$Q$3:$AI$22,17,FALSE)</f>
        <v/>
      </c>
      <c r="BQ5" s="27">
        <f>VLOOKUP(AM5,$Q$3:$AI$22,17,FALSE)</f>
        <v/>
      </c>
      <c r="BR5" s="27">
        <f>VLOOKUP(AL5,$Q$3:$AI$22,18,FALSE)</f>
        <v/>
      </c>
      <c r="BS5" s="27">
        <f>VLOOKUP(AM5,$Q$3:$AI$22,18,FALSE)</f>
        <v/>
      </c>
      <c r="BT5" s="27">
        <f>VLOOKUP(AL5,$Q$3:$AI$22,19,FALSE)</f>
        <v/>
      </c>
      <c r="BU5" s="27">
        <f>VLOOKUP(AM5,$Q$3:$AI$22,19,FALSE)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43331</v>
      </c>
      <c r="B6" s="42" t="inlineStr">
        <is>
          <t>Parma</t>
        </is>
      </c>
      <c r="C6" s="42" t="inlineStr">
        <is>
          <t>Udinese</t>
        </is>
      </c>
      <c r="D6" s="27" t="n">
        <v>344</v>
      </c>
      <c r="E6" s="27" t="n">
        <v>431</v>
      </c>
      <c r="F6" s="27" t="n">
        <v>279</v>
      </c>
      <c r="G6" s="27" t="n">
        <v>381</v>
      </c>
      <c r="H6" s="8" t="n">
        <v>4</v>
      </c>
      <c r="I6" s="8" t="n">
        <v>4</v>
      </c>
      <c r="J6" s="8" t="n">
        <v>8</v>
      </c>
      <c r="K6" s="15" t="n">
        <v>2</v>
      </c>
      <c r="L6" s="27" t="n">
        <v>2</v>
      </c>
      <c r="M6" s="8" t="n">
        <v>4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Bologna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2008</v>
      </c>
      <c r="AC6" s="27" t="n">
        <v>1627</v>
      </c>
      <c r="AD6" s="27" t="n">
        <v>31</v>
      </c>
      <c r="AE6" s="27" t="n">
        <v>14</v>
      </c>
      <c r="AF6" s="15" t="n">
        <v>2109</v>
      </c>
      <c r="AG6" s="27" t="n">
        <v>1703</v>
      </c>
      <c r="AH6" s="27" t="n">
        <v>19</v>
      </c>
      <c r="AI6" s="27" t="n">
        <v>9</v>
      </c>
      <c r="AK6" s="52">
        <f>AK32</f>
        <v/>
      </c>
      <c r="AL6" s="52">
        <f>AL32</f>
        <v/>
      </c>
      <c r="AM6" s="52">
        <f>AM32</f>
        <v/>
      </c>
      <c r="AN6" s="42">
        <f>VLOOKUP(AL6,$Q$3:$AI$22,2,FALSE)</f>
        <v/>
      </c>
      <c r="AO6" s="42">
        <f>VLOOKUP(AM6,$Q$3:$AI$22,2,FALSE)</f>
        <v/>
      </c>
      <c r="AP6" s="15">
        <f>VLOOKUP(AL6,$Q$3:$AI$22,3,FALSE)</f>
        <v/>
      </c>
      <c r="AQ6" s="27">
        <f>VLOOKUP(AM6,$Q$3:$AI$22,3,FALSE)</f>
        <v/>
      </c>
      <c r="AR6" s="27">
        <f>VLOOKUP(AL6,$Q$3:$AI$22,4,FALSE)</f>
        <v/>
      </c>
      <c r="AS6" s="27">
        <f>VLOOKUP(AM6,$Q$3:$AI$22,4,FALSE)</f>
        <v/>
      </c>
      <c r="AT6" s="27">
        <f>VLOOKUP(AL6,$Q$3:$AI$22,5,FALSE)</f>
        <v/>
      </c>
      <c r="AU6" s="27">
        <f>VLOOKUP(AM6,$Q$3:$AI$22,5,FALSE)</f>
        <v/>
      </c>
      <c r="AV6" s="27">
        <f>VLOOKUP(AL6,$Q$3:$AI$22,6,FALSE)</f>
        <v/>
      </c>
      <c r="AW6" s="27">
        <f>VLOOKUP(AM6,$Q$3:$AI$22,6,FALSE)</f>
        <v/>
      </c>
      <c r="AX6" s="15">
        <f>VLOOKUP(AL6,$Q$3:$AI$22,12,FALSE)</f>
        <v/>
      </c>
      <c r="AY6" s="27">
        <f>VLOOKUP(AM6,$Q$3:$AI$22,12,FALSE)</f>
        <v/>
      </c>
      <c r="AZ6" s="27">
        <f>VLOOKUP(AL6,$Q$3:$AI$22,13,FALSE)</f>
        <v/>
      </c>
      <c r="BA6" s="27">
        <f>VLOOKUP(AM6,$Q$3:$AI$22,13,FALSE)</f>
        <v/>
      </c>
      <c r="BB6" s="27">
        <f>VLOOKUP(AL6,$Q$3:$AI$22,14,FALSE)</f>
        <v/>
      </c>
      <c r="BC6" s="27">
        <f>VLOOKUP(AM6,$Q$3:$AI$22,14,FALSE)</f>
        <v/>
      </c>
      <c r="BD6" s="27">
        <f>VLOOKUP(AL6,$Q$3:$AI$22,15,FALSE)</f>
        <v/>
      </c>
      <c r="BE6" s="27">
        <f>VLOOKUP(AM6,$Q$3:$AI$22,15,FALSE)</f>
        <v/>
      </c>
      <c r="BF6" s="15">
        <f>VLOOKUP(AL6,$Q$3:$AI$22,7,FALSE)</f>
        <v/>
      </c>
      <c r="BG6" s="27">
        <f>VLOOKUP(AM6,$Q$3:$AI$22,7,FALSE)</f>
        <v/>
      </c>
      <c r="BH6" s="27">
        <f>VLOOKUP(AL6,$Q$3:$AI$22,8,FALSE)</f>
        <v/>
      </c>
      <c r="BI6" s="27">
        <f>VLOOKUP(AM6,$Q$3:$AI$22,8,FALSE)</f>
        <v/>
      </c>
      <c r="BJ6" s="27">
        <f>VLOOKUP(AL6,$Q$3:$AI$22,9,FALSE)</f>
        <v/>
      </c>
      <c r="BK6" s="27">
        <f>VLOOKUP(AM6,$Q$3:$AI$22,9,FALSE)</f>
        <v/>
      </c>
      <c r="BL6" s="27">
        <f>VLOOKUP(AL6,$Q$3:$AI$22,10,FALSE)</f>
        <v/>
      </c>
      <c r="BM6" s="27">
        <f>VLOOKUP(AM6,$Q$3:$AI$22,10,FALSE)</f>
        <v/>
      </c>
      <c r="BN6" s="15">
        <f>VLOOKUP(AL6,$Q$3:$AI$22,16,FALSE)</f>
        <v/>
      </c>
      <c r="BO6" s="27">
        <f>VLOOKUP(AM6,$Q$3:$AI$22,16,FALSE)</f>
        <v/>
      </c>
      <c r="BP6" s="27">
        <f>VLOOKUP(AL6,$Q$3:$AI$22,17,FALSE)</f>
        <v/>
      </c>
      <c r="BQ6" s="27">
        <f>VLOOKUP(AM6,$Q$3:$AI$22,17,FALSE)</f>
        <v/>
      </c>
      <c r="BR6" s="27">
        <f>VLOOKUP(AL6,$Q$3:$AI$22,18,FALSE)</f>
        <v/>
      </c>
      <c r="BS6" s="27">
        <f>VLOOKUP(AM6,$Q$3:$AI$22,18,FALSE)</f>
        <v/>
      </c>
      <c r="BT6" s="27">
        <f>VLOOKUP(AL6,$Q$3:$AI$22,19,FALSE)</f>
        <v/>
      </c>
      <c r="BU6" s="27">
        <f>VLOOKUP(AM6,$Q$3:$AI$22,19,FALSE)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43331</v>
      </c>
      <c r="B7" s="42" t="inlineStr">
        <is>
          <t>Sassuolo</t>
        </is>
      </c>
      <c r="C7" s="42" t="inlineStr">
        <is>
          <t>Inter</t>
        </is>
      </c>
      <c r="D7" s="27" t="n">
        <v>344</v>
      </c>
      <c r="E7" s="27" t="n">
        <v>554</v>
      </c>
      <c r="F7" s="27" t="n">
        <v>276</v>
      </c>
      <c r="G7" s="27" t="n">
        <v>479</v>
      </c>
      <c r="H7" s="8" t="n">
        <v>2</v>
      </c>
      <c r="I7" s="8" t="n">
        <v>3</v>
      </c>
      <c r="J7" s="8" t="n">
        <v>5</v>
      </c>
      <c r="K7" s="15" t="n">
        <v>1</v>
      </c>
      <c r="L7" s="27" t="n">
        <v>0</v>
      </c>
      <c r="M7" s="8" t="n">
        <v>1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Cagliari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2249</v>
      </c>
      <c r="AC7" s="27" t="n">
        <v>1769</v>
      </c>
      <c r="AD7" s="27" t="n">
        <v>20</v>
      </c>
      <c r="AE7" s="27" t="n">
        <v>4</v>
      </c>
      <c r="AF7" s="15" t="n">
        <v>2350</v>
      </c>
      <c r="AG7" s="27" t="n">
        <v>1937</v>
      </c>
      <c r="AH7" s="27" t="n">
        <v>34</v>
      </c>
      <c r="AI7" s="27" t="n">
        <v>10</v>
      </c>
      <c r="AK7" s="52">
        <f>AK33</f>
        <v/>
      </c>
      <c r="AL7" s="52">
        <f>AL33</f>
        <v/>
      </c>
      <c r="AM7" s="52">
        <f>AM33</f>
        <v/>
      </c>
      <c r="AN7" s="42">
        <f>VLOOKUP(AL7,$Q$3:$AI$22,2,FALSE)</f>
        <v/>
      </c>
      <c r="AO7" s="42">
        <f>VLOOKUP(AM7,$Q$3:$AI$22,2,FALSE)</f>
        <v/>
      </c>
      <c r="AP7" s="15">
        <f>VLOOKUP(AL7,$Q$3:$AI$22,3,FALSE)</f>
        <v/>
      </c>
      <c r="AQ7" s="27">
        <f>VLOOKUP(AM7,$Q$3:$AI$22,3,FALSE)</f>
        <v/>
      </c>
      <c r="AR7" s="27">
        <f>VLOOKUP(AL7,$Q$3:$AI$22,4,FALSE)</f>
        <v/>
      </c>
      <c r="AS7" s="27">
        <f>VLOOKUP(AM7,$Q$3:$AI$22,4,FALSE)</f>
        <v/>
      </c>
      <c r="AT7" s="27">
        <f>VLOOKUP(AL7,$Q$3:$AI$22,5,FALSE)</f>
        <v/>
      </c>
      <c r="AU7" s="27">
        <f>VLOOKUP(AM7,$Q$3:$AI$22,5,FALSE)</f>
        <v/>
      </c>
      <c r="AV7" s="27">
        <f>VLOOKUP(AL7,$Q$3:$AI$22,6,FALSE)</f>
        <v/>
      </c>
      <c r="AW7" s="27">
        <f>VLOOKUP(AM7,$Q$3:$AI$22,6,FALSE)</f>
        <v/>
      </c>
      <c r="AX7" s="15">
        <f>VLOOKUP(AL7,$Q$3:$AI$22,12,FALSE)</f>
        <v/>
      </c>
      <c r="AY7" s="27">
        <f>VLOOKUP(AM7,$Q$3:$AI$22,12,FALSE)</f>
        <v/>
      </c>
      <c r="AZ7" s="27">
        <f>VLOOKUP(AL7,$Q$3:$AI$22,13,FALSE)</f>
        <v/>
      </c>
      <c r="BA7" s="27">
        <f>VLOOKUP(AM7,$Q$3:$AI$22,13,FALSE)</f>
        <v/>
      </c>
      <c r="BB7" s="27">
        <f>VLOOKUP(AL7,$Q$3:$AI$22,14,FALSE)</f>
        <v/>
      </c>
      <c r="BC7" s="27">
        <f>VLOOKUP(AM7,$Q$3:$AI$22,14,FALSE)</f>
        <v/>
      </c>
      <c r="BD7" s="27">
        <f>VLOOKUP(AL7,$Q$3:$AI$22,15,FALSE)</f>
        <v/>
      </c>
      <c r="BE7" s="27">
        <f>VLOOKUP(AM7,$Q$3:$AI$22,15,FALSE)</f>
        <v/>
      </c>
      <c r="BF7" s="15">
        <f>VLOOKUP(AL7,$Q$3:$AI$22,7,FALSE)</f>
        <v/>
      </c>
      <c r="BG7" s="27">
        <f>VLOOKUP(AM7,$Q$3:$AI$22,7,FALSE)</f>
        <v/>
      </c>
      <c r="BH7" s="27">
        <f>VLOOKUP(AL7,$Q$3:$AI$22,8,FALSE)</f>
        <v/>
      </c>
      <c r="BI7" s="27">
        <f>VLOOKUP(AM7,$Q$3:$AI$22,8,FALSE)</f>
        <v/>
      </c>
      <c r="BJ7" s="27">
        <f>VLOOKUP(AL7,$Q$3:$AI$22,9,FALSE)</f>
        <v/>
      </c>
      <c r="BK7" s="27">
        <f>VLOOKUP(AM7,$Q$3:$AI$22,9,FALSE)</f>
        <v/>
      </c>
      <c r="BL7" s="27">
        <f>VLOOKUP(AL7,$Q$3:$AI$22,10,FALSE)</f>
        <v/>
      </c>
      <c r="BM7" s="27">
        <f>VLOOKUP(AM7,$Q$3:$AI$22,10,FALSE)</f>
        <v/>
      </c>
      <c r="BN7" s="15">
        <f>VLOOKUP(AL7,$Q$3:$AI$22,16,FALSE)</f>
        <v/>
      </c>
      <c r="BO7" s="27">
        <f>VLOOKUP(AM7,$Q$3:$AI$22,16,FALSE)</f>
        <v/>
      </c>
      <c r="BP7" s="27">
        <f>VLOOKUP(AL7,$Q$3:$AI$22,17,FALSE)</f>
        <v/>
      </c>
      <c r="BQ7" s="27">
        <f>VLOOKUP(AM7,$Q$3:$AI$22,17,FALSE)</f>
        <v/>
      </c>
      <c r="BR7" s="27">
        <f>VLOOKUP(AL7,$Q$3:$AI$22,18,FALSE)</f>
        <v/>
      </c>
      <c r="BS7" s="27">
        <f>VLOOKUP(AM7,$Q$3:$AI$22,18,FALSE)</f>
        <v/>
      </c>
      <c r="BT7" s="27">
        <f>VLOOKUP(AL7,$Q$3:$AI$22,19,FALSE)</f>
        <v/>
      </c>
      <c r="BU7" s="27">
        <f>VLOOKUP(AM7,$Q$3:$AI$22,19,FALSE)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43331</v>
      </c>
      <c r="B8" s="42" t="inlineStr">
        <is>
          <t>Torino</t>
        </is>
      </c>
      <c r="C8" s="42" t="inlineStr">
        <is>
          <t>AS Roma</t>
        </is>
      </c>
      <c r="D8" s="27" t="n">
        <v>323</v>
      </c>
      <c r="E8" s="27" t="n">
        <v>445</v>
      </c>
      <c r="F8" s="27" t="n">
        <v>236</v>
      </c>
      <c r="G8" s="27" t="n">
        <v>363</v>
      </c>
      <c r="H8" s="8" t="n">
        <v>4</v>
      </c>
      <c r="I8" s="8" t="n">
        <v>6</v>
      </c>
      <c r="J8" s="8" t="n">
        <v>10</v>
      </c>
      <c r="K8" s="15" t="n">
        <v>0</v>
      </c>
      <c r="L8" s="27" t="n">
        <v>1</v>
      </c>
      <c r="M8" s="8" t="n">
        <v>1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Chievo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1888</v>
      </c>
      <c r="AC8" s="27" t="n">
        <v>1457</v>
      </c>
      <c r="AD8" s="27" t="n">
        <v>8</v>
      </c>
      <c r="AE8" s="27" t="n">
        <v>1</v>
      </c>
      <c r="AF8" s="15" t="n">
        <v>2595</v>
      </c>
      <c r="AG8" s="27" t="n">
        <v>2175</v>
      </c>
      <c r="AH8" s="27" t="n">
        <v>29</v>
      </c>
      <c r="AI8" s="27" t="n">
        <v>7</v>
      </c>
      <c r="AK8" s="52">
        <f>AK34</f>
        <v/>
      </c>
      <c r="AL8" s="52">
        <f>AL34</f>
        <v/>
      </c>
      <c r="AM8" s="52">
        <f>AM34</f>
        <v/>
      </c>
      <c r="AN8" s="42">
        <f>VLOOKUP(AL8,$Q$3:$AI$22,2,FALSE)</f>
        <v/>
      </c>
      <c r="AO8" s="42">
        <f>VLOOKUP(AM8,$Q$3:$AI$22,2,FALSE)</f>
        <v/>
      </c>
      <c r="AP8" s="15">
        <f>VLOOKUP(AL8,$Q$3:$AI$22,3,FALSE)</f>
        <v/>
      </c>
      <c r="AQ8" s="27">
        <f>VLOOKUP(AM8,$Q$3:$AI$22,3,FALSE)</f>
        <v/>
      </c>
      <c r="AR8" s="27">
        <f>VLOOKUP(AL8,$Q$3:$AI$22,4,FALSE)</f>
        <v/>
      </c>
      <c r="AS8" s="27">
        <f>VLOOKUP(AM8,$Q$3:$AI$22,4,FALSE)</f>
        <v/>
      </c>
      <c r="AT8" s="27">
        <f>VLOOKUP(AL8,$Q$3:$AI$22,5,FALSE)</f>
        <v/>
      </c>
      <c r="AU8" s="27">
        <f>VLOOKUP(AM8,$Q$3:$AI$22,5,FALSE)</f>
        <v/>
      </c>
      <c r="AV8" s="27">
        <f>VLOOKUP(AL8,$Q$3:$AI$22,6,FALSE)</f>
        <v/>
      </c>
      <c r="AW8" s="27">
        <f>VLOOKUP(AM8,$Q$3:$AI$22,6,FALSE)</f>
        <v/>
      </c>
      <c r="AX8" s="15">
        <f>VLOOKUP(AL8,$Q$3:$AI$22,12,FALSE)</f>
        <v/>
      </c>
      <c r="AY8" s="27">
        <f>VLOOKUP(AM8,$Q$3:$AI$22,12,FALSE)</f>
        <v/>
      </c>
      <c r="AZ8" s="27">
        <f>VLOOKUP(AL8,$Q$3:$AI$22,13,FALSE)</f>
        <v/>
      </c>
      <c r="BA8" s="27">
        <f>VLOOKUP(AM8,$Q$3:$AI$22,13,FALSE)</f>
        <v/>
      </c>
      <c r="BB8" s="27">
        <f>VLOOKUP(AL8,$Q$3:$AI$22,14,FALSE)</f>
        <v/>
      </c>
      <c r="BC8" s="27">
        <f>VLOOKUP(AM8,$Q$3:$AI$22,14,FALSE)</f>
        <v/>
      </c>
      <c r="BD8" s="27">
        <f>VLOOKUP(AL8,$Q$3:$AI$22,15,FALSE)</f>
        <v/>
      </c>
      <c r="BE8" s="27">
        <f>VLOOKUP(AM8,$Q$3:$AI$22,15,FALSE)</f>
        <v/>
      </c>
      <c r="BF8" s="15">
        <f>VLOOKUP(AL8,$Q$3:$AI$22,7,FALSE)</f>
        <v/>
      </c>
      <c r="BG8" s="27">
        <f>VLOOKUP(AM8,$Q$3:$AI$22,7,FALSE)</f>
        <v/>
      </c>
      <c r="BH8" s="27">
        <f>VLOOKUP(AL8,$Q$3:$AI$22,8,FALSE)</f>
        <v/>
      </c>
      <c r="BI8" s="27">
        <f>VLOOKUP(AM8,$Q$3:$AI$22,8,FALSE)</f>
        <v/>
      </c>
      <c r="BJ8" s="27">
        <f>VLOOKUP(AL8,$Q$3:$AI$22,9,FALSE)</f>
        <v/>
      </c>
      <c r="BK8" s="27">
        <f>VLOOKUP(AM8,$Q$3:$AI$22,9,FALSE)</f>
        <v/>
      </c>
      <c r="BL8" s="27">
        <f>VLOOKUP(AL8,$Q$3:$AI$22,10,FALSE)</f>
        <v/>
      </c>
      <c r="BM8" s="27">
        <f>VLOOKUP(AM8,$Q$3:$AI$22,10,FALSE)</f>
        <v/>
      </c>
      <c r="BN8" s="15">
        <f>VLOOKUP(AL8,$Q$3:$AI$22,16,FALSE)</f>
        <v/>
      </c>
      <c r="BO8" s="27">
        <f>VLOOKUP(AM8,$Q$3:$AI$22,16,FALSE)</f>
        <v/>
      </c>
      <c r="BP8" s="27">
        <f>VLOOKUP(AL8,$Q$3:$AI$22,17,FALSE)</f>
        <v/>
      </c>
      <c r="BQ8" s="27">
        <f>VLOOKUP(AM8,$Q$3:$AI$22,17,FALSE)</f>
        <v/>
      </c>
      <c r="BR8" s="27">
        <f>VLOOKUP(AL8,$Q$3:$AI$22,18,FALSE)</f>
        <v/>
      </c>
      <c r="BS8" s="27">
        <f>VLOOKUP(AM8,$Q$3:$AI$22,18,FALSE)</f>
        <v/>
      </c>
      <c r="BT8" s="27">
        <f>VLOOKUP(AL8,$Q$3:$AI$22,19,FALSE)</f>
        <v/>
      </c>
      <c r="BU8" s="27">
        <f>VLOOKUP(AM8,$Q$3:$AI$22,19,FALSE)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43332</v>
      </c>
      <c r="B9" s="42" t="inlineStr">
        <is>
          <t>Atalanta</t>
        </is>
      </c>
      <c r="C9" s="42" t="inlineStr">
        <is>
          <t>Frosinone</t>
        </is>
      </c>
      <c r="D9" s="27" t="n">
        <v>569</v>
      </c>
      <c r="E9" s="27" t="n">
        <v>405</v>
      </c>
      <c r="F9" s="27" t="n">
        <v>491</v>
      </c>
      <c r="G9" s="27" t="n">
        <v>321</v>
      </c>
      <c r="H9" s="8" t="n">
        <v>9</v>
      </c>
      <c r="I9" s="8" t="n">
        <v>0</v>
      </c>
      <c r="J9" s="8" t="n">
        <v>9</v>
      </c>
      <c r="K9" s="15" t="n">
        <v>4</v>
      </c>
      <c r="L9" s="27" t="n">
        <v>0</v>
      </c>
      <c r="M9" s="8" t="n">
        <v>4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Empoli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1974</v>
      </c>
      <c r="AC9" s="27" t="n">
        <v>1562</v>
      </c>
      <c r="AD9" s="27" t="n">
        <v>24</v>
      </c>
      <c r="AE9" s="27" t="n">
        <v>9</v>
      </c>
      <c r="AF9" s="15" t="n">
        <v>2403</v>
      </c>
      <c r="AG9" s="27" t="n">
        <v>2069</v>
      </c>
      <c r="AH9" s="27" t="n">
        <v>43</v>
      </c>
      <c r="AI9" s="27" t="n">
        <v>7</v>
      </c>
      <c r="AK9" s="52">
        <f>AK35</f>
        <v/>
      </c>
      <c r="AL9" s="52">
        <f>AL35</f>
        <v/>
      </c>
      <c r="AM9" s="52">
        <f>AM35</f>
        <v/>
      </c>
      <c r="AN9" s="42">
        <f>VLOOKUP(AL9,$Q$3:$AI$22,2,FALSE)</f>
        <v/>
      </c>
      <c r="AO9" s="42">
        <f>VLOOKUP(AM9,$Q$3:$AI$22,2,FALSE)</f>
        <v/>
      </c>
      <c r="AP9" s="15">
        <f>VLOOKUP(AL9,$Q$3:$AI$22,3,FALSE)</f>
        <v/>
      </c>
      <c r="AQ9" s="27">
        <f>VLOOKUP(AM9,$Q$3:$AI$22,3,FALSE)</f>
        <v/>
      </c>
      <c r="AR9" s="27">
        <f>VLOOKUP(AL9,$Q$3:$AI$22,4,FALSE)</f>
        <v/>
      </c>
      <c r="AS9" s="27">
        <f>VLOOKUP(AM9,$Q$3:$AI$22,4,FALSE)</f>
        <v/>
      </c>
      <c r="AT9" s="27">
        <f>VLOOKUP(AL9,$Q$3:$AI$22,5,FALSE)</f>
        <v/>
      </c>
      <c r="AU9" s="27">
        <f>VLOOKUP(AM9,$Q$3:$AI$22,5,FALSE)</f>
        <v/>
      </c>
      <c r="AV9" s="27">
        <f>VLOOKUP(AL9,$Q$3:$AI$22,6,FALSE)</f>
        <v/>
      </c>
      <c r="AW9" s="27">
        <f>VLOOKUP(AM9,$Q$3:$AI$22,6,FALSE)</f>
        <v/>
      </c>
      <c r="AX9" s="15">
        <f>VLOOKUP(AL9,$Q$3:$AI$22,12,FALSE)</f>
        <v/>
      </c>
      <c r="AY9" s="27">
        <f>VLOOKUP(AM9,$Q$3:$AI$22,12,FALSE)</f>
        <v/>
      </c>
      <c r="AZ9" s="27">
        <f>VLOOKUP(AL9,$Q$3:$AI$22,13,FALSE)</f>
        <v/>
      </c>
      <c r="BA9" s="27">
        <f>VLOOKUP(AM9,$Q$3:$AI$22,13,FALSE)</f>
        <v/>
      </c>
      <c r="BB9" s="27">
        <f>VLOOKUP(AL9,$Q$3:$AI$22,14,FALSE)</f>
        <v/>
      </c>
      <c r="BC9" s="27">
        <f>VLOOKUP(AM9,$Q$3:$AI$22,14,FALSE)</f>
        <v/>
      </c>
      <c r="BD9" s="27">
        <f>VLOOKUP(AL9,$Q$3:$AI$22,15,FALSE)</f>
        <v/>
      </c>
      <c r="BE9" s="27">
        <f>VLOOKUP(AM9,$Q$3:$AI$22,15,FALSE)</f>
        <v/>
      </c>
      <c r="BF9" s="15">
        <f>VLOOKUP(AL9,$Q$3:$AI$22,7,FALSE)</f>
        <v/>
      </c>
      <c r="BG9" s="27">
        <f>VLOOKUP(AM9,$Q$3:$AI$22,7,FALSE)</f>
        <v/>
      </c>
      <c r="BH9" s="27">
        <f>VLOOKUP(AL9,$Q$3:$AI$22,8,FALSE)</f>
        <v/>
      </c>
      <c r="BI9" s="27">
        <f>VLOOKUP(AM9,$Q$3:$AI$22,8,FALSE)</f>
        <v/>
      </c>
      <c r="BJ9" s="27">
        <f>VLOOKUP(AL9,$Q$3:$AI$22,9,FALSE)</f>
        <v/>
      </c>
      <c r="BK9" s="27">
        <f>VLOOKUP(AM9,$Q$3:$AI$22,9,FALSE)</f>
        <v/>
      </c>
      <c r="BL9" s="27">
        <f>VLOOKUP(AL9,$Q$3:$AI$22,10,FALSE)</f>
        <v/>
      </c>
      <c r="BM9" s="27">
        <f>VLOOKUP(AM9,$Q$3:$AI$22,10,FALSE)</f>
        <v/>
      </c>
      <c r="BN9" s="15">
        <f>VLOOKUP(AL9,$Q$3:$AI$22,16,FALSE)</f>
        <v/>
      </c>
      <c r="BO9" s="27">
        <f>VLOOKUP(AM9,$Q$3:$AI$22,16,FALSE)</f>
        <v/>
      </c>
      <c r="BP9" s="27">
        <f>VLOOKUP(AL9,$Q$3:$AI$22,17,FALSE)</f>
        <v/>
      </c>
      <c r="BQ9" s="27">
        <f>VLOOKUP(AM9,$Q$3:$AI$22,17,FALSE)</f>
        <v/>
      </c>
      <c r="BR9" s="27">
        <f>VLOOKUP(AL9,$Q$3:$AI$22,18,FALSE)</f>
        <v/>
      </c>
      <c r="BS9" s="27">
        <f>VLOOKUP(AM9,$Q$3:$AI$22,18,FALSE)</f>
        <v/>
      </c>
      <c r="BT9" s="27">
        <f>VLOOKUP(AL9,$Q$3:$AI$22,19,FALSE)</f>
        <v/>
      </c>
      <c r="BU9" s="27">
        <f>VLOOKUP(AM9,$Q$3:$AI$22,19,FALSE)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43337</v>
      </c>
      <c r="B10" s="42" t="inlineStr">
        <is>
          <t>Juventus</t>
        </is>
      </c>
      <c r="C10" s="42" t="inlineStr">
        <is>
          <t>Lazio</t>
        </is>
      </c>
      <c r="D10" s="27" t="n">
        <v>530</v>
      </c>
      <c r="E10" s="27" t="n">
        <v>432</v>
      </c>
      <c r="F10" s="27" t="n">
        <v>442</v>
      </c>
      <c r="G10" s="27" t="n">
        <v>355</v>
      </c>
      <c r="H10" s="8" t="n">
        <v>7</v>
      </c>
      <c r="I10" s="8" t="n">
        <v>2</v>
      </c>
      <c r="J10" s="8" t="n">
        <v>9</v>
      </c>
      <c r="K10" s="15" t="n">
        <v>2</v>
      </c>
      <c r="L10" s="27" t="n">
        <v>0</v>
      </c>
      <c r="M10" s="8" t="n">
        <v>2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Fiorentina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2341</v>
      </c>
      <c r="AC10" s="27" t="n">
        <v>1955</v>
      </c>
      <c r="AD10" s="27" t="n">
        <v>24</v>
      </c>
      <c r="AE10" s="27" t="n">
        <v>0</v>
      </c>
      <c r="AF10" s="15" t="n">
        <v>1999</v>
      </c>
      <c r="AG10" s="27" t="n">
        <v>1571</v>
      </c>
      <c r="AH10" s="27" t="n">
        <v>15</v>
      </c>
      <c r="AI10" s="27" t="n">
        <v>4</v>
      </c>
      <c r="AK10" s="52">
        <f>AK36</f>
        <v/>
      </c>
      <c r="AL10" s="52">
        <f>AL36</f>
        <v/>
      </c>
      <c r="AM10" s="52">
        <f>AM36</f>
        <v/>
      </c>
      <c r="AN10" s="42">
        <f>VLOOKUP(AL10,$Q$3:$AI$22,2,FALSE)</f>
        <v/>
      </c>
      <c r="AO10" s="42">
        <f>VLOOKUP(AM10,$Q$3:$AI$22,2,FALSE)</f>
        <v/>
      </c>
      <c r="AP10" s="15">
        <f>VLOOKUP(AL10,$Q$3:$AI$22,3,FALSE)</f>
        <v/>
      </c>
      <c r="AQ10" s="27">
        <f>VLOOKUP(AM10,$Q$3:$AI$22,3,FALSE)</f>
        <v/>
      </c>
      <c r="AR10" s="27">
        <f>VLOOKUP(AL10,$Q$3:$AI$22,4,FALSE)</f>
        <v/>
      </c>
      <c r="AS10" s="27">
        <f>VLOOKUP(AM10,$Q$3:$AI$22,4,FALSE)</f>
        <v/>
      </c>
      <c r="AT10" s="27">
        <f>VLOOKUP(AL10,$Q$3:$AI$22,5,FALSE)</f>
        <v/>
      </c>
      <c r="AU10" s="27">
        <f>VLOOKUP(AM10,$Q$3:$AI$22,5,FALSE)</f>
        <v/>
      </c>
      <c r="AV10" s="27">
        <f>VLOOKUP(AL10,$Q$3:$AI$22,6,FALSE)</f>
        <v/>
      </c>
      <c r="AW10" s="27">
        <f>VLOOKUP(AM10,$Q$3:$AI$22,6,FALSE)</f>
        <v/>
      </c>
      <c r="AX10" s="15">
        <f>VLOOKUP(AL10,$Q$3:$AI$22,12,FALSE)</f>
        <v/>
      </c>
      <c r="AY10" s="27">
        <f>VLOOKUP(AM10,$Q$3:$AI$22,12,FALSE)</f>
        <v/>
      </c>
      <c r="AZ10" s="27">
        <f>VLOOKUP(AL10,$Q$3:$AI$22,13,FALSE)</f>
        <v/>
      </c>
      <c r="BA10" s="27">
        <f>VLOOKUP(AM10,$Q$3:$AI$22,13,FALSE)</f>
        <v/>
      </c>
      <c r="BB10" s="27">
        <f>VLOOKUP(AL10,$Q$3:$AI$22,14,FALSE)</f>
        <v/>
      </c>
      <c r="BC10" s="27">
        <f>VLOOKUP(AM10,$Q$3:$AI$22,14,FALSE)</f>
        <v/>
      </c>
      <c r="BD10" s="27">
        <f>VLOOKUP(AL10,$Q$3:$AI$22,15,FALSE)</f>
        <v/>
      </c>
      <c r="BE10" s="27">
        <f>VLOOKUP(AM10,$Q$3:$AI$22,15,FALSE)</f>
        <v/>
      </c>
      <c r="BF10" s="15">
        <f>VLOOKUP(AL10,$Q$3:$AI$22,7,FALSE)</f>
        <v/>
      </c>
      <c r="BG10" s="27">
        <f>VLOOKUP(AM10,$Q$3:$AI$22,7,FALSE)</f>
        <v/>
      </c>
      <c r="BH10" s="27">
        <f>VLOOKUP(AL10,$Q$3:$AI$22,8,FALSE)</f>
        <v/>
      </c>
      <c r="BI10" s="27">
        <f>VLOOKUP(AM10,$Q$3:$AI$22,8,FALSE)</f>
        <v/>
      </c>
      <c r="BJ10" s="27">
        <f>VLOOKUP(AL10,$Q$3:$AI$22,9,FALSE)</f>
        <v/>
      </c>
      <c r="BK10" s="27">
        <f>VLOOKUP(AM10,$Q$3:$AI$22,9,FALSE)</f>
        <v/>
      </c>
      <c r="BL10" s="27">
        <f>VLOOKUP(AL10,$Q$3:$AI$22,10,FALSE)</f>
        <v/>
      </c>
      <c r="BM10" s="27">
        <f>VLOOKUP(AM10,$Q$3:$AI$22,10,FALSE)</f>
        <v/>
      </c>
      <c r="BN10" s="15">
        <f>VLOOKUP(AL10,$Q$3:$AI$22,16,FALSE)</f>
        <v/>
      </c>
      <c r="BO10" s="27">
        <f>VLOOKUP(AM10,$Q$3:$AI$22,16,FALSE)</f>
        <v/>
      </c>
      <c r="BP10" s="27">
        <f>VLOOKUP(AL10,$Q$3:$AI$22,17,FALSE)</f>
        <v/>
      </c>
      <c r="BQ10" s="27">
        <f>VLOOKUP(AM10,$Q$3:$AI$22,17,FALSE)</f>
        <v/>
      </c>
      <c r="BR10" s="27">
        <f>VLOOKUP(AL10,$Q$3:$AI$22,18,FALSE)</f>
        <v/>
      </c>
      <c r="BS10" s="27">
        <f>VLOOKUP(AM10,$Q$3:$AI$22,18,FALSE)</f>
        <v/>
      </c>
      <c r="BT10" s="27">
        <f>VLOOKUP(AL10,$Q$3:$AI$22,19,FALSE)</f>
        <v/>
      </c>
      <c r="BU10" s="27">
        <f>VLOOKUP(AM10,$Q$3:$AI$22,19,FALSE)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43337</v>
      </c>
      <c r="B11" s="42" t="inlineStr">
        <is>
          <t>Napoli</t>
        </is>
      </c>
      <c r="C11" s="42" t="inlineStr">
        <is>
          <t>AC Milan</t>
        </is>
      </c>
      <c r="D11" s="27" t="n">
        <v>596</v>
      </c>
      <c r="E11" s="27" t="n">
        <v>583</v>
      </c>
      <c r="F11" s="27" t="n">
        <v>537</v>
      </c>
      <c r="G11" s="27" t="n">
        <v>511</v>
      </c>
      <c r="H11" s="8" t="n">
        <v>8</v>
      </c>
      <c r="I11" s="8" t="n">
        <v>2</v>
      </c>
      <c r="J11" s="8" t="n">
        <v>10</v>
      </c>
      <c r="K11" s="15" t="n">
        <v>3</v>
      </c>
      <c r="L11" s="27" t="n">
        <v>2</v>
      </c>
      <c r="M11" s="8" t="n">
        <v>5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Frosinone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1765</v>
      </c>
      <c r="AC11" s="27" t="n">
        <v>1319</v>
      </c>
      <c r="AD11" s="27" t="n">
        <v>18</v>
      </c>
      <c r="AE11" s="27" t="n">
        <v>3</v>
      </c>
      <c r="AF11" s="15" t="n">
        <v>2571</v>
      </c>
      <c r="AG11" s="27" t="n">
        <v>2160</v>
      </c>
      <c r="AH11" s="27" t="n">
        <v>25</v>
      </c>
      <c r="AI11" s="27" t="n">
        <v>9</v>
      </c>
      <c r="AK11" s="52">
        <f>AK37</f>
        <v/>
      </c>
      <c r="AL11" s="52">
        <f>AL37</f>
        <v/>
      </c>
      <c r="AM11" s="52">
        <f>AM37</f>
        <v/>
      </c>
      <c r="AN11" s="42">
        <f>VLOOKUP(AL11,$Q$3:$AI$22,2,FALSE)</f>
        <v/>
      </c>
      <c r="AO11" s="42">
        <f>VLOOKUP(AM11,$Q$3:$AI$22,2,FALSE)</f>
        <v/>
      </c>
      <c r="AP11" s="15">
        <f>VLOOKUP(AL11,$Q$3:$AI$22,3,FALSE)</f>
        <v/>
      </c>
      <c r="AQ11" s="27">
        <f>VLOOKUP(AM11,$Q$3:$AI$22,3,FALSE)</f>
        <v/>
      </c>
      <c r="AR11" s="27">
        <f>VLOOKUP(AL11,$Q$3:$AI$22,4,FALSE)</f>
        <v/>
      </c>
      <c r="AS11" s="27">
        <f>VLOOKUP(AM11,$Q$3:$AI$22,4,FALSE)</f>
        <v/>
      </c>
      <c r="AT11" s="27">
        <f>VLOOKUP(AL11,$Q$3:$AI$22,5,FALSE)</f>
        <v/>
      </c>
      <c r="AU11" s="27">
        <f>VLOOKUP(AM11,$Q$3:$AI$22,5,FALSE)</f>
        <v/>
      </c>
      <c r="AV11" s="27">
        <f>VLOOKUP(AL11,$Q$3:$AI$22,6,FALSE)</f>
        <v/>
      </c>
      <c r="AW11" s="27">
        <f>VLOOKUP(AM11,$Q$3:$AI$22,6,FALSE)</f>
        <v/>
      </c>
      <c r="AX11" s="15">
        <f>VLOOKUP(AL11,$Q$3:$AI$22,12,FALSE)</f>
        <v/>
      </c>
      <c r="AY11" s="27">
        <f>VLOOKUP(AM11,$Q$3:$AI$22,12,FALSE)</f>
        <v/>
      </c>
      <c r="AZ11" s="27">
        <f>VLOOKUP(AL11,$Q$3:$AI$22,13,FALSE)</f>
        <v/>
      </c>
      <c r="BA11" s="27">
        <f>VLOOKUP(AM11,$Q$3:$AI$22,13,FALSE)</f>
        <v/>
      </c>
      <c r="BB11" s="27">
        <f>VLOOKUP(AL11,$Q$3:$AI$22,14,FALSE)</f>
        <v/>
      </c>
      <c r="BC11" s="27">
        <f>VLOOKUP(AM11,$Q$3:$AI$22,14,FALSE)</f>
        <v/>
      </c>
      <c r="BD11" s="27">
        <f>VLOOKUP(AL11,$Q$3:$AI$22,15,FALSE)</f>
        <v/>
      </c>
      <c r="BE11" s="27">
        <f>VLOOKUP(AM11,$Q$3:$AI$22,15,FALSE)</f>
        <v/>
      </c>
      <c r="BF11" s="15">
        <f>VLOOKUP(AL11,$Q$3:$AI$22,7,FALSE)</f>
        <v/>
      </c>
      <c r="BG11" s="27">
        <f>VLOOKUP(AM11,$Q$3:$AI$22,7,FALSE)</f>
        <v/>
      </c>
      <c r="BH11" s="27">
        <f>VLOOKUP(AL11,$Q$3:$AI$22,8,FALSE)</f>
        <v/>
      </c>
      <c r="BI11" s="27">
        <f>VLOOKUP(AM11,$Q$3:$AI$22,8,FALSE)</f>
        <v/>
      </c>
      <c r="BJ11" s="27">
        <f>VLOOKUP(AL11,$Q$3:$AI$22,9,FALSE)</f>
        <v/>
      </c>
      <c r="BK11" s="27">
        <f>VLOOKUP(AM11,$Q$3:$AI$22,9,FALSE)</f>
        <v/>
      </c>
      <c r="BL11" s="27">
        <f>VLOOKUP(AL11,$Q$3:$AI$22,10,FALSE)</f>
        <v/>
      </c>
      <c r="BM11" s="27">
        <f>VLOOKUP(AM11,$Q$3:$AI$22,10,FALSE)</f>
        <v/>
      </c>
      <c r="BN11" s="15">
        <f>VLOOKUP(AL11,$Q$3:$AI$22,16,FALSE)</f>
        <v/>
      </c>
      <c r="BO11" s="27">
        <f>VLOOKUP(AM11,$Q$3:$AI$22,16,FALSE)</f>
        <v/>
      </c>
      <c r="BP11" s="27">
        <f>VLOOKUP(AL11,$Q$3:$AI$22,17,FALSE)</f>
        <v/>
      </c>
      <c r="BQ11" s="27">
        <f>VLOOKUP(AM11,$Q$3:$AI$22,17,FALSE)</f>
        <v/>
      </c>
      <c r="BR11" s="27">
        <f>VLOOKUP(AL11,$Q$3:$AI$22,18,FALSE)</f>
        <v/>
      </c>
      <c r="BS11" s="27">
        <f>VLOOKUP(AM11,$Q$3:$AI$22,18,FALSE)</f>
        <v/>
      </c>
      <c r="BT11" s="27">
        <f>VLOOKUP(AL11,$Q$3:$AI$22,19,FALSE)</f>
        <v/>
      </c>
      <c r="BU11" s="27">
        <f>VLOOKUP(AM11,$Q$3:$AI$22,19,FALSE)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43338</v>
      </c>
      <c r="B12" s="42" t="inlineStr">
        <is>
          <t>Cagliari</t>
        </is>
      </c>
      <c r="C12" s="42" t="inlineStr">
        <is>
          <t>Sassuolo</t>
        </is>
      </c>
      <c r="D12" s="27" t="n">
        <v>346</v>
      </c>
      <c r="E12" s="27" t="n">
        <v>512</v>
      </c>
      <c r="F12" s="27" t="n">
        <v>271</v>
      </c>
      <c r="G12" s="27" t="n">
        <v>426</v>
      </c>
      <c r="H12" s="8" t="n">
        <v>6</v>
      </c>
      <c r="I12" s="8" t="n">
        <v>5</v>
      </c>
      <c r="J12" s="8" t="n">
        <v>11</v>
      </c>
      <c r="K12" s="15" t="n">
        <v>2</v>
      </c>
      <c r="L12" s="27" t="n">
        <v>2</v>
      </c>
      <c r="M12" s="8" t="n">
        <v>4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Genoa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1746</v>
      </c>
      <c r="AC12" s="27" t="n">
        <v>1306</v>
      </c>
      <c r="AD12" s="27" t="n">
        <v>18</v>
      </c>
      <c r="AE12" s="27" t="n">
        <v>4</v>
      </c>
      <c r="AF12" s="15" t="n">
        <v>2419</v>
      </c>
      <c r="AG12" s="27" t="n">
        <v>2002</v>
      </c>
      <c r="AH12" s="27" t="n">
        <v>21</v>
      </c>
      <c r="AI12" s="27" t="n">
        <v>5</v>
      </c>
      <c r="AK12" s="52">
        <f>AK38</f>
        <v/>
      </c>
      <c r="AL12" s="52">
        <f>AL38</f>
        <v/>
      </c>
      <c r="AM12" s="52">
        <f>AM38</f>
        <v/>
      </c>
      <c r="AN12" s="42">
        <f>VLOOKUP(AL12,$Q$3:$AI$22,2,FALSE)</f>
        <v/>
      </c>
      <c r="AO12" s="42">
        <f>VLOOKUP(AM12,$Q$3:$AI$22,2,FALSE)</f>
        <v/>
      </c>
      <c r="AP12" s="15">
        <f>VLOOKUP(AL12,$Q$3:$AI$22,3,FALSE)</f>
        <v/>
      </c>
      <c r="AQ12" s="27">
        <f>VLOOKUP(AM12,$Q$3:$AI$22,3,FALSE)</f>
        <v/>
      </c>
      <c r="AR12" s="27">
        <f>VLOOKUP(AL12,$Q$3:$AI$22,4,FALSE)</f>
        <v/>
      </c>
      <c r="AS12" s="27">
        <f>VLOOKUP(AM12,$Q$3:$AI$22,4,FALSE)</f>
        <v/>
      </c>
      <c r="AT12" s="27">
        <f>VLOOKUP(AL12,$Q$3:$AI$22,5,FALSE)</f>
        <v/>
      </c>
      <c r="AU12" s="27">
        <f>VLOOKUP(AM12,$Q$3:$AI$22,5,FALSE)</f>
        <v/>
      </c>
      <c r="AV12" s="27">
        <f>VLOOKUP(AL12,$Q$3:$AI$22,6,FALSE)</f>
        <v/>
      </c>
      <c r="AW12" s="27">
        <f>VLOOKUP(AM12,$Q$3:$AI$22,6,FALSE)</f>
        <v/>
      </c>
      <c r="AX12" s="15">
        <f>VLOOKUP(AL12,$Q$3:$AI$22,12,FALSE)</f>
        <v/>
      </c>
      <c r="AY12" s="27">
        <f>VLOOKUP(AM12,$Q$3:$AI$22,12,FALSE)</f>
        <v/>
      </c>
      <c r="AZ12" s="27">
        <f>VLOOKUP(AL12,$Q$3:$AI$22,13,FALSE)</f>
        <v/>
      </c>
      <c r="BA12" s="27">
        <f>VLOOKUP(AM12,$Q$3:$AI$22,13,FALSE)</f>
        <v/>
      </c>
      <c r="BB12" s="27">
        <f>VLOOKUP(AL12,$Q$3:$AI$22,14,FALSE)</f>
        <v/>
      </c>
      <c r="BC12" s="27">
        <f>VLOOKUP(AM12,$Q$3:$AI$22,14,FALSE)</f>
        <v/>
      </c>
      <c r="BD12" s="27">
        <f>VLOOKUP(AL12,$Q$3:$AI$22,15,FALSE)</f>
        <v/>
      </c>
      <c r="BE12" s="27">
        <f>VLOOKUP(AM12,$Q$3:$AI$22,15,FALSE)</f>
        <v/>
      </c>
      <c r="BF12" s="15">
        <f>VLOOKUP(AL12,$Q$3:$AI$22,7,FALSE)</f>
        <v/>
      </c>
      <c r="BG12" s="27">
        <f>VLOOKUP(AM12,$Q$3:$AI$22,7,FALSE)</f>
        <v/>
      </c>
      <c r="BH12" s="27">
        <f>VLOOKUP(AL12,$Q$3:$AI$22,8,FALSE)</f>
        <v/>
      </c>
      <c r="BI12" s="27">
        <f>VLOOKUP(AM12,$Q$3:$AI$22,8,FALSE)</f>
        <v/>
      </c>
      <c r="BJ12" s="27">
        <f>VLOOKUP(AL12,$Q$3:$AI$22,9,FALSE)</f>
        <v/>
      </c>
      <c r="BK12" s="27">
        <f>VLOOKUP(AM12,$Q$3:$AI$22,9,FALSE)</f>
        <v/>
      </c>
      <c r="BL12" s="27">
        <f>VLOOKUP(AL12,$Q$3:$AI$22,10,FALSE)</f>
        <v/>
      </c>
      <c r="BM12" s="27">
        <f>VLOOKUP(AM12,$Q$3:$AI$22,10,FALSE)</f>
        <v/>
      </c>
      <c r="BN12" s="15">
        <f>VLOOKUP(AL12,$Q$3:$AI$22,16,FALSE)</f>
        <v/>
      </c>
      <c r="BO12" s="27">
        <f>VLOOKUP(AM12,$Q$3:$AI$22,16,FALSE)</f>
        <v/>
      </c>
      <c r="BP12" s="27">
        <f>VLOOKUP(AL12,$Q$3:$AI$22,17,FALSE)</f>
        <v/>
      </c>
      <c r="BQ12" s="27">
        <f>VLOOKUP(AM12,$Q$3:$AI$22,17,FALSE)</f>
        <v/>
      </c>
      <c r="BR12" s="27">
        <f>VLOOKUP(AL12,$Q$3:$AI$22,18,FALSE)</f>
        <v/>
      </c>
      <c r="BS12" s="27">
        <f>VLOOKUP(AM12,$Q$3:$AI$22,18,FALSE)</f>
        <v/>
      </c>
      <c r="BT12" s="27">
        <f>VLOOKUP(AL12,$Q$3:$AI$22,19,FALSE)</f>
        <v/>
      </c>
      <c r="BU12" s="27">
        <f>VLOOKUP(AM12,$Q$3:$AI$22,19,FALSE)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43338</v>
      </c>
      <c r="B13" s="42" t="inlineStr">
        <is>
          <t>Fiorentina</t>
        </is>
      </c>
      <c r="C13" s="42" t="inlineStr">
        <is>
          <t>Chievo</t>
        </is>
      </c>
      <c r="D13" s="27" t="n">
        <v>491</v>
      </c>
      <c r="E13" s="27" t="n">
        <v>540</v>
      </c>
      <c r="F13" s="27" t="n">
        <v>407</v>
      </c>
      <c r="G13" s="27" t="n">
        <v>445</v>
      </c>
      <c r="H13" s="8" t="n">
        <v>12</v>
      </c>
      <c r="I13" s="8" t="n">
        <v>3</v>
      </c>
      <c r="J13" s="8" t="n">
        <v>15</v>
      </c>
      <c r="K13" s="15" t="n">
        <v>6</v>
      </c>
      <c r="L13" s="27" t="n">
        <v>1</v>
      </c>
      <c r="M13" s="8" t="n">
        <v>7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Inter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2880</v>
      </c>
      <c r="AC13" s="27" t="n">
        <v>2538</v>
      </c>
      <c r="AD13" s="27" t="n">
        <v>40</v>
      </c>
      <c r="AE13" s="27" t="n">
        <v>6</v>
      </c>
      <c r="AF13" s="15" t="n">
        <v>1837</v>
      </c>
      <c r="AG13" s="27" t="n">
        <v>1483</v>
      </c>
      <c r="AH13" s="27" t="n">
        <v>16</v>
      </c>
      <c r="AI13" s="27" t="n">
        <v>6</v>
      </c>
      <c r="AK13" s="52">
        <f>AK39</f>
        <v/>
      </c>
      <c r="AL13" s="52">
        <f>AL39</f>
        <v/>
      </c>
      <c r="AM13" s="52">
        <f>AM39</f>
        <v/>
      </c>
      <c r="AN13" s="42">
        <f>VLOOKUP(AL13,$Q$3:$AI$22,2,FALSE)</f>
        <v/>
      </c>
      <c r="AO13" s="42">
        <f>VLOOKUP(AM13,$Q$3:$AI$22,2,FALSE)</f>
        <v/>
      </c>
      <c r="AP13" s="15">
        <f>VLOOKUP(AL13,$Q$3:$AI$22,3,FALSE)</f>
        <v/>
      </c>
      <c r="AQ13" s="27">
        <f>VLOOKUP(AM13,$Q$3:$AI$22,3,FALSE)</f>
        <v/>
      </c>
      <c r="AR13" s="27">
        <f>VLOOKUP(AL13,$Q$3:$AI$22,4,FALSE)</f>
        <v/>
      </c>
      <c r="AS13" s="27">
        <f>VLOOKUP(AM13,$Q$3:$AI$22,4,FALSE)</f>
        <v/>
      </c>
      <c r="AT13" s="27">
        <f>VLOOKUP(AL13,$Q$3:$AI$22,5,FALSE)</f>
        <v/>
      </c>
      <c r="AU13" s="27">
        <f>VLOOKUP(AM13,$Q$3:$AI$22,5,FALSE)</f>
        <v/>
      </c>
      <c r="AV13" s="27">
        <f>VLOOKUP(AL13,$Q$3:$AI$22,6,FALSE)</f>
        <v/>
      </c>
      <c r="AW13" s="27">
        <f>VLOOKUP(AM13,$Q$3:$AI$22,6,FALSE)</f>
        <v/>
      </c>
      <c r="AX13" s="15">
        <f>VLOOKUP(AL13,$Q$3:$AI$22,12,FALSE)</f>
        <v/>
      </c>
      <c r="AY13" s="27">
        <f>VLOOKUP(AM13,$Q$3:$AI$22,12,FALSE)</f>
        <v/>
      </c>
      <c r="AZ13" s="27">
        <f>VLOOKUP(AL13,$Q$3:$AI$22,13,FALSE)</f>
        <v/>
      </c>
      <c r="BA13" s="27">
        <f>VLOOKUP(AM13,$Q$3:$AI$22,13,FALSE)</f>
        <v/>
      </c>
      <c r="BB13" s="27">
        <f>VLOOKUP(AL13,$Q$3:$AI$22,14,FALSE)</f>
        <v/>
      </c>
      <c r="BC13" s="27">
        <f>VLOOKUP(AM13,$Q$3:$AI$22,14,FALSE)</f>
        <v/>
      </c>
      <c r="BD13" s="27">
        <f>VLOOKUP(AL13,$Q$3:$AI$22,15,FALSE)</f>
        <v/>
      </c>
      <c r="BE13" s="27">
        <f>VLOOKUP(AM13,$Q$3:$AI$22,15,FALSE)</f>
        <v/>
      </c>
      <c r="BF13" s="15">
        <f>VLOOKUP(AL13,$Q$3:$AI$22,7,FALSE)</f>
        <v/>
      </c>
      <c r="BG13" s="27">
        <f>VLOOKUP(AM13,$Q$3:$AI$22,7,FALSE)</f>
        <v/>
      </c>
      <c r="BH13" s="27">
        <f>VLOOKUP(AL13,$Q$3:$AI$22,8,FALSE)</f>
        <v/>
      </c>
      <c r="BI13" s="27">
        <f>VLOOKUP(AM13,$Q$3:$AI$22,8,FALSE)</f>
        <v/>
      </c>
      <c r="BJ13" s="27">
        <f>VLOOKUP(AL13,$Q$3:$AI$22,9,FALSE)</f>
        <v/>
      </c>
      <c r="BK13" s="27">
        <f>VLOOKUP(AM13,$Q$3:$AI$22,9,FALSE)</f>
        <v/>
      </c>
      <c r="BL13" s="27">
        <f>VLOOKUP(AL13,$Q$3:$AI$22,10,FALSE)</f>
        <v/>
      </c>
      <c r="BM13" s="27">
        <f>VLOOKUP(AM13,$Q$3:$AI$22,10,FALSE)</f>
        <v/>
      </c>
      <c r="BN13" s="15">
        <f>VLOOKUP(AL13,$Q$3:$AI$22,16,FALSE)</f>
        <v/>
      </c>
      <c r="BO13" s="27">
        <f>VLOOKUP(AM13,$Q$3:$AI$22,16,FALSE)</f>
        <v/>
      </c>
      <c r="BP13" s="27">
        <f>VLOOKUP(AL13,$Q$3:$AI$22,17,FALSE)</f>
        <v/>
      </c>
      <c r="BQ13" s="27">
        <f>VLOOKUP(AM13,$Q$3:$AI$22,17,FALSE)</f>
        <v/>
      </c>
      <c r="BR13" s="27">
        <f>VLOOKUP(AL13,$Q$3:$AI$22,18,FALSE)</f>
        <v/>
      </c>
      <c r="BS13" s="27">
        <f>VLOOKUP(AM13,$Q$3:$AI$22,18,FALSE)</f>
        <v/>
      </c>
      <c r="BT13" s="27">
        <f>VLOOKUP(AL13,$Q$3:$AI$22,19,FALSE)</f>
        <v/>
      </c>
      <c r="BU13" s="27">
        <f>VLOOKUP(AM13,$Q$3:$AI$22,19,FALSE)</f>
        <v/>
      </c>
      <c r="CR13" s="29" t="n"/>
      <c r="CU13" s="29" t="n"/>
      <c r="CX13" s="29" t="n"/>
      <c r="DA13" s="29" t="n"/>
      <c r="DD13" s="29" t="n"/>
      <c r="DG13" s="29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43338</v>
      </c>
      <c r="B14" s="42" t="inlineStr">
        <is>
          <t>Frosinone</t>
        </is>
      </c>
      <c r="C14" s="42" t="inlineStr">
        <is>
          <t>Bologna</t>
        </is>
      </c>
      <c r="D14" s="27" t="n">
        <v>448</v>
      </c>
      <c r="E14" s="27" t="n">
        <v>410</v>
      </c>
      <c r="F14" s="27" t="n">
        <v>347</v>
      </c>
      <c r="G14" s="27" t="n">
        <v>317</v>
      </c>
      <c r="H14" s="8" t="n">
        <v>4</v>
      </c>
      <c r="I14" s="8" t="n">
        <v>3</v>
      </c>
      <c r="J14" s="8" t="n">
        <v>7</v>
      </c>
      <c r="K14" s="15" t="n">
        <v>0</v>
      </c>
      <c r="L14" s="27" t="n">
        <v>0</v>
      </c>
      <c r="M14" s="8" t="n">
        <v>0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Juventus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2623</v>
      </c>
      <c r="AC14" s="27" t="n">
        <v>2245</v>
      </c>
      <c r="AD14" s="27" t="n">
        <v>16</v>
      </c>
      <c r="AE14" s="27" t="n">
        <v>3</v>
      </c>
      <c r="AF14" s="15" t="n">
        <v>2144</v>
      </c>
      <c r="AG14" s="27" t="n">
        <v>1743</v>
      </c>
      <c r="AH14" s="27" t="n">
        <v>19</v>
      </c>
      <c r="AI14" s="27" t="n">
        <v>7</v>
      </c>
      <c r="AL14" s="52" t="n"/>
      <c r="AM14" s="52" t="n"/>
      <c r="AP14" s="29" t="n"/>
      <c r="AQ14" s="29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9" t="n"/>
      <c r="BE14" s="29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9" t="n"/>
      <c r="BS14" s="29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9" t="n"/>
      <c r="CG14" s="29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</row>
    <row customHeight="1" ht="12" r="15">
      <c r="A15" s="52" t="n">
        <v>43338</v>
      </c>
      <c r="B15" s="42" t="inlineStr">
        <is>
          <t>Genoa</t>
        </is>
      </c>
      <c r="C15" s="42" t="inlineStr">
        <is>
          <t>Empoli</t>
        </is>
      </c>
      <c r="D15" s="27" t="n">
        <v>263</v>
      </c>
      <c r="E15" s="27" t="n">
        <v>619</v>
      </c>
      <c r="F15" s="27" t="n">
        <v>197</v>
      </c>
      <c r="G15" s="27" t="n">
        <v>531</v>
      </c>
      <c r="H15" s="8" t="n">
        <v>3</v>
      </c>
      <c r="I15" s="8" t="n">
        <v>4</v>
      </c>
      <c r="J15" s="8" t="n">
        <v>7</v>
      </c>
      <c r="K15" s="15" t="n">
        <v>2</v>
      </c>
      <c r="L15" s="27" t="n">
        <v>1</v>
      </c>
      <c r="M15" s="8" t="n">
        <v>3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Lazio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2385</v>
      </c>
      <c r="AC15" s="27" t="n">
        <v>1980</v>
      </c>
      <c r="AD15" s="27" t="n">
        <v>21</v>
      </c>
      <c r="AE15" s="27" t="n">
        <v>9</v>
      </c>
      <c r="AF15" s="15" t="n">
        <v>2454</v>
      </c>
      <c r="AG15" s="27" t="n">
        <v>2079</v>
      </c>
      <c r="AH15" s="27" t="n">
        <v>25</v>
      </c>
      <c r="AI15" s="27" t="n">
        <v>11</v>
      </c>
      <c r="AP15" s="29" t="n"/>
      <c r="AQ15" s="29" t="n"/>
      <c r="AR15" s="29" t="n"/>
      <c r="AS15" s="29" t="n"/>
      <c r="AT15" s="29" t="n"/>
      <c r="AU15" s="29" t="n"/>
      <c r="AV15" s="29" t="n"/>
      <c r="AW15" s="29" t="n"/>
      <c r="AX15" s="29" t="n"/>
      <c r="AY15" s="29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M15" s="27" t="n"/>
      <c r="BN15" s="27" t="n"/>
      <c r="BO15" s="27" t="n"/>
      <c r="BP15" s="6" t="inlineStr">
        <is>
          <t>off</t>
        </is>
      </c>
      <c r="BQ15" s="27" t="n"/>
      <c r="BR15" s="27" t="n"/>
      <c r="BS15" s="27" t="n"/>
      <c r="BT15" s="27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9" t="n"/>
      <c r="CE15" s="29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6" t="inlineStr">
        <is>
          <t>def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9" t="n"/>
      <c r="DE15" s="29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43338</v>
      </c>
      <c r="B16" s="42" t="inlineStr">
        <is>
          <t>Inter</t>
        </is>
      </c>
      <c r="C16" s="42" t="inlineStr">
        <is>
          <t>Torino</t>
        </is>
      </c>
      <c r="D16" s="27" t="n">
        <v>525</v>
      </c>
      <c r="E16" s="27" t="n">
        <v>444</v>
      </c>
      <c r="F16" s="27" t="n">
        <v>434</v>
      </c>
      <c r="G16" s="27" t="n">
        <v>355</v>
      </c>
      <c r="H16" s="8" t="n">
        <v>5</v>
      </c>
      <c r="I16" s="8" t="n">
        <v>6</v>
      </c>
      <c r="J16" s="8" t="n">
        <v>11</v>
      </c>
      <c r="K16" s="15" t="n">
        <v>2</v>
      </c>
      <c r="L16" s="27" t="n">
        <v>2</v>
      </c>
      <c r="M16" s="8" t="n">
        <v>4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Napoli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2939</v>
      </c>
      <c r="AC16" s="27" t="n">
        <v>2561</v>
      </c>
      <c r="AD16" s="27" t="n">
        <v>34</v>
      </c>
      <c r="AE16" s="27" t="n">
        <v>12</v>
      </c>
      <c r="AF16" s="15" t="n">
        <v>1950</v>
      </c>
      <c r="AG16" s="27" t="n">
        <v>1548</v>
      </c>
      <c r="AH16" s="27" t="n">
        <v>23</v>
      </c>
      <c r="AI16" s="27" t="n">
        <v>6</v>
      </c>
      <c r="AN16" s="42" t="inlineStr">
        <is>
          <t>sht</t>
        </is>
      </c>
      <c r="AZ16" s="42" t="inlineStr">
        <is>
          <t>g</t>
        </is>
      </c>
      <c r="BP16" s="5" t="inlineStr">
        <is>
          <t>sht</t>
        </is>
      </c>
      <c r="CB16" s="42" t="inlineStr">
        <is>
          <t>g</t>
        </is>
      </c>
      <c r="CL16" s="27" t="n"/>
      <c r="CM16" s="27" t="n"/>
      <c r="CN16" s="6" t="inlineStr">
        <is>
          <t>sht</t>
        </is>
      </c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inlineStr">
        <is>
          <t>g</t>
        </is>
      </c>
      <c r="DA16" s="27" t="n"/>
      <c r="DB16" s="27" t="n"/>
      <c r="DC16" s="27" t="n"/>
      <c r="DD16" s="27" t="n"/>
      <c r="DE16" s="29" t="n"/>
      <c r="DF16" s="29" t="n"/>
      <c r="DG16" s="29" t="n"/>
      <c r="DH16" s="29" t="n"/>
      <c r="DI16" s="29" t="n"/>
      <c r="DK16" s="27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43338</v>
      </c>
      <c r="B17" s="42" t="inlineStr">
        <is>
          <t>Spal</t>
        </is>
      </c>
      <c r="C17" s="42" t="inlineStr">
        <is>
          <t>Parma</t>
        </is>
      </c>
      <c r="D17" s="27" t="n">
        <v>484</v>
      </c>
      <c r="E17" s="27" t="n">
        <v>354</v>
      </c>
      <c r="F17" s="27" t="n">
        <v>405</v>
      </c>
      <c r="G17" s="27" t="n">
        <v>263</v>
      </c>
      <c r="H17" s="8" t="n">
        <v>5</v>
      </c>
      <c r="I17" s="8" t="n">
        <v>0</v>
      </c>
      <c r="J17" s="8" t="n">
        <v>5</v>
      </c>
      <c r="K17" s="15" t="n">
        <v>1</v>
      </c>
      <c r="L17" s="27" t="n">
        <v>0</v>
      </c>
      <c r="M17" s="8" t="n">
        <v>1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Parma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1767</v>
      </c>
      <c r="AC17" s="27" t="n">
        <v>1348</v>
      </c>
      <c r="AD17" s="27" t="n">
        <v>18</v>
      </c>
      <c r="AE17" s="27" t="n">
        <v>7</v>
      </c>
      <c r="AF17" s="15" t="n">
        <v>2679</v>
      </c>
      <c r="AG17" s="27" t="n">
        <v>2302</v>
      </c>
      <c r="AH17" s="27" t="n">
        <v>31</v>
      </c>
      <c r="AI17" s="27" t="n">
        <v>10</v>
      </c>
      <c r="AN17" s="54" t="n">
        <v>6.5</v>
      </c>
      <c r="AR17" s="54" t="n">
        <v>9.5</v>
      </c>
      <c r="AS17" s="54" t="n"/>
      <c r="AT17" s="54" t="n"/>
      <c r="AU17" s="54" t="n"/>
      <c r="AV17" s="54" t="n">
        <v>12.5</v>
      </c>
      <c r="AW17" s="54" t="n"/>
      <c r="AX17" s="54" t="n"/>
      <c r="AY17" s="54" t="n"/>
      <c r="AZ17" s="55" t="n">
        <v>1.5</v>
      </c>
      <c r="BA17" s="54" t="n"/>
      <c r="BB17" s="54" t="n"/>
      <c r="BC17" s="54" t="n"/>
      <c r="BD17" s="54" t="n">
        <v>2.5</v>
      </c>
      <c r="BE17" s="54" t="n"/>
      <c r="BF17" s="54" t="n"/>
      <c r="BG17" s="54" t="n"/>
      <c r="BH17" s="54" t="n">
        <v>3.5</v>
      </c>
      <c r="BL17" s="54" t="n">
        <v>4.5</v>
      </c>
      <c r="BM17" s="29" t="n"/>
      <c r="BN17" s="27" t="n"/>
      <c r="BO17" s="27" t="n"/>
      <c r="BP17" s="56" t="n">
        <v>3.5</v>
      </c>
      <c r="BQ17" s="27" t="n"/>
      <c r="BR17" s="27" t="n"/>
      <c r="BS17" s="27" t="n"/>
      <c r="BT17" s="54" t="n">
        <v>6.5</v>
      </c>
      <c r="BU17" s="27" t="n"/>
      <c r="BV17" s="27" t="n"/>
      <c r="BW17" s="27" t="n"/>
      <c r="BX17" s="54" t="n">
        <v>9.5</v>
      </c>
      <c r="BY17" s="27" t="n"/>
      <c r="BZ17" s="27" t="n"/>
      <c r="CA17" s="27" t="n"/>
      <c r="CB17" s="55" t="n">
        <v>0.5</v>
      </c>
      <c r="CC17" s="54" t="n"/>
      <c r="CD17" s="54" t="n"/>
      <c r="CE17" s="54" t="n"/>
      <c r="CF17" s="54" t="n">
        <v>1.5</v>
      </c>
      <c r="CG17" s="54" t="n"/>
      <c r="CH17" s="54" t="n"/>
      <c r="CI17" s="54" t="n"/>
      <c r="CJ17" s="54" t="n">
        <v>2.5</v>
      </c>
      <c r="CK17" s="54" t="n"/>
      <c r="CL17" s="54" t="n"/>
      <c r="CM17" s="54" t="n"/>
      <c r="CN17" s="56" t="n">
        <v>3.5</v>
      </c>
      <c r="CO17" s="54" t="n"/>
      <c r="CP17" s="54" t="n"/>
      <c r="CQ17" s="54" t="n"/>
      <c r="CR17" s="54" t="n">
        <v>6.5</v>
      </c>
      <c r="CS17" s="54" t="n"/>
      <c r="CT17" s="54" t="n"/>
      <c r="CU17" s="54" t="n"/>
      <c r="CV17" s="54" t="n">
        <v>9.5</v>
      </c>
      <c r="CW17" s="54" t="n"/>
      <c r="CX17" s="54" t="n"/>
      <c r="CY17" s="54" t="n"/>
      <c r="CZ17" s="55" t="n">
        <v>0.5</v>
      </c>
      <c r="DA17" s="54" t="n"/>
      <c r="DB17" s="54" t="n"/>
      <c r="DC17" s="54" t="n"/>
      <c r="DD17" s="54" t="n">
        <v>1.5</v>
      </c>
      <c r="DH17" s="54" t="n">
        <v>2.5</v>
      </c>
      <c r="DJ17" s="42" t="n"/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43338</v>
      </c>
      <c r="B18" s="42" t="inlineStr">
        <is>
          <t>Udinese</t>
        </is>
      </c>
      <c r="C18" s="42" t="inlineStr">
        <is>
          <t>Sampdoria</t>
        </is>
      </c>
      <c r="D18" s="27" t="n">
        <v>288</v>
      </c>
      <c r="E18" s="27" t="n">
        <v>580</v>
      </c>
      <c r="F18" s="27" t="n">
        <v>210</v>
      </c>
      <c r="G18" s="27" t="n">
        <v>480</v>
      </c>
      <c r="H18" s="8" t="n">
        <v>6</v>
      </c>
      <c r="I18" s="8" t="n">
        <v>3</v>
      </c>
      <c r="J18" s="8" t="n">
        <v>9</v>
      </c>
      <c r="K18" s="15" t="n">
        <v>1</v>
      </c>
      <c r="L18" s="27" t="n">
        <v>0</v>
      </c>
      <c r="M18" s="8" t="n">
        <v>1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Sampdoria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2953</v>
      </c>
      <c r="AC18" s="27" t="n">
        <v>2583</v>
      </c>
      <c r="AD18" s="27" t="n">
        <v>26</v>
      </c>
      <c r="AE18" s="27" t="n">
        <v>7</v>
      </c>
      <c r="AF18" s="15" t="n">
        <v>1984</v>
      </c>
      <c r="AG18" s="27" t="n">
        <v>1601</v>
      </c>
      <c r="AH18" s="27" t="n">
        <v>15</v>
      </c>
      <c r="AI18" s="27" t="n">
        <v>7</v>
      </c>
      <c r="AL18" s="42">
        <f>AL30</f>
        <v/>
      </c>
      <c r="AM18" s="42">
        <f>AM30</f>
        <v/>
      </c>
      <c r="AN18" s="27">
        <f>COUNTIFS($J$2:$J$1000,"&gt;"&amp;$AN$17,$B$2:$B$1000,"="&amp;AL18)+COUNTIFS($J$2:$J$1000,"&gt;"&amp;$AN$17,$C$2:$C$1000,"="&amp;AL18)</f>
        <v/>
      </c>
      <c r="AO18" s="27">
        <f>COUNTIFS($J$2:$J$1000,"&lt;"&amp;$AN$17,$B$2:$B$1000,"="&amp;AL18)+COUNTIFS($J$2:$J$1000,"&lt;"&amp;$AN$17,$C$2:$C$1000,"="&amp;AL18)</f>
        <v/>
      </c>
      <c r="AP18" s="27">
        <f>COUNTIFS($J$2:$J$1000,"&gt;"&amp;$AN$17,$B$2:$B$1000,"="&amp;AM18)+COUNTIFS($J$2:$J$1000,"&gt;"&amp;$AN$17,$C$2:$C$1000,"="&amp;AM18)</f>
        <v/>
      </c>
      <c r="AQ18" s="27">
        <f>COUNTIFS($J$2:$J$1000,"&lt;"&amp;$AN$17,$B$2:$B$1000,"="&amp;AM18)+COUNTIFS($J$2:$J$1000,"&lt;"&amp;$AN$17,$C$2:$C$1000,"="&amp;AM18)</f>
        <v/>
      </c>
      <c r="AR18" s="27">
        <f>COUNTIFS($J$2:$J$1000,"&gt;"&amp;$AR$17,$B$2:$B$1000,"="&amp;AL18)+COUNTIFS($J$2:$J$1000,"&gt;"&amp;$AR$17,$C$2:$C$1000,"="&amp;AL18)</f>
        <v/>
      </c>
      <c r="AS18" s="27">
        <f>COUNTIFS($J$2:$J$1000,"&lt;"&amp;$AR$17,$B$2:$B$1000,"="&amp;AL18)+COUNTIFS($J$2:$J$1000,"&lt;"&amp;$AR$17,$C$2:$C$1000,"="&amp;AL18)</f>
        <v/>
      </c>
      <c r="AT18" s="27">
        <f>COUNTIFS($J$2:$J$1000,"&gt;"&amp;$AR$17,$B$2:$B$1000,"="&amp;AM18)+COUNTIFS($J$2:$J$1000,"&gt;"&amp;$AR$17,$C$2:$C$1000,"="&amp;AM18)</f>
        <v/>
      </c>
      <c r="AU18" s="27">
        <f>COUNTIFS($J$2:$J$1000,"&lt;"&amp;$AR$17,$B$2:$B$1000,"="&amp;AM18)+COUNTIFS($J$2:$J$1000,"&lt;"&amp;$AR$17,$C$2:$C$1000,"="&amp;AM18)</f>
        <v/>
      </c>
      <c r="AV18" s="27">
        <f>COUNTIFS($J$2:$J$1000,"&gt;"&amp;$AV$17,$B$2:$B$1000,"="&amp;AL18)+COUNTIFS($J$2:$J$1000,"&gt;"&amp;$AV$17,$C$2:$C$1000,"="&amp;AL18)</f>
        <v/>
      </c>
      <c r="AW18" s="27">
        <f>COUNTIFS($J$2:$J$1000,"&lt;"&amp;$AV$17,$B$2:$B$1000,"="&amp;AL18)+COUNTIFS($J$2:$J$1000,"&lt;"&amp;$AV$17,$C$2:$C$1000,"="&amp;AL18)</f>
        <v/>
      </c>
      <c r="AX18" s="27">
        <f>COUNTIFS($J$2:$J$1000,"&gt;"&amp;$AV$17,$B$2:$B$1000,"="&amp;AM18)+COUNTIFS($J$2:$J$1000,"&gt;"&amp;$AV$17,$C$2:$C$1000,"="&amp;AM18)</f>
        <v/>
      </c>
      <c r="AY18" s="27">
        <f>COUNTIFS($J$2:$J$1000,"&lt;"&amp;$AV$17,$B$2:$B$1000,"="&amp;AM18)+COUNTIFS($J$2:$J$1000,"&lt;"&amp;$AV$17,$C$2:$C$1000,"="&amp;AM18)</f>
        <v/>
      </c>
      <c r="AZ18" s="15">
        <f>COUNTIFS($M$2:$M$1000,"&gt;"&amp;$AZ$17,$B$2:$B$1000,"="&amp;AL18)+COUNTIFS($M$2:$M$1000,"&gt;"&amp;$AZ$17,$C$2:$C$1000,"="&amp;AL18)</f>
        <v/>
      </c>
      <c r="BA18" s="27">
        <f>COUNTIFS($M$2:$M$1000,"&lt;"&amp;$AZ$17,$B$2:$B$1000,"="&amp;AL18)+COUNTIFS($M$2:$M$1000,"&lt;"&amp;$AZ$17,$C$2:$C$1000,"="&amp;AL18)</f>
        <v/>
      </c>
      <c r="BB18" s="27">
        <f>COUNTIFS($M$2:$M$1000,"&gt;"&amp;$AZ$17,$B$2:$B$1000,"="&amp;AM18)+COUNTIFS($M$2:$M$1000,"&gt;"&amp;$AZ$17,$C$2:$C$1000,"="&amp;AM18)</f>
        <v/>
      </c>
      <c r="BC18" s="27">
        <f>COUNTIFS($M$2:$M$1000,"&lt;"&amp;$AZ$17,$B$2:$B$1000,"="&amp;AM18)+COUNTIFS($M$2:$M$1000,"&lt;"&amp;$AZ$17,$C$2:$C$1000,"="&amp;AM18)</f>
        <v/>
      </c>
      <c r="BD18" s="27">
        <f>COUNTIFS($M$2:$M$1000,"&gt;"&amp;$BD$17,$B$2:$B$1000,"="&amp;AL18)+COUNTIFS($M$2:$M$1000,"&gt;"&amp;$BD$17,$C$2:$C$1000,"="&amp;AL18)</f>
        <v/>
      </c>
      <c r="BE18" s="27">
        <f>COUNTIFS($M$2:$M$1000,"&lt;"&amp;$BD$17,$B$2:$B$1000,"="&amp;AL18)+COUNTIFS($M$2:$M$1000,"&lt;"&amp;$BD$17,$C$2:$C$1000,"="&amp;AL18)</f>
        <v/>
      </c>
      <c r="BF18" s="27">
        <f>COUNTIFS($M$2:$M$1000,"&gt;"&amp;$BD$17,$B$2:$B$1000,"="&amp;AM18)+COUNTIFS($M$2:$M$1000,"&gt;"&amp;$BD$17,$C$2:$C$1000,"="&amp;AM18)</f>
        <v/>
      </c>
      <c r="BG18" s="27">
        <f>COUNTIFS($M$2:$M$1000,"&lt;"&amp;$BD$17,$B$2:$B$1000,"="&amp;AM18)+COUNTIFS($M$2:$M$1000,"&lt;"&amp;$BD$17,$C$2:$C$1000,"="&amp;AM18)</f>
        <v/>
      </c>
      <c r="BH18" s="27">
        <f>COUNTIFS($M$2:$M$1000,"&gt;"&amp;$BH$17,$B$2:$B$1000,"="&amp;AL18)+COUNTIFS($M$2:$M$1000,"&gt;"&amp;$BH$17,$C$2:$C$1000,"="&amp;AL18)</f>
        <v/>
      </c>
      <c r="BI18" s="27">
        <f>COUNTIFS($M$2:$M$1000,"&lt;"&amp;$BH$17,$B$2:$B$1000,"="&amp;AL18)+COUNTIFS($M$2:$M$1000,"&lt;"&amp;$BH$17,$C$2:$C$1000,"="&amp;AL18)</f>
        <v/>
      </c>
      <c r="BJ18" s="27">
        <f>COUNTIFS($M$2:$M$1000,"&gt;"&amp;$BH$17,$B$2:$B$1000,"="&amp;AM18)+COUNTIFS($M$2:$M$1000,"&gt;"&amp;$BH$17,$C$2:$C$1000,"="&amp;AM18)</f>
        <v/>
      </c>
      <c r="BK18" s="27">
        <f>COUNTIFS($M$2:$M$1000,"&lt;"&amp;$BH$17,$B$2:$B$1000,"="&amp;AM18)+COUNTIFS($M$2:$M$1000,"&lt;"&amp;$BH$17,$C$2:$C$1000,"="&amp;AM18)</f>
        <v/>
      </c>
      <c r="BL18" s="27">
        <f>COUNTIFS($M$2:$M$1000,"&gt;"&amp;$BL$17,$B$2:$B$1000,"="&amp;AL18)+COUNTIFS($M$2:$M$1000,"&gt;"&amp;$BL$17,$C$2:$C$1000,"="&amp;AL18)</f>
        <v/>
      </c>
      <c r="BM18" s="27">
        <f>COUNTIFS($M$2:$M$1000,"&lt;"&amp;$BL$17,$B$2:$B$1000,"="&amp;AL18)+COUNTIFS($M$2:$M$1000,"&lt;"&amp;$BL$17,$C$2:$C$1000,"="&amp;AL18)</f>
        <v/>
      </c>
      <c r="BN18" s="27">
        <f>COUNTIFS($M$2:$M$1000,"&gt;"&amp;$BL$17,$B$2:$B$1000,"="&amp;AM18)+COUNTIFS($M$2:$M$1000,"&gt;"&amp;$BL$17,$C$2:$C$1000,"="&amp;AM18)</f>
        <v/>
      </c>
      <c r="BO18" s="27">
        <f>COUNTIFS($M$2:$M$1000,"&lt;"&amp;$BL$17,$B$2:$B$1000,"="&amp;AM18)+COUNTIFS($M$2:$M$1000,"&lt;"&amp;$BL$17,$C$2:$C$1000,"="&amp;AM18)</f>
        <v/>
      </c>
      <c r="BP18" s="6">
        <f>COUNTIFS($H$2:$H$1000,"&gt;"&amp;$BP$17,$B$2:$B$1000,"="&amp;AL18)+COUNTIFS($I$2:$I$1000,"&gt;"&amp;$BP$17,$C$2:$C$1000,"="&amp;AL18)</f>
        <v/>
      </c>
      <c r="BQ18" s="27">
        <f>COUNTIFS($H$2:$H$1000,"&lt;"&amp;$BP$17,$B$2:$B$1000,"="&amp;AL18)+COUNTIFS($I$2:$I$1000,"&lt;"&amp;$BP$17,$C$2:$C$1000,"="&amp;AL18)</f>
        <v/>
      </c>
      <c r="BR18" s="27">
        <f>COUNTIFS($H$2:$H$1000,"&gt;"&amp;$BP$17,$B$2:$B$1000,"="&amp;AM18)+COUNTIFS($I$2:$I$1000,"&gt;"&amp;$BP$17,$C$2:$C$1000,"="&amp;AM18)</f>
        <v/>
      </c>
      <c r="BS18" s="27">
        <f>COUNTIFS($H$2:$H$1000,"&lt;"&amp;$BP$17,$B$2:$B$1000,"="&amp;AM18)+COUNTIFS($I$2:$I$1000,"&lt;"&amp;$BP$17,$C$2:$C$1000,"="&amp;AM18)</f>
        <v/>
      </c>
      <c r="BT18" s="27">
        <f>COUNTIFS($H$2:$H$1000,"&gt;"&amp;$BT$17,$B$2:$B$1000,"="&amp;AL18)+COUNTIFS($I$2:$I$1000,"&gt;"&amp;$BT$17,$C$2:$C$1000,"="&amp;AL18)</f>
        <v/>
      </c>
      <c r="BU18" s="27">
        <f>COUNTIFS($H$2:$H$1000,"&lt;"&amp;$BT$17,$B$2:$B$1000,"="&amp;AL18)+COUNTIFS($I$2:$I$1000,"&lt;"&amp;$BT$17,$C$2:$C$1000,"="&amp;AL18)</f>
        <v/>
      </c>
      <c r="BV18" s="27">
        <f>COUNTIFS($H$2:$H$1000,"&gt;"&amp;$BT$17,$B$2:$B$1000,"="&amp;AM18)+COUNTIFS($I$2:$I$1000,"&gt;"&amp;$BT$17,$C$2:$C$1000,"="&amp;AM18)</f>
        <v/>
      </c>
      <c r="BW18" s="27">
        <f>COUNTIFS($H$2:$H$1000,"&lt;"&amp;$BT$17,$B$2:$B$1000,"="&amp;AM18)+COUNTIFS($I$2:$I$1000,"&lt;"&amp;$BT$17,$C$2:$C$1000,"="&amp;AM18)</f>
        <v/>
      </c>
      <c r="BX18" s="27">
        <f>COUNTIFS($H$2:$H$1000,"&gt;"&amp;$BX$17,$B$2:$B$1000,"="&amp;AL18)+COUNTIFS($I$2:$I$1000,"&gt;"&amp;$BX$17,$C$2:$C$1000,"="&amp;AL18)</f>
        <v/>
      </c>
      <c r="BY18" s="27">
        <f>COUNTIFS($H$2:$H$1000,"&lt;"&amp;$BX$17,$B$2:$B$1000,"="&amp;AL18)+COUNTIFS($I$2:$I$1000,"&lt;"&amp;$BX$17,$C$2:$C$1000,"="&amp;AL18)</f>
        <v/>
      </c>
      <c r="BZ18" s="27">
        <f>COUNTIFS($H$2:$H$1000,"&gt;"&amp;$BX$17,$B$2:$B$1000,"="&amp;AM18)+COUNTIFS($I$2:$I$1000,"&gt;"&amp;$BX$17,$C$2:$C$1000,"="&amp;AM18)</f>
        <v/>
      </c>
      <c r="CA18" s="27">
        <f>COUNTIFS($H$2:$H$1000,"&lt;"&amp;$BX$17,$B$2:$B$1000,"="&amp;AM18)+COUNTIFS($I$2:$I$1000,"&lt;"&amp;$BX$17,$C$2:$C$1000,"="&amp;AM18)</f>
        <v/>
      </c>
      <c r="CB18" s="15">
        <f>COUNTIFS($K$2:$K$1000,"&gt;"&amp;$CB$17,$B$2:$B$1000,"="&amp;AL18)+COUNTIFS($L$2:$L$1000,"&gt;"&amp;$CB$17,$C$2:$C$1000,"="&amp;AL18)</f>
        <v/>
      </c>
      <c r="CC18" s="27">
        <f>COUNTIFS($K$2:$K$1000,"&lt;"&amp;$CB$17,$B$2:$B$1000,"="&amp;AL18)+COUNTIFS($L$2:$L$1000,"&lt;"&amp;$CB$17,$C$2:$C$1000,"="&amp;AL18)</f>
        <v/>
      </c>
      <c r="CD18" s="27">
        <f>COUNTIFS($K$2:$K$1000,"&gt;"&amp;$CB$17,$B$2:$B$1000,"="&amp;AM18)+COUNTIFS($L$2:$L$1000,"&gt;"&amp;$CB$17,$C$2:$C$1000,"="&amp;AM18)</f>
        <v/>
      </c>
      <c r="CE18" s="27">
        <f>COUNTIFS($K$2:$K$1000,"&lt;"&amp;$CB$17,$B$2:$B$1000,"="&amp;AM18)+COUNTIFS($L$2:$L$1000,"&lt;"&amp;$CB$17,$C$2:$C$1000,"="&amp;AM18)</f>
        <v/>
      </c>
      <c r="CF18" s="27">
        <f>COUNTIFS($K$2:$K$1000,"&gt;"&amp;$CF$17,$B$2:$B$1000,"="&amp;AL18)+COUNTIFS($L$2:$L$1000,"&gt;"&amp;$CF$17,$C$2:$C$1000,"="&amp;AL18)</f>
        <v/>
      </c>
      <c r="CG18" s="27">
        <f>COUNTIFS($K$2:$K$1000,"&lt;"&amp;$CF$17,$B$2:$B$1000,"="&amp;AL18)+COUNTIFS($L$2:$L$1000,"&lt;"&amp;$CF$17,$C$2:$C$1000,"="&amp;AL18)</f>
        <v/>
      </c>
      <c r="CH18" s="27">
        <f>COUNTIFS($K$2:$K$1000,"&gt;"&amp;$CF$17,$B$2:$B$1000,"="&amp;AM18)+COUNTIFS($L$2:$L$1000,"&gt;"&amp;$CF$17,$C$2:$C$1000,"="&amp;AM18)</f>
        <v/>
      </c>
      <c r="CI18" s="27">
        <f>COUNTIFS($K$2:$K$1000,"&lt;"&amp;$CF$17,$B$2:$B$1000,"="&amp;AM18)+COUNTIFS($L$2:$L$1000,"&lt;"&amp;$CF$17,$C$2:$C$1000,"="&amp;AM18)</f>
        <v/>
      </c>
      <c r="CJ18" s="27">
        <f>COUNTIFS($K$2:$K$1000,"&gt;"&amp;$CJ$17,$B$2:$B$1000,"="&amp;AL18)+COUNTIFS($L$2:$L$1000,"&gt;"&amp;$CJ$17,$C$2:$C$1000,"="&amp;AL18)</f>
        <v/>
      </c>
      <c r="CK18" s="27">
        <f>COUNTIFS($K$2:$K$1000,"&lt;"&amp;$CJ$17,$B$2:$B$1000,"="&amp;AL18)+COUNTIFS($L$2:$L$1000,"&lt;"&amp;$CJ$17,$C$2:$C$1000,"="&amp;AL18)</f>
        <v/>
      </c>
      <c r="CL18" s="27">
        <f>COUNTIFS($K$2:$K$1000,"&gt;"&amp;$CJ$17,$B$2:$B$1000,"="&amp;AM18)+COUNTIFS($L$2:$L$1000,"&gt;"&amp;$CJ$17,$C$2:$C$1000,"="&amp;AM18)</f>
        <v/>
      </c>
      <c r="CM18" s="27">
        <f>COUNTIFS($K$2:$K$1000,"&lt;"&amp;$CJ$17,$B$2:$B$1000,"="&amp;AM18)+COUNTIFS($L$2:$L$1000,"&lt;"&amp;$CJ$17,$C$2:$C$1000,"="&amp;AM18)</f>
        <v/>
      </c>
      <c r="CN18" s="6">
        <f>COUNTIFS($I$2:$I$1000,"&gt;"&amp;$CN$17,$B$2:$B$1000,"="&amp;AL18)+COUNTIFS($H$2:$H$1000,"&gt;"&amp;$CN$17,$C$2:$C$1000,"="&amp;AL18)</f>
        <v/>
      </c>
      <c r="CO18" s="27">
        <f>COUNTIFS($I$2:$I$1000,"&lt;"&amp;$CN$17,$B$2:$B$1000,"="&amp;AL18)+COUNTIFS($H$2:$H$1000,"&lt;"&amp;$CN$17,$C$2:$C$1000,"="&amp;AL18)</f>
        <v/>
      </c>
      <c r="CP18" s="27">
        <f>COUNTIFS($I$2:$I$1000,"&gt;"&amp;$CN$17,$B$2:$B$1000,"="&amp;AM18)+COUNTIFS($H$2:$H$1000,"&gt;"&amp;$CN$17,$C$2:$C$1000,"="&amp;AM18)</f>
        <v/>
      </c>
      <c r="CQ18" s="27">
        <f>COUNTIFS($I$2:$I$1000,"&lt;"&amp;$CN$17,$B$2:$B$1000,"="&amp;AM18)+COUNTIFS($H$2:$H$1000,"&lt;"&amp;$CN$17,$C$2:$C$1000,"="&amp;AM18)</f>
        <v/>
      </c>
      <c r="CR18" s="27">
        <f>COUNTIFS($I$2:$I$1000,"&gt;"&amp;$CR$17,$B$2:$B$1000,"="&amp;AL18)+COUNTIFS($H$2:$H$1000,"&gt;"&amp;$CR$17,$C$2:$C$1000,"="&amp;AL18)</f>
        <v/>
      </c>
      <c r="CS18" s="27">
        <f>COUNTIFS($I$2:$I$1000,"&lt;"&amp;$CR$17,$B$2:$B$1000,"="&amp;AL18)+COUNTIFS($H$2:$H$1000,"&lt;"&amp;$CR$17,$C$2:$C$1000,"="&amp;AL18)</f>
        <v/>
      </c>
      <c r="CT18" s="27">
        <f>COUNTIFS($I$2:$I$1000,"&gt;"&amp;$CR$17,$B$2:$B$1000,"="&amp;AM18)+COUNTIFS($H$2:$H$1000,"&gt;"&amp;$CR$17,$C$2:$C$1000,"="&amp;AM18)</f>
        <v/>
      </c>
      <c r="CU18" s="27">
        <f>COUNTIFS($I$2:$I$1000,"&lt;"&amp;$CR$17,$B$2:$B$1000,"="&amp;AM18)+COUNTIFS($H$2:$H$1000,"&lt;"&amp;$CR$17,$C$2:$C$1000,"="&amp;AM18)</f>
        <v/>
      </c>
      <c r="CV18" s="27">
        <f>COUNTIFS($I$2:$I$1000,"&gt;"&amp;$CV$17,$B$2:$B$1000,"="&amp;AL18)+COUNTIFS($H$2:$H$1000,"&gt;"&amp;$CV$17,$C$2:$C$1000,"="&amp;AL18)</f>
        <v/>
      </c>
      <c r="CW18" s="27">
        <f>COUNTIFS($I$2:$I$1000,"&lt;"&amp;$CV$17,$B$2:$B$1000,"="&amp;AL18)+COUNTIFS($H$2:$H$1000,"&lt;"&amp;$CV$17,$C$2:$C$1000,"="&amp;AL18)</f>
        <v/>
      </c>
      <c r="CX18" s="27">
        <f>COUNTIFS($I$2:$I$1000,"&gt;"&amp;$CV$17,$B$2:$B$1000,"="&amp;AM18)+COUNTIFS($H$2:$H$1000,"&gt;"&amp;$CV$17,$C$2:$C$1000,"="&amp;AM18)</f>
        <v/>
      </c>
      <c r="CY18" s="27">
        <f>COUNTIFS($I$2:$I$1000,"&lt;"&amp;$CV$17,$B$2:$B$1000,"="&amp;AM18)+COUNTIFS($H$2:$H$1000,"&lt;"&amp;$CV$17,$C$2:$C$1000,"="&amp;AM18)</f>
        <v/>
      </c>
      <c r="CZ18" s="15">
        <f>COUNTIFS($L$2:$L$1000,"&gt;"&amp;$CZ$17,$B$2:$B$1000,"="&amp;AL18)+COUNTIFS($K$2:$K$1000,"&gt;"&amp;$CZ$17,$C$2:$C$1000,"="&amp;AL18)</f>
        <v/>
      </c>
      <c r="DA18" s="27">
        <f>COUNTIFS($L$2:$L$1000,"&lt;"&amp;$CZ$17,$B$2:$B$1000,"="&amp;AL18)+COUNTIFS($K$2:$K$1000,"&lt;"&amp;$CZ$17,$C$2:$C$1000,"="&amp;AL18)</f>
        <v/>
      </c>
      <c r="DB18" s="27">
        <f>COUNTIFS($L$2:$L$1000,"&gt;"&amp;$CZ$17,$B$2:$B$1000,"="&amp;AM18)+COUNTIFS($K$2:$K$1000,"&gt;"&amp;$CZ$17,$C$2:$C$1000,"="&amp;AM18)</f>
        <v/>
      </c>
      <c r="DC18" s="27">
        <f>COUNTIFS($L$2:$L$1000,"&lt;"&amp;$CZ$17,$B$2:$B$1000,"="&amp;AM18)+COUNTIFS($K$2:$K$1000,"&lt;"&amp;$CZ$17,$C$2:$C$1000,"="&amp;AM18)</f>
        <v/>
      </c>
      <c r="DD18" s="27">
        <f>COUNTIFS($L$2:$L$1000,"&gt;"&amp;$DD$17,$B$2:$B$1000,"="&amp;AL18)+COUNTIFS($K$2:$K$1000,"&gt;"&amp;$DD$17,$C$2:$C$1000,"="&amp;AL18)</f>
        <v/>
      </c>
      <c r="DE18" s="27">
        <f>COUNTIFS($L$2:$L$1000,"&lt;"&amp;$DD$17,$B$2:$B$1000,"="&amp;AL18)+COUNTIFS($K$2:$K$1000,"&lt;"&amp;$DD$17,$C$2:$C$1000,"="&amp;AL18)</f>
        <v/>
      </c>
      <c r="DF18" s="27">
        <f>COUNTIFS($L$2:$L$1000,"&gt;"&amp;$DD$17,$B$2:$B$1000,"="&amp;AM18)+COUNTIFS($K$2:$K$1000,"&gt;"&amp;$DD$17,$C$2:$C$1000,"="&amp;AM18)</f>
        <v/>
      </c>
      <c r="DG18" s="27">
        <f>COUNTIFS($L$2:$L$1000,"&lt;"&amp;$DD$17,$B$2:$B$1000,"="&amp;AM18)+COUNTIFS($K$2:$K$1000,"&lt;"&amp;$DD$17,$C$2:$C$1000,"="&amp;AM18)</f>
        <v/>
      </c>
      <c r="DH18" s="27">
        <f>COUNTIFS($L$2:$L$1000,"&gt;"&amp;$DH$17,$B$2:$B$1000,"="&amp;AL18)+COUNTIFS($K$2:$K$1000,"&gt;"&amp;$DH$17,$C$2:$C$1000,"="&amp;AL18)</f>
        <v/>
      </c>
      <c r="DI18" s="27">
        <f>COUNTIFS($L$2:$L$1000,"&lt;"&amp;$DH$17,$B$2:$B$1000,"="&amp;AL18)+COUNTIFS($K$2:$K$1000,"&lt;"&amp;$DH$17,$C$2:$C$1000,"="&amp;AL18)</f>
        <v/>
      </c>
      <c r="DJ18" s="27">
        <f>COUNTIFS($L$2:$L$1000,"&gt;"&amp;$DH$17,$B$2:$B$1000,"="&amp;AM18)+COUNTIFS($K$2:$K$1000,"&gt;"&amp;$DH$17,$C$2:$C$1000,"="&amp;AM18)</f>
        <v/>
      </c>
      <c r="DK18" s="27">
        <f>COUNTIFS($L$2:$L$1000,"&lt;"&amp;$DH$17,$B$2:$B$1000,"="&amp;AM18)+COUNTIFS($K$2:$K$1000,"&lt;"&amp;$DH$17,$C$2:$C$1000,"="&amp;AM18)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43339</v>
      </c>
      <c r="B19" s="42" t="inlineStr">
        <is>
          <t>AS Roma</t>
        </is>
      </c>
      <c r="C19" s="42" t="inlineStr">
        <is>
          <t>Atalanta</t>
        </is>
      </c>
      <c r="D19" s="27" t="n">
        <v>495</v>
      </c>
      <c r="E19" s="27" t="n">
        <v>395</v>
      </c>
      <c r="F19" s="27" t="n">
        <v>404</v>
      </c>
      <c r="G19" s="27" t="n">
        <v>288</v>
      </c>
      <c r="H19" s="8" t="n">
        <v>10</v>
      </c>
      <c r="I19" s="8" t="n">
        <v>6</v>
      </c>
      <c r="J19" s="8" t="n">
        <v>16</v>
      </c>
      <c r="K19" s="15" t="n">
        <v>3</v>
      </c>
      <c r="L19" s="27" t="n">
        <v>3</v>
      </c>
      <c r="M19" s="8" t="n">
        <v>6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Sassuolo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2253</v>
      </c>
      <c r="AC19" s="27" t="n">
        <v>1824</v>
      </c>
      <c r="AD19" s="27" t="n">
        <v>14</v>
      </c>
      <c r="AE19" s="27" t="n">
        <v>6</v>
      </c>
      <c r="AF19" s="15" t="n">
        <v>2131</v>
      </c>
      <c r="AG19" s="27" t="n">
        <v>1700</v>
      </c>
      <c r="AH19" s="27" t="n">
        <v>26</v>
      </c>
      <c r="AI19" s="27" t="n">
        <v>8</v>
      </c>
      <c r="AL19" s="42">
        <f>AL31</f>
        <v/>
      </c>
      <c r="AM19" s="42">
        <f>AM31</f>
        <v/>
      </c>
      <c r="AN19" s="27">
        <f>COUNTIFS($J$2:$J$1000,"&gt;"&amp;$AN$17,$B$2:$B$1000,"="&amp;AL19)+COUNTIFS($J$2:$J$1000,"&gt;"&amp;$AN$17,$C$2:$C$1000,"="&amp;AL19)</f>
        <v/>
      </c>
      <c r="AO19" s="27">
        <f>COUNTIFS($J$2:$J$1000,"&lt;"&amp;$AN$17,$B$2:$B$1000,"="&amp;AL19)+COUNTIFS($J$2:$J$1000,"&lt;"&amp;$AN$17,$C$2:$C$1000,"="&amp;AL19)</f>
        <v/>
      </c>
      <c r="AP19" s="27">
        <f>COUNTIFS($J$2:$J$1000,"&gt;"&amp;$AN$17,$B$2:$B$1000,"="&amp;AM19)+COUNTIFS($J$2:$J$1000,"&gt;"&amp;$AN$17,$C$2:$C$1000,"="&amp;AM19)</f>
        <v/>
      </c>
      <c r="AQ19" s="27">
        <f>COUNTIFS($J$2:$J$1000,"&lt;"&amp;$AN$17,$B$2:$B$1000,"="&amp;AM19)+COUNTIFS($J$2:$J$1000,"&lt;"&amp;$AN$17,$C$2:$C$1000,"="&amp;AM19)</f>
        <v/>
      </c>
      <c r="AR19" s="27">
        <f>COUNTIFS($J$2:$J$1000,"&gt;"&amp;$AR$17,$B$2:$B$1000,"="&amp;AL19)+COUNTIFS($J$2:$J$1000,"&gt;"&amp;$AR$17,$C$2:$C$1000,"="&amp;AL19)</f>
        <v/>
      </c>
      <c r="AS19" s="27">
        <f>COUNTIFS($J$2:$J$1000,"&lt;"&amp;$AR$17,$B$2:$B$1000,"="&amp;AL19)+COUNTIFS($J$2:$J$1000,"&lt;"&amp;$AR$17,$C$2:$C$1000,"="&amp;AL19)</f>
        <v/>
      </c>
      <c r="AT19" s="27">
        <f>COUNTIFS($J$2:$J$1000,"&gt;"&amp;$AR$17,$B$2:$B$1000,"="&amp;AM19)+COUNTIFS($J$2:$J$1000,"&gt;"&amp;$AR$17,$C$2:$C$1000,"="&amp;AM19)</f>
        <v/>
      </c>
      <c r="AU19" s="27">
        <f>COUNTIFS($J$2:$J$1000,"&lt;"&amp;$AR$17,$B$2:$B$1000,"="&amp;AM19)+COUNTIFS($J$2:$J$1000,"&lt;"&amp;$AR$17,$C$2:$C$1000,"="&amp;AM19)</f>
        <v/>
      </c>
      <c r="AV19" s="27">
        <f>COUNTIFS($J$2:$J$1000,"&gt;"&amp;$AV$17,$B$2:$B$1000,"="&amp;AL19)+COUNTIFS($J$2:$J$1000,"&gt;"&amp;$AV$17,$C$2:$C$1000,"="&amp;AL19)</f>
        <v/>
      </c>
      <c r="AW19" s="27">
        <f>COUNTIFS($J$2:$J$1000,"&lt;"&amp;$AV$17,$B$2:$B$1000,"="&amp;AL19)+COUNTIFS($J$2:$J$1000,"&lt;"&amp;$AV$17,$C$2:$C$1000,"="&amp;AL19)</f>
        <v/>
      </c>
      <c r="AX19" s="27">
        <f>COUNTIFS($J$2:$J$1000,"&gt;"&amp;$AV$17,$B$2:$B$1000,"="&amp;AM19)+COUNTIFS($J$2:$J$1000,"&gt;"&amp;$AV$17,$C$2:$C$1000,"="&amp;AM19)</f>
        <v/>
      </c>
      <c r="AY19" s="27">
        <f>COUNTIFS($J$2:$J$1000,"&lt;"&amp;$AV$17,$B$2:$B$1000,"="&amp;AM19)+COUNTIFS($J$2:$J$1000,"&lt;"&amp;$AV$17,$C$2:$C$1000,"="&amp;AM19)</f>
        <v/>
      </c>
      <c r="AZ19" s="15">
        <f>COUNTIFS($M$2:$M$1000,"&gt;"&amp;$AZ$17,$B$2:$B$1000,"="&amp;AL19)+COUNTIFS($M$2:$M$1000,"&gt;"&amp;$AZ$17,$C$2:$C$1000,"="&amp;AL19)</f>
        <v/>
      </c>
      <c r="BA19" s="27">
        <f>COUNTIFS($M$2:$M$1000,"&lt;"&amp;$AZ$17,$B$2:$B$1000,"="&amp;AL19)+COUNTIFS($M$2:$M$1000,"&lt;"&amp;$AZ$17,$C$2:$C$1000,"="&amp;AL19)</f>
        <v/>
      </c>
      <c r="BB19" s="27">
        <f>COUNTIFS($M$2:$M$1000,"&gt;"&amp;$AZ$17,$B$2:$B$1000,"="&amp;AM19)+COUNTIFS($M$2:$M$1000,"&gt;"&amp;$AZ$17,$C$2:$C$1000,"="&amp;AM19)</f>
        <v/>
      </c>
      <c r="BC19" s="27">
        <f>COUNTIFS($M$2:$M$1000,"&lt;"&amp;$AZ$17,$B$2:$B$1000,"="&amp;AM19)+COUNTIFS($M$2:$M$1000,"&lt;"&amp;$AZ$17,$C$2:$C$1000,"="&amp;AM19)</f>
        <v/>
      </c>
      <c r="BD19" s="27">
        <f>COUNTIFS($M$2:$M$1000,"&gt;"&amp;$BD$17,$B$2:$B$1000,"="&amp;AL19)+COUNTIFS($M$2:$M$1000,"&gt;"&amp;$BD$17,$C$2:$C$1000,"="&amp;AL19)</f>
        <v/>
      </c>
      <c r="BE19" s="27">
        <f>COUNTIFS($M$2:$M$1000,"&lt;"&amp;$BD$17,$B$2:$B$1000,"="&amp;AL19)+COUNTIFS($M$2:$M$1000,"&lt;"&amp;$BD$17,$C$2:$C$1000,"="&amp;AL19)</f>
        <v/>
      </c>
      <c r="BF19" s="27">
        <f>COUNTIFS($M$2:$M$1000,"&gt;"&amp;$BD$17,$B$2:$B$1000,"="&amp;AM19)+COUNTIFS($M$2:$M$1000,"&gt;"&amp;$BD$17,$C$2:$C$1000,"="&amp;AM19)</f>
        <v/>
      </c>
      <c r="BG19" s="27">
        <f>COUNTIFS($M$2:$M$1000,"&lt;"&amp;$BD$17,$B$2:$B$1000,"="&amp;AM19)+COUNTIFS($M$2:$M$1000,"&lt;"&amp;$BD$17,$C$2:$C$1000,"="&amp;AM19)</f>
        <v/>
      </c>
      <c r="BH19" s="27">
        <f>COUNTIFS($M$2:$M$1000,"&gt;"&amp;$BH$17,$B$2:$B$1000,"="&amp;AL19)+COUNTIFS($M$2:$M$1000,"&gt;"&amp;$BH$17,$C$2:$C$1000,"="&amp;AL19)</f>
        <v/>
      </c>
      <c r="BI19" s="27">
        <f>COUNTIFS($M$2:$M$1000,"&lt;"&amp;$BH$17,$B$2:$B$1000,"="&amp;AL19)+COUNTIFS($M$2:$M$1000,"&lt;"&amp;$BH$17,$C$2:$C$1000,"="&amp;AL19)</f>
        <v/>
      </c>
      <c r="BJ19" s="27">
        <f>COUNTIFS($M$2:$M$1000,"&gt;"&amp;$BH$17,$B$2:$B$1000,"="&amp;AM19)+COUNTIFS($M$2:$M$1000,"&gt;"&amp;$BH$17,$C$2:$C$1000,"="&amp;AM19)</f>
        <v/>
      </c>
      <c r="BK19" s="27">
        <f>COUNTIFS($M$2:$M$1000,"&lt;"&amp;$BH$17,$B$2:$B$1000,"="&amp;AM19)+COUNTIFS($M$2:$M$1000,"&lt;"&amp;$BH$17,$C$2:$C$1000,"="&amp;AM19)</f>
        <v/>
      </c>
      <c r="BL19" s="27">
        <f>COUNTIFS($M$2:$M$1000,"&gt;"&amp;$BL$17,$B$2:$B$1000,"="&amp;AL19)+COUNTIFS($M$2:$M$1000,"&gt;"&amp;$BL$17,$C$2:$C$1000,"="&amp;AL19)</f>
        <v/>
      </c>
      <c r="BM19" s="27">
        <f>COUNTIFS($M$2:$M$1000,"&lt;"&amp;$BL$17,$B$2:$B$1000,"="&amp;AL19)+COUNTIFS($M$2:$M$1000,"&lt;"&amp;$BL$17,$C$2:$C$1000,"="&amp;AL19)</f>
        <v/>
      </c>
      <c r="BN19" s="27">
        <f>COUNTIFS($M$2:$M$1000,"&gt;"&amp;$BL$17,$B$2:$B$1000,"="&amp;AM19)+COUNTIFS($M$2:$M$1000,"&gt;"&amp;$BL$17,$C$2:$C$1000,"="&amp;AM19)</f>
        <v/>
      </c>
      <c r="BO19" s="27">
        <f>COUNTIFS($M$2:$M$1000,"&lt;"&amp;$BL$17,$B$2:$B$1000,"="&amp;AM19)+COUNTIFS($M$2:$M$1000,"&lt;"&amp;$BL$17,$C$2:$C$1000,"="&amp;AM19)</f>
        <v/>
      </c>
      <c r="BP19" s="6">
        <f>COUNTIFS($H$2:$H$1000,"&gt;"&amp;$BP$17,$B$2:$B$1000,"="&amp;AL19)+COUNTIFS($I$2:$I$1000,"&gt;"&amp;$BP$17,$C$2:$C$1000,"="&amp;AL19)</f>
        <v/>
      </c>
      <c r="BQ19" s="27">
        <f>COUNTIFS($H$2:$H$1000,"&lt;"&amp;$BP$17,$B$2:$B$1000,"="&amp;AL19)+COUNTIFS($I$2:$I$1000,"&lt;"&amp;$BP$17,$C$2:$C$1000,"="&amp;AL19)</f>
        <v/>
      </c>
      <c r="BR19" s="27">
        <f>COUNTIFS($H$2:$H$1000,"&gt;"&amp;$BP$17,$B$2:$B$1000,"="&amp;AM19)+COUNTIFS($I$2:$I$1000,"&gt;"&amp;$BP$17,$C$2:$C$1000,"="&amp;AM19)</f>
        <v/>
      </c>
      <c r="BS19" s="27">
        <f>COUNTIFS($H$2:$H$1000,"&lt;"&amp;$BP$17,$B$2:$B$1000,"="&amp;AM19)+COUNTIFS($I$2:$I$1000,"&lt;"&amp;$BP$17,$C$2:$C$1000,"="&amp;AM19)</f>
        <v/>
      </c>
      <c r="BT19" s="27">
        <f>COUNTIFS($H$2:$H$1000,"&gt;"&amp;$BT$17,$B$2:$B$1000,"="&amp;AL19)+COUNTIFS($I$2:$I$1000,"&gt;"&amp;$BT$17,$C$2:$C$1000,"="&amp;AL19)</f>
        <v/>
      </c>
      <c r="BU19" s="27">
        <f>COUNTIFS($H$2:$H$1000,"&lt;"&amp;$BT$17,$B$2:$B$1000,"="&amp;AL19)+COUNTIFS($I$2:$I$1000,"&lt;"&amp;$BT$17,$C$2:$C$1000,"="&amp;AL19)</f>
        <v/>
      </c>
      <c r="BV19" s="27">
        <f>COUNTIFS($H$2:$H$1000,"&gt;"&amp;$BT$17,$B$2:$B$1000,"="&amp;AM19)+COUNTIFS($I$2:$I$1000,"&gt;"&amp;$BT$17,$C$2:$C$1000,"="&amp;AM19)</f>
        <v/>
      </c>
      <c r="BW19" s="27">
        <f>COUNTIFS($H$2:$H$1000,"&lt;"&amp;$BT$17,$B$2:$B$1000,"="&amp;AM19)+COUNTIFS($I$2:$I$1000,"&lt;"&amp;$BT$17,$C$2:$C$1000,"="&amp;AM19)</f>
        <v/>
      </c>
      <c r="BX19" s="27">
        <f>COUNTIFS($H$2:$H$1000,"&gt;"&amp;$BX$17,$B$2:$B$1000,"="&amp;AL19)+COUNTIFS($I$2:$I$1000,"&gt;"&amp;$BX$17,$C$2:$C$1000,"="&amp;AL19)</f>
        <v/>
      </c>
      <c r="BY19" s="27">
        <f>COUNTIFS($H$2:$H$1000,"&lt;"&amp;$BX$17,$B$2:$B$1000,"="&amp;AL19)+COUNTIFS($I$2:$I$1000,"&lt;"&amp;$BX$17,$C$2:$C$1000,"="&amp;AL19)</f>
        <v/>
      </c>
      <c r="BZ19" s="27">
        <f>COUNTIFS($H$2:$H$1000,"&gt;"&amp;$BX$17,$B$2:$B$1000,"="&amp;AM19)+COUNTIFS($I$2:$I$1000,"&gt;"&amp;$BX$17,$C$2:$C$1000,"="&amp;AM19)</f>
        <v/>
      </c>
      <c r="CA19" s="27">
        <f>COUNTIFS($H$2:$H$1000,"&lt;"&amp;$BX$17,$B$2:$B$1000,"="&amp;AM19)+COUNTIFS($I$2:$I$1000,"&lt;"&amp;$BX$17,$C$2:$C$1000,"="&amp;AM19)</f>
        <v/>
      </c>
      <c r="CB19" s="15">
        <f>COUNTIFS($K$2:$K$1000,"&gt;"&amp;$CB$17,$B$2:$B$1000,"="&amp;AL19)+COUNTIFS($L$2:$L$1000,"&gt;"&amp;$CB$17,$C$2:$C$1000,"="&amp;AL19)</f>
        <v/>
      </c>
      <c r="CC19" s="27">
        <f>COUNTIFS($K$2:$K$1000,"&lt;"&amp;$CB$17,$B$2:$B$1000,"="&amp;AL19)+COUNTIFS($L$2:$L$1000,"&lt;"&amp;$CB$17,$C$2:$C$1000,"="&amp;AL19)</f>
        <v/>
      </c>
      <c r="CD19" s="27">
        <f>COUNTIFS($K$2:$K$1000,"&gt;"&amp;$CB$17,$B$2:$B$1000,"="&amp;AM19)+COUNTIFS($L$2:$L$1000,"&gt;"&amp;$CB$17,$C$2:$C$1000,"="&amp;AM19)</f>
        <v/>
      </c>
      <c r="CE19" s="27">
        <f>COUNTIFS($K$2:$K$1000,"&lt;"&amp;$CB$17,$B$2:$B$1000,"="&amp;AM19)+COUNTIFS($L$2:$L$1000,"&lt;"&amp;$CB$17,$C$2:$C$1000,"="&amp;AM19)</f>
        <v/>
      </c>
      <c r="CF19" s="27">
        <f>COUNTIFS($K$2:$K$1000,"&gt;"&amp;$CF$17,$B$2:$B$1000,"="&amp;AL19)+COUNTIFS($L$2:$L$1000,"&gt;"&amp;$CF$17,$C$2:$C$1000,"="&amp;AL19)</f>
        <v/>
      </c>
      <c r="CG19" s="27">
        <f>COUNTIFS($K$2:$K$1000,"&lt;"&amp;$CF$17,$B$2:$B$1000,"="&amp;AL19)+COUNTIFS($L$2:$L$1000,"&lt;"&amp;$CF$17,$C$2:$C$1000,"="&amp;AL19)</f>
        <v/>
      </c>
      <c r="CH19" s="27">
        <f>COUNTIFS($K$2:$K$1000,"&gt;"&amp;$CF$17,$B$2:$B$1000,"="&amp;AM19)+COUNTIFS($L$2:$L$1000,"&gt;"&amp;$CF$17,$C$2:$C$1000,"="&amp;AM19)</f>
        <v/>
      </c>
      <c r="CI19" s="27">
        <f>COUNTIFS($K$2:$K$1000,"&lt;"&amp;$CF$17,$B$2:$B$1000,"="&amp;AM19)+COUNTIFS($L$2:$L$1000,"&lt;"&amp;$CF$17,$C$2:$C$1000,"="&amp;AM19)</f>
        <v/>
      </c>
      <c r="CJ19" s="27">
        <f>COUNTIFS($K$2:$K$1000,"&gt;"&amp;$CJ$17,$B$2:$B$1000,"="&amp;AL19)+COUNTIFS($L$2:$L$1000,"&gt;"&amp;$CJ$17,$C$2:$C$1000,"="&amp;AL19)</f>
        <v/>
      </c>
      <c r="CK19" s="27">
        <f>COUNTIFS($K$2:$K$1000,"&lt;"&amp;$CJ$17,$B$2:$B$1000,"="&amp;AL19)+COUNTIFS($L$2:$L$1000,"&lt;"&amp;$CJ$17,$C$2:$C$1000,"="&amp;AL19)</f>
        <v/>
      </c>
      <c r="CL19" s="27">
        <f>COUNTIFS($K$2:$K$1000,"&gt;"&amp;$CJ$17,$B$2:$B$1000,"="&amp;AM19)+COUNTIFS($L$2:$L$1000,"&gt;"&amp;$CJ$17,$C$2:$C$1000,"="&amp;AM19)</f>
        <v/>
      </c>
      <c r="CM19" s="27">
        <f>COUNTIFS($K$2:$K$1000,"&lt;"&amp;$CJ$17,$B$2:$B$1000,"="&amp;AM19)+COUNTIFS($L$2:$L$1000,"&lt;"&amp;$CJ$17,$C$2:$C$1000,"="&amp;AM19)</f>
        <v/>
      </c>
      <c r="CN19" s="6">
        <f>COUNTIFS($I$2:$I$1000,"&gt;"&amp;$CN$17,$B$2:$B$1000,"="&amp;AL19)+COUNTIFS($H$2:$H$1000,"&gt;"&amp;$CN$17,$C$2:$C$1000,"="&amp;AL19)</f>
        <v/>
      </c>
      <c r="CO19" s="27">
        <f>COUNTIFS($I$2:$I$1000,"&lt;"&amp;$CN$17,$B$2:$B$1000,"="&amp;AL19)+COUNTIFS($H$2:$H$1000,"&lt;"&amp;$CN$17,$C$2:$C$1000,"="&amp;AL19)</f>
        <v/>
      </c>
      <c r="CP19" s="27">
        <f>COUNTIFS($I$2:$I$1000,"&gt;"&amp;$CN$17,$B$2:$B$1000,"="&amp;AM19)+COUNTIFS($H$2:$H$1000,"&gt;"&amp;$CN$17,$C$2:$C$1000,"="&amp;AM19)</f>
        <v/>
      </c>
      <c r="CQ19" s="27">
        <f>COUNTIFS($I$2:$I$1000,"&lt;"&amp;$CN$17,$B$2:$B$1000,"="&amp;AM19)+COUNTIFS($H$2:$H$1000,"&lt;"&amp;$CN$17,$C$2:$C$1000,"="&amp;AM19)</f>
        <v/>
      </c>
      <c r="CR19" s="27">
        <f>COUNTIFS($I$2:$I$1000,"&gt;"&amp;$CR$17,$B$2:$B$1000,"="&amp;AL19)+COUNTIFS($H$2:$H$1000,"&gt;"&amp;$CR$17,$C$2:$C$1000,"="&amp;AL19)</f>
        <v/>
      </c>
      <c r="CS19" s="27">
        <f>COUNTIFS($I$2:$I$1000,"&lt;"&amp;$CR$17,$B$2:$B$1000,"="&amp;AL19)+COUNTIFS($H$2:$H$1000,"&lt;"&amp;$CR$17,$C$2:$C$1000,"="&amp;AL19)</f>
        <v/>
      </c>
      <c r="CT19" s="27">
        <f>COUNTIFS($I$2:$I$1000,"&gt;"&amp;$CR$17,$B$2:$B$1000,"="&amp;AM19)+COUNTIFS($H$2:$H$1000,"&gt;"&amp;$CR$17,$C$2:$C$1000,"="&amp;AM19)</f>
        <v/>
      </c>
      <c r="CU19" s="27">
        <f>COUNTIFS($I$2:$I$1000,"&lt;"&amp;$CR$17,$B$2:$B$1000,"="&amp;AM19)+COUNTIFS($H$2:$H$1000,"&lt;"&amp;$CR$17,$C$2:$C$1000,"="&amp;AM19)</f>
        <v/>
      </c>
      <c r="CV19" s="27">
        <f>COUNTIFS($I$2:$I$1000,"&gt;"&amp;$CV$17,$B$2:$B$1000,"="&amp;AL19)+COUNTIFS($H$2:$H$1000,"&gt;"&amp;$CV$17,$C$2:$C$1000,"="&amp;AL19)</f>
        <v/>
      </c>
      <c r="CW19" s="27">
        <f>COUNTIFS($I$2:$I$1000,"&lt;"&amp;$CV$17,$B$2:$B$1000,"="&amp;AL19)+COUNTIFS($H$2:$H$1000,"&lt;"&amp;$CV$17,$C$2:$C$1000,"="&amp;AL19)</f>
        <v/>
      </c>
      <c r="CX19" s="27">
        <f>COUNTIFS($I$2:$I$1000,"&gt;"&amp;$CV$17,$B$2:$B$1000,"="&amp;AM19)+COUNTIFS($H$2:$H$1000,"&gt;"&amp;$CV$17,$C$2:$C$1000,"="&amp;AM19)</f>
        <v/>
      </c>
      <c r="CY19" s="27">
        <f>COUNTIFS($I$2:$I$1000,"&lt;"&amp;$CV$17,$B$2:$B$1000,"="&amp;AM19)+COUNTIFS($H$2:$H$1000,"&lt;"&amp;$CV$17,$C$2:$C$1000,"="&amp;AM19)</f>
        <v/>
      </c>
      <c r="CZ19" s="15">
        <f>COUNTIFS($L$2:$L$1000,"&gt;"&amp;$CZ$17,$B$2:$B$1000,"="&amp;AL19)+COUNTIFS($K$2:$K$1000,"&gt;"&amp;$CZ$17,$C$2:$C$1000,"="&amp;AL19)</f>
        <v/>
      </c>
      <c r="DA19" s="27">
        <f>COUNTIFS($L$2:$L$1000,"&lt;"&amp;$CZ$17,$B$2:$B$1000,"="&amp;AL19)+COUNTIFS($K$2:$K$1000,"&lt;"&amp;$CZ$17,$C$2:$C$1000,"="&amp;AL19)</f>
        <v/>
      </c>
      <c r="DB19" s="27">
        <f>COUNTIFS($L$2:$L$1000,"&gt;"&amp;$CZ$17,$B$2:$B$1000,"="&amp;AM19)+COUNTIFS($K$2:$K$1000,"&gt;"&amp;$CZ$17,$C$2:$C$1000,"="&amp;AM19)</f>
        <v/>
      </c>
      <c r="DC19" s="27">
        <f>COUNTIFS($L$2:$L$1000,"&lt;"&amp;$CZ$17,$B$2:$B$1000,"="&amp;AM19)+COUNTIFS($K$2:$K$1000,"&lt;"&amp;$CZ$17,$C$2:$C$1000,"="&amp;AM19)</f>
        <v/>
      </c>
      <c r="DD19" s="27">
        <f>COUNTIFS($L$2:$L$1000,"&gt;"&amp;$DD$17,$B$2:$B$1000,"="&amp;AL19)+COUNTIFS($K$2:$K$1000,"&gt;"&amp;$DD$17,$C$2:$C$1000,"="&amp;AL19)</f>
        <v/>
      </c>
      <c r="DE19" s="27">
        <f>COUNTIFS($L$2:$L$1000,"&lt;"&amp;$DD$17,$B$2:$B$1000,"="&amp;AL19)+COUNTIFS($K$2:$K$1000,"&lt;"&amp;$DD$17,$C$2:$C$1000,"="&amp;AL19)</f>
        <v/>
      </c>
      <c r="DF19" s="27">
        <f>COUNTIFS($L$2:$L$1000,"&gt;"&amp;$DD$17,$B$2:$B$1000,"="&amp;AM19)+COUNTIFS($K$2:$K$1000,"&gt;"&amp;$DD$17,$C$2:$C$1000,"="&amp;AM19)</f>
        <v/>
      </c>
      <c r="DG19" s="27">
        <f>COUNTIFS($L$2:$L$1000,"&lt;"&amp;$DD$17,$B$2:$B$1000,"="&amp;AM19)+COUNTIFS($K$2:$K$1000,"&lt;"&amp;$DD$17,$C$2:$C$1000,"="&amp;AM19)</f>
        <v/>
      </c>
      <c r="DH19" s="27">
        <f>COUNTIFS($L$2:$L$1000,"&gt;"&amp;$DH$17,$B$2:$B$1000,"="&amp;AL19)+COUNTIFS($K$2:$K$1000,"&gt;"&amp;$DH$17,$C$2:$C$1000,"="&amp;AL19)</f>
        <v/>
      </c>
      <c r="DI19" s="27">
        <f>COUNTIFS($L$2:$L$1000,"&lt;"&amp;$DH$17,$B$2:$B$1000,"="&amp;AL19)+COUNTIFS($K$2:$K$1000,"&lt;"&amp;$DH$17,$C$2:$C$1000,"="&amp;AL19)</f>
        <v/>
      </c>
      <c r="DJ19" s="27">
        <f>COUNTIFS($L$2:$L$1000,"&gt;"&amp;$DH$17,$B$2:$B$1000,"="&amp;AM19)+COUNTIFS($K$2:$K$1000,"&gt;"&amp;$DH$17,$C$2:$C$1000,"="&amp;AM19)</f>
        <v/>
      </c>
      <c r="DK19" s="27">
        <f>COUNTIFS($L$2:$L$1000,"&lt;"&amp;$DH$17,$B$2:$B$1000,"="&amp;AM19)+COUNTIFS($K$2:$K$1000,"&lt;"&amp;$DH$17,$C$2:$C$1000,"="&amp;AM19)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43343</v>
      </c>
      <c r="B20" s="42" t="inlineStr">
        <is>
          <t>AC Milan</t>
        </is>
      </c>
      <c r="C20" s="42" t="inlineStr">
        <is>
          <t>AS Roma</t>
        </is>
      </c>
      <c r="D20" s="27" t="n">
        <v>540</v>
      </c>
      <c r="E20" s="27" t="n">
        <v>528</v>
      </c>
      <c r="F20" s="27" t="n">
        <v>482</v>
      </c>
      <c r="G20" s="27" t="n">
        <v>450</v>
      </c>
      <c r="H20" s="8" t="n">
        <v>10</v>
      </c>
      <c r="I20" s="8" t="n">
        <v>2</v>
      </c>
      <c r="J20" s="8" t="n">
        <v>12</v>
      </c>
      <c r="K20" s="15" t="n">
        <v>2</v>
      </c>
      <c r="L20" s="27" t="n">
        <v>1</v>
      </c>
      <c r="M20" s="8" t="n">
        <v>3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Spal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2108</v>
      </c>
      <c r="AC20" s="27" t="n">
        <v>1787</v>
      </c>
      <c r="AD20" s="27" t="n">
        <v>25</v>
      </c>
      <c r="AE20" s="27" t="n">
        <v>10</v>
      </c>
      <c r="AF20" s="15" t="n">
        <v>1937</v>
      </c>
      <c r="AG20" s="27" t="n">
        <v>1575</v>
      </c>
      <c r="AH20" s="27" t="n">
        <v>26</v>
      </c>
      <c r="AI20" s="27" t="n">
        <v>9</v>
      </c>
      <c r="AL20" s="42">
        <f>AL32</f>
        <v/>
      </c>
      <c r="AM20" s="42">
        <f>AM32</f>
        <v/>
      </c>
      <c r="AN20" s="27">
        <f>COUNTIFS($J$2:$J$1000,"&gt;"&amp;$AN$17,$B$2:$B$1000,"="&amp;AL20)+COUNTIFS($J$2:$J$1000,"&gt;"&amp;$AN$17,$C$2:$C$1000,"="&amp;AL20)</f>
        <v/>
      </c>
      <c r="AO20" s="27">
        <f>COUNTIFS($J$2:$J$1000,"&lt;"&amp;$AN$17,$B$2:$B$1000,"="&amp;AL20)+COUNTIFS($J$2:$J$1000,"&lt;"&amp;$AN$17,$C$2:$C$1000,"="&amp;AL20)</f>
        <v/>
      </c>
      <c r="AP20" s="27">
        <f>COUNTIFS($J$2:$J$1000,"&gt;"&amp;$AN$17,$B$2:$B$1000,"="&amp;AM20)+COUNTIFS($J$2:$J$1000,"&gt;"&amp;$AN$17,$C$2:$C$1000,"="&amp;AM20)</f>
        <v/>
      </c>
      <c r="AQ20" s="27">
        <f>COUNTIFS($J$2:$J$1000,"&lt;"&amp;$AN$17,$B$2:$B$1000,"="&amp;AM20)+COUNTIFS($J$2:$J$1000,"&lt;"&amp;$AN$17,$C$2:$C$1000,"="&amp;AM20)</f>
        <v/>
      </c>
      <c r="AR20" s="27">
        <f>COUNTIFS($J$2:$J$1000,"&gt;"&amp;$AR$17,$B$2:$B$1000,"="&amp;AL20)+COUNTIFS($J$2:$J$1000,"&gt;"&amp;$AR$17,$C$2:$C$1000,"="&amp;AL20)</f>
        <v/>
      </c>
      <c r="AS20" s="27">
        <f>COUNTIFS($J$2:$J$1000,"&lt;"&amp;$AR$17,$B$2:$B$1000,"="&amp;AL20)+COUNTIFS($J$2:$J$1000,"&lt;"&amp;$AR$17,$C$2:$C$1000,"="&amp;AL20)</f>
        <v/>
      </c>
      <c r="AT20" s="27">
        <f>COUNTIFS($J$2:$J$1000,"&gt;"&amp;$AR$17,$B$2:$B$1000,"="&amp;AM20)+COUNTIFS($J$2:$J$1000,"&gt;"&amp;$AR$17,$C$2:$C$1000,"="&amp;AM20)</f>
        <v/>
      </c>
      <c r="AU20" s="27">
        <f>COUNTIFS($J$2:$J$1000,"&lt;"&amp;$AR$17,$B$2:$B$1000,"="&amp;AM20)+COUNTIFS($J$2:$J$1000,"&lt;"&amp;$AR$17,$C$2:$C$1000,"="&amp;AM20)</f>
        <v/>
      </c>
      <c r="AV20" s="27">
        <f>COUNTIFS($J$2:$J$1000,"&gt;"&amp;$AV$17,$B$2:$B$1000,"="&amp;AL20)+COUNTIFS($J$2:$J$1000,"&gt;"&amp;$AV$17,$C$2:$C$1000,"="&amp;AL20)</f>
        <v/>
      </c>
      <c r="AW20" s="27">
        <f>COUNTIFS($J$2:$J$1000,"&lt;"&amp;$AV$17,$B$2:$B$1000,"="&amp;AL20)+COUNTIFS($J$2:$J$1000,"&lt;"&amp;$AV$17,$C$2:$C$1000,"="&amp;AL20)</f>
        <v/>
      </c>
      <c r="AX20" s="27">
        <f>COUNTIFS($J$2:$J$1000,"&gt;"&amp;$AV$17,$B$2:$B$1000,"="&amp;AM20)+COUNTIFS($J$2:$J$1000,"&gt;"&amp;$AV$17,$C$2:$C$1000,"="&amp;AM20)</f>
        <v/>
      </c>
      <c r="AY20" s="27">
        <f>COUNTIFS($J$2:$J$1000,"&lt;"&amp;$AV$17,$B$2:$B$1000,"="&amp;AM20)+COUNTIFS($J$2:$J$1000,"&lt;"&amp;$AV$17,$C$2:$C$1000,"="&amp;AM20)</f>
        <v/>
      </c>
      <c r="AZ20" s="15">
        <f>COUNTIFS($M$2:$M$1000,"&gt;"&amp;$AZ$17,$B$2:$B$1000,"="&amp;AL20)+COUNTIFS($M$2:$M$1000,"&gt;"&amp;$AZ$17,$C$2:$C$1000,"="&amp;AL20)</f>
        <v/>
      </c>
      <c r="BA20" s="27">
        <f>COUNTIFS($M$2:$M$1000,"&lt;"&amp;$AZ$17,$B$2:$B$1000,"="&amp;AL20)+COUNTIFS($M$2:$M$1000,"&lt;"&amp;$AZ$17,$C$2:$C$1000,"="&amp;AL20)</f>
        <v/>
      </c>
      <c r="BB20" s="27">
        <f>COUNTIFS($M$2:$M$1000,"&gt;"&amp;$AZ$17,$B$2:$B$1000,"="&amp;AM20)+COUNTIFS($M$2:$M$1000,"&gt;"&amp;$AZ$17,$C$2:$C$1000,"="&amp;AM20)</f>
        <v/>
      </c>
      <c r="BC20" s="27">
        <f>COUNTIFS($M$2:$M$1000,"&lt;"&amp;$AZ$17,$B$2:$B$1000,"="&amp;AM20)+COUNTIFS($M$2:$M$1000,"&lt;"&amp;$AZ$17,$C$2:$C$1000,"="&amp;AM20)</f>
        <v/>
      </c>
      <c r="BD20" s="27">
        <f>COUNTIFS($M$2:$M$1000,"&gt;"&amp;$BD$17,$B$2:$B$1000,"="&amp;AL20)+COUNTIFS($M$2:$M$1000,"&gt;"&amp;$BD$17,$C$2:$C$1000,"="&amp;AL20)</f>
        <v/>
      </c>
      <c r="BE20" s="27">
        <f>COUNTIFS($M$2:$M$1000,"&lt;"&amp;$BD$17,$B$2:$B$1000,"="&amp;AL20)+COUNTIFS($M$2:$M$1000,"&lt;"&amp;$BD$17,$C$2:$C$1000,"="&amp;AL20)</f>
        <v/>
      </c>
      <c r="BF20" s="27">
        <f>COUNTIFS($M$2:$M$1000,"&gt;"&amp;$BD$17,$B$2:$B$1000,"="&amp;AM20)+COUNTIFS($M$2:$M$1000,"&gt;"&amp;$BD$17,$C$2:$C$1000,"="&amp;AM20)</f>
        <v/>
      </c>
      <c r="BG20" s="27">
        <f>COUNTIFS($M$2:$M$1000,"&lt;"&amp;$BD$17,$B$2:$B$1000,"="&amp;AM20)+COUNTIFS($M$2:$M$1000,"&lt;"&amp;$BD$17,$C$2:$C$1000,"="&amp;AM20)</f>
        <v/>
      </c>
      <c r="BH20" s="27">
        <f>COUNTIFS($M$2:$M$1000,"&gt;"&amp;$BH$17,$B$2:$B$1000,"="&amp;AL20)+COUNTIFS($M$2:$M$1000,"&gt;"&amp;$BH$17,$C$2:$C$1000,"="&amp;AL20)</f>
        <v/>
      </c>
      <c r="BI20" s="27">
        <f>COUNTIFS($M$2:$M$1000,"&lt;"&amp;$BH$17,$B$2:$B$1000,"="&amp;AL20)+COUNTIFS($M$2:$M$1000,"&lt;"&amp;$BH$17,$C$2:$C$1000,"="&amp;AL20)</f>
        <v/>
      </c>
      <c r="BJ20" s="27">
        <f>COUNTIFS($M$2:$M$1000,"&gt;"&amp;$BH$17,$B$2:$B$1000,"="&amp;AM20)+COUNTIFS($M$2:$M$1000,"&gt;"&amp;$BH$17,$C$2:$C$1000,"="&amp;AM20)</f>
        <v/>
      </c>
      <c r="BK20" s="27">
        <f>COUNTIFS($M$2:$M$1000,"&lt;"&amp;$BH$17,$B$2:$B$1000,"="&amp;AM20)+COUNTIFS($M$2:$M$1000,"&lt;"&amp;$BH$17,$C$2:$C$1000,"="&amp;AM20)</f>
        <v/>
      </c>
      <c r="BL20" s="27">
        <f>COUNTIFS($M$2:$M$1000,"&gt;"&amp;$BL$17,$B$2:$B$1000,"="&amp;AL20)+COUNTIFS($M$2:$M$1000,"&gt;"&amp;$BL$17,$C$2:$C$1000,"="&amp;AL20)</f>
        <v/>
      </c>
      <c r="BM20" s="27">
        <f>COUNTIFS($M$2:$M$1000,"&lt;"&amp;$BL$17,$B$2:$B$1000,"="&amp;AL20)+COUNTIFS($M$2:$M$1000,"&lt;"&amp;$BL$17,$C$2:$C$1000,"="&amp;AL20)</f>
        <v/>
      </c>
      <c r="BN20" s="27">
        <f>COUNTIFS($M$2:$M$1000,"&gt;"&amp;$BL$17,$B$2:$B$1000,"="&amp;AM20)+COUNTIFS($M$2:$M$1000,"&gt;"&amp;$BL$17,$C$2:$C$1000,"="&amp;AM20)</f>
        <v/>
      </c>
      <c r="BO20" s="27">
        <f>COUNTIFS($M$2:$M$1000,"&lt;"&amp;$BL$17,$B$2:$B$1000,"="&amp;AM20)+COUNTIFS($M$2:$M$1000,"&lt;"&amp;$BL$17,$C$2:$C$1000,"="&amp;AM20)</f>
        <v/>
      </c>
      <c r="BP20" s="6">
        <f>COUNTIFS($H$2:$H$1000,"&gt;"&amp;$BP$17,$B$2:$B$1000,"="&amp;AL20)+COUNTIFS($I$2:$I$1000,"&gt;"&amp;$BP$17,$C$2:$C$1000,"="&amp;AL20)</f>
        <v/>
      </c>
      <c r="BQ20" s="27">
        <f>COUNTIFS($H$2:$H$1000,"&lt;"&amp;$BP$17,$B$2:$B$1000,"="&amp;AL20)+COUNTIFS($I$2:$I$1000,"&lt;"&amp;$BP$17,$C$2:$C$1000,"="&amp;AL20)</f>
        <v/>
      </c>
      <c r="BR20" s="27">
        <f>COUNTIFS($H$2:$H$1000,"&gt;"&amp;$BP$17,$B$2:$B$1000,"="&amp;AM20)+COUNTIFS($I$2:$I$1000,"&gt;"&amp;$BP$17,$C$2:$C$1000,"="&amp;AM20)</f>
        <v/>
      </c>
      <c r="BS20" s="27">
        <f>COUNTIFS($H$2:$H$1000,"&lt;"&amp;$BP$17,$B$2:$B$1000,"="&amp;AM20)+COUNTIFS($I$2:$I$1000,"&lt;"&amp;$BP$17,$C$2:$C$1000,"="&amp;AM20)</f>
        <v/>
      </c>
      <c r="BT20" s="27">
        <f>COUNTIFS($H$2:$H$1000,"&gt;"&amp;$BT$17,$B$2:$B$1000,"="&amp;AL20)+COUNTIFS($I$2:$I$1000,"&gt;"&amp;$BT$17,$C$2:$C$1000,"="&amp;AL20)</f>
        <v/>
      </c>
      <c r="BU20" s="27">
        <f>COUNTIFS($H$2:$H$1000,"&lt;"&amp;$BT$17,$B$2:$B$1000,"="&amp;AL20)+COUNTIFS($I$2:$I$1000,"&lt;"&amp;$BT$17,$C$2:$C$1000,"="&amp;AL20)</f>
        <v/>
      </c>
      <c r="BV20" s="27">
        <f>COUNTIFS($H$2:$H$1000,"&gt;"&amp;$BT$17,$B$2:$B$1000,"="&amp;AM20)+COUNTIFS($I$2:$I$1000,"&gt;"&amp;$BT$17,$C$2:$C$1000,"="&amp;AM20)</f>
        <v/>
      </c>
      <c r="BW20" s="27">
        <f>COUNTIFS($H$2:$H$1000,"&lt;"&amp;$BT$17,$B$2:$B$1000,"="&amp;AM20)+COUNTIFS($I$2:$I$1000,"&lt;"&amp;$BT$17,$C$2:$C$1000,"="&amp;AM20)</f>
        <v/>
      </c>
      <c r="BX20" s="27">
        <f>COUNTIFS($H$2:$H$1000,"&gt;"&amp;$BX$17,$B$2:$B$1000,"="&amp;AL20)+COUNTIFS($I$2:$I$1000,"&gt;"&amp;$BX$17,$C$2:$C$1000,"="&amp;AL20)</f>
        <v/>
      </c>
      <c r="BY20" s="27">
        <f>COUNTIFS($H$2:$H$1000,"&lt;"&amp;$BX$17,$B$2:$B$1000,"="&amp;AL20)+COUNTIFS($I$2:$I$1000,"&lt;"&amp;$BX$17,$C$2:$C$1000,"="&amp;AL20)</f>
        <v/>
      </c>
      <c r="BZ20" s="27">
        <f>COUNTIFS($H$2:$H$1000,"&gt;"&amp;$BX$17,$B$2:$B$1000,"="&amp;AM20)+COUNTIFS($I$2:$I$1000,"&gt;"&amp;$BX$17,$C$2:$C$1000,"="&amp;AM20)</f>
        <v/>
      </c>
      <c r="CA20" s="27">
        <f>COUNTIFS($H$2:$H$1000,"&lt;"&amp;$BX$17,$B$2:$B$1000,"="&amp;AM20)+COUNTIFS($I$2:$I$1000,"&lt;"&amp;$BX$17,$C$2:$C$1000,"="&amp;AM20)</f>
        <v/>
      </c>
      <c r="CB20" s="15">
        <f>COUNTIFS($K$2:$K$1000,"&gt;"&amp;$CB$17,$B$2:$B$1000,"="&amp;AL20)+COUNTIFS($L$2:$L$1000,"&gt;"&amp;$CB$17,$C$2:$C$1000,"="&amp;AL20)</f>
        <v/>
      </c>
      <c r="CC20" s="27">
        <f>COUNTIFS($K$2:$K$1000,"&lt;"&amp;$CB$17,$B$2:$B$1000,"="&amp;AL20)+COUNTIFS($L$2:$L$1000,"&lt;"&amp;$CB$17,$C$2:$C$1000,"="&amp;AL20)</f>
        <v/>
      </c>
      <c r="CD20" s="27">
        <f>COUNTIFS($K$2:$K$1000,"&gt;"&amp;$CB$17,$B$2:$B$1000,"="&amp;AM20)+COUNTIFS($L$2:$L$1000,"&gt;"&amp;$CB$17,$C$2:$C$1000,"="&amp;AM20)</f>
        <v/>
      </c>
      <c r="CE20" s="27">
        <f>COUNTIFS($K$2:$K$1000,"&lt;"&amp;$CB$17,$B$2:$B$1000,"="&amp;AM20)+COUNTIFS($L$2:$L$1000,"&lt;"&amp;$CB$17,$C$2:$C$1000,"="&amp;AM20)</f>
        <v/>
      </c>
      <c r="CF20" s="27">
        <f>COUNTIFS($K$2:$K$1000,"&gt;"&amp;$CF$17,$B$2:$B$1000,"="&amp;AL20)+COUNTIFS($L$2:$L$1000,"&gt;"&amp;$CF$17,$C$2:$C$1000,"="&amp;AL20)</f>
        <v/>
      </c>
      <c r="CG20" s="27">
        <f>COUNTIFS($K$2:$K$1000,"&lt;"&amp;$CF$17,$B$2:$B$1000,"="&amp;AL20)+COUNTIFS($L$2:$L$1000,"&lt;"&amp;$CF$17,$C$2:$C$1000,"="&amp;AL20)</f>
        <v/>
      </c>
      <c r="CH20" s="27">
        <f>COUNTIFS($K$2:$K$1000,"&gt;"&amp;$CF$17,$B$2:$B$1000,"="&amp;AM20)+COUNTIFS($L$2:$L$1000,"&gt;"&amp;$CF$17,$C$2:$C$1000,"="&amp;AM20)</f>
        <v/>
      </c>
      <c r="CI20" s="27">
        <f>COUNTIFS($K$2:$K$1000,"&lt;"&amp;$CF$17,$B$2:$B$1000,"="&amp;AM20)+COUNTIFS($L$2:$L$1000,"&lt;"&amp;$CF$17,$C$2:$C$1000,"="&amp;AM20)</f>
        <v/>
      </c>
      <c r="CJ20" s="27">
        <f>COUNTIFS($K$2:$K$1000,"&gt;"&amp;$CJ$17,$B$2:$B$1000,"="&amp;AL20)+COUNTIFS($L$2:$L$1000,"&gt;"&amp;$CJ$17,$C$2:$C$1000,"="&amp;AL20)</f>
        <v/>
      </c>
      <c r="CK20" s="27">
        <f>COUNTIFS($K$2:$K$1000,"&lt;"&amp;$CJ$17,$B$2:$B$1000,"="&amp;AL20)+COUNTIFS($L$2:$L$1000,"&lt;"&amp;$CJ$17,$C$2:$C$1000,"="&amp;AL20)</f>
        <v/>
      </c>
      <c r="CL20" s="27">
        <f>COUNTIFS($K$2:$K$1000,"&gt;"&amp;$CJ$17,$B$2:$B$1000,"="&amp;AM20)+COUNTIFS($L$2:$L$1000,"&gt;"&amp;$CJ$17,$C$2:$C$1000,"="&amp;AM20)</f>
        <v/>
      </c>
      <c r="CM20" s="27">
        <f>COUNTIFS($K$2:$K$1000,"&lt;"&amp;$CJ$17,$B$2:$B$1000,"="&amp;AM20)+COUNTIFS($L$2:$L$1000,"&lt;"&amp;$CJ$17,$C$2:$C$1000,"="&amp;AM20)</f>
        <v/>
      </c>
      <c r="CN20" s="6">
        <f>COUNTIFS($I$2:$I$1000,"&gt;"&amp;$CN$17,$B$2:$B$1000,"="&amp;AL20)+COUNTIFS($H$2:$H$1000,"&gt;"&amp;$CN$17,$C$2:$C$1000,"="&amp;AL20)</f>
        <v/>
      </c>
      <c r="CO20" s="27">
        <f>COUNTIFS($I$2:$I$1000,"&lt;"&amp;$CN$17,$B$2:$B$1000,"="&amp;AL20)+COUNTIFS($H$2:$H$1000,"&lt;"&amp;$CN$17,$C$2:$C$1000,"="&amp;AL20)</f>
        <v/>
      </c>
      <c r="CP20" s="27">
        <f>COUNTIFS($I$2:$I$1000,"&gt;"&amp;$CN$17,$B$2:$B$1000,"="&amp;AM20)+COUNTIFS($H$2:$H$1000,"&gt;"&amp;$CN$17,$C$2:$C$1000,"="&amp;AM20)</f>
        <v/>
      </c>
      <c r="CQ20" s="27">
        <f>COUNTIFS($I$2:$I$1000,"&lt;"&amp;$CN$17,$B$2:$B$1000,"="&amp;AM20)+COUNTIFS($H$2:$H$1000,"&lt;"&amp;$CN$17,$C$2:$C$1000,"="&amp;AM20)</f>
        <v/>
      </c>
      <c r="CR20" s="27">
        <f>COUNTIFS($I$2:$I$1000,"&gt;"&amp;$CR$17,$B$2:$B$1000,"="&amp;AL20)+COUNTIFS($H$2:$H$1000,"&gt;"&amp;$CR$17,$C$2:$C$1000,"="&amp;AL20)</f>
        <v/>
      </c>
      <c r="CS20" s="27">
        <f>COUNTIFS($I$2:$I$1000,"&lt;"&amp;$CR$17,$B$2:$B$1000,"="&amp;AL20)+COUNTIFS($H$2:$H$1000,"&lt;"&amp;$CR$17,$C$2:$C$1000,"="&amp;AL20)</f>
        <v/>
      </c>
      <c r="CT20" s="27">
        <f>COUNTIFS($I$2:$I$1000,"&gt;"&amp;$CR$17,$B$2:$B$1000,"="&amp;AM20)+COUNTIFS($H$2:$H$1000,"&gt;"&amp;$CR$17,$C$2:$C$1000,"="&amp;AM20)</f>
        <v/>
      </c>
      <c r="CU20" s="27">
        <f>COUNTIFS($I$2:$I$1000,"&lt;"&amp;$CR$17,$B$2:$B$1000,"="&amp;AM20)+COUNTIFS($H$2:$H$1000,"&lt;"&amp;$CR$17,$C$2:$C$1000,"="&amp;AM20)</f>
        <v/>
      </c>
      <c r="CV20" s="27">
        <f>COUNTIFS($I$2:$I$1000,"&gt;"&amp;$CV$17,$B$2:$B$1000,"="&amp;AL20)+COUNTIFS($H$2:$H$1000,"&gt;"&amp;$CV$17,$C$2:$C$1000,"="&amp;AL20)</f>
        <v/>
      </c>
      <c r="CW20" s="27">
        <f>COUNTIFS($I$2:$I$1000,"&lt;"&amp;$CV$17,$B$2:$B$1000,"="&amp;AL20)+COUNTIFS($H$2:$H$1000,"&lt;"&amp;$CV$17,$C$2:$C$1000,"="&amp;AL20)</f>
        <v/>
      </c>
      <c r="CX20" s="27">
        <f>COUNTIFS($I$2:$I$1000,"&gt;"&amp;$CV$17,$B$2:$B$1000,"="&amp;AM20)+COUNTIFS($H$2:$H$1000,"&gt;"&amp;$CV$17,$C$2:$C$1000,"="&amp;AM20)</f>
        <v/>
      </c>
      <c r="CY20" s="27">
        <f>COUNTIFS($I$2:$I$1000,"&lt;"&amp;$CV$17,$B$2:$B$1000,"="&amp;AM20)+COUNTIFS($H$2:$H$1000,"&lt;"&amp;$CV$17,$C$2:$C$1000,"="&amp;AM20)</f>
        <v/>
      </c>
      <c r="CZ20" s="15">
        <f>COUNTIFS($L$2:$L$1000,"&gt;"&amp;$CZ$17,$B$2:$B$1000,"="&amp;AL20)+COUNTIFS($K$2:$K$1000,"&gt;"&amp;$CZ$17,$C$2:$C$1000,"="&amp;AL20)</f>
        <v/>
      </c>
      <c r="DA20" s="27">
        <f>COUNTIFS($L$2:$L$1000,"&lt;"&amp;$CZ$17,$B$2:$B$1000,"="&amp;AL20)+COUNTIFS($K$2:$K$1000,"&lt;"&amp;$CZ$17,$C$2:$C$1000,"="&amp;AL20)</f>
        <v/>
      </c>
      <c r="DB20" s="27">
        <f>COUNTIFS($L$2:$L$1000,"&gt;"&amp;$CZ$17,$B$2:$B$1000,"="&amp;AM20)+COUNTIFS($K$2:$K$1000,"&gt;"&amp;$CZ$17,$C$2:$C$1000,"="&amp;AM20)</f>
        <v/>
      </c>
      <c r="DC20" s="27">
        <f>COUNTIFS($L$2:$L$1000,"&lt;"&amp;$CZ$17,$B$2:$B$1000,"="&amp;AM20)+COUNTIFS($K$2:$K$1000,"&lt;"&amp;$CZ$17,$C$2:$C$1000,"="&amp;AM20)</f>
        <v/>
      </c>
      <c r="DD20" s="27">
        <f>COUNTIFS($L$2:$L$1000,"&gt;"&amp;$DD$17,$B$2:$B$1000,"="&amp;AL20)+COUNTIFS($K$2:$K$1000,"&gt;"&amp;$DD$17,$C$2:$C$1000,"="&amp;AL20)</f>
        <v/>
      </c>
      <c r="DE20" s="27">
        <f>COUNTIFS($L$2:$L$1000,"&lt;"&amp;$DD$17,$B$2:$B$1000,"="&amp;AL20)+COUNTIFS($K$2:$K$1000,"&lt;"&amp;$DD$17,$C$2:$C$1000,"="&amp;AL20)</f>
        <v/>
      </c>
      <c r="DF20" s="27">
        <f>COUNTIFS($L$2:$L$1000,"&gt;"&amp;$DD$17,$B$2:$B$1000,"="&amp;AM20)+COUNTIFS($K$2:$K$1000,"&gt;"&amp;$DD$17,$C$2:$C$1000,"="&amp;AM20)</f>
        <v/>
      </c>
      <c r="DG20" s="27">
        <f>COUNTIFS($L$2:$L$1000,"&lt;"&amp;$DD$17,$B$2:$B$1000,"="&amp;AM20)+COUNTIFS($K$2:$K$1000,"&lt;"&amp;$DD$17,$C$2:$C$1000,"="&amp;AM20)</f>
        <v/>
      </c>
      <c r="DH20" s="27">
        <f>COUNTIFS($L$2:$L$1000,"&gt;"&amp;$DH$17,$B$2:$B$1000,"="&amp;AL20)+COUNTIFS($K$2:$K$1000,"&gt;"&amp;$DH$17,$C$2:$C$1000,"="&amp;AL20)</f>
        <v/>
      </c>
      <c r="DI20" s="27">
        <f>COUNTIFS($L$2:$L$1000,"&lt;"&amp;$DH$17,$B$2:$B$1000,"="&amp;AL20)+COUNTIFS($K$2:$K$1000,"&lt;"&amp;$DH$17,$C$2:$C$1000,"="&amp;AL20)</f>
        <v/>
      </c>
      <c r="DJ20" s="27">
        <f>COUNTIFS($L$2:$L$1000,"&gt;"&amp;$DH$17,$B$2:$B$1000,"="&amp;AM20)+COUNTIFS($K$2:$K$1000,"&gt;"&amp;$DH$17,$C$2:$C$1000,"="&amp;AM20)</f>
        <v/>
      </c>
      <c r="DK20" s="27">
        <f>COUNTIFS($L$2:$L$1000,"&lt;"&amp;$DH$17,$B$2:$B$1000,"="&amp;AM20)+COUNTIFS($K$2:$K$1000,"&lt;"&amp;$DH$17,$C$2:$C$1000,"="&amp;AM20)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43344</v>
      </c>
      <c r="B21" s="42" t="inlineStr">
        <is>
          <t>Bologna</t>
        </is>
      </c>
      <c r="C21" s="42" t="inlineStr">
        <is>
          <t>Inter</t>
        </is>
      </c>
      <c r="D21" s="27" t="n">
        <v>284</v>
      </c>
      <c r="E21" s="27" t="n">
        <v>808</v>
      </c>
      <c r="F21" s="27" t="n">
        <v>204</v>
      </c>
      <c r="G21" s="27" t="n">
        <v>729</v>
      </c>
      <c r="H21" s="8" t="n">
        <v>1</v>
      </c>
      <c r="I21" s="8" t="n">
        <v>3</v>
      </c>
      <c r="J21" s="8" t="n">
        <v>4</v>
      </c>
      <c r="K21" s="15" t="n">
        <v>0</v>
      </c>
      <c r="L21" s="27" t="n">
        <v>3</v>
      </c>
      <c r="M21" s="8" t="n">
        <v>3</v>
      </c>
      <c r="N21" s="12">
        <f>IF(K21="","",LOOKUP(K21-L21,{-9E+307,0,1},{2,"x",1}))</f>
        <v/>
      </c>
      <c r="O21" s="7">
        <f>IF(K21="","",K21&amp;"-"&amp;L21)</f>
        <v/>
      </c>
      <c r="P21" s="1" t="n"/>
      <c r="Q21" s="42" t="inlineStr">
        <is>
          <t>Torino</t>
        </is>
      </c>
      <c r="R21" s="27">
        <f>SUMPRODUCT(($B$2:$C$1001=$Q21)*($N$2:$N$1001&lt;&gt;""))</f>
        <v/>
      </c>
      <c r="S21" s="27">
        <f>SUMIF($B$2:$B$1001,$Q21,$D$2:$D$1001)+SUMIF($C$2:$C$1001,$Q21,$E$2:$E$1001)</f>
        <v/>
      </c>
      <c r="T21" s="27">
        <f>SUMIF($B$2:$B$1001,$Q21,$F$2:$F$1001)+SUMIF($C$2:$C$1001,$Q21,$G$2:$G$1001)</f>
        <v/>
      </c>
      <c r="U21" s="27">
        <f>SUMIF($B$2:$B$1001,$Q21,$H$2:$H$1001)+SUMIF($C$2:$C$1001,$Q21,$I$2:$I$1001)</f>
        <v/>
      </c>
      <c r="V21" s="27">
        <f>SUMIF($B$2:$B$1001,$Q21,$K$2:$K$1001)+SUMIF($C$2:$C$1001,$Q21,$L$2:$L$1001)</f>
        <v/>
      </c>
      <c r="W21" s="15">
        <f>SUMIF($C$2:$C$1001,$Q21,$D$2:$D$1001)+SUMIF($B$2:$B$1001,$Q21,$E$2:$E$1001)</f>
        <v/>
      </c>
      <c r="X21" s="27">
        <f>SUMIF($C$2:$C$1001,$Q21,$F$2:$F$1001)+SUMIF($B$2:$B$1001,$Q21,$G$2:$G$1001)</f>
        <v/>
      </c>
      <c r="Y21" s="27">
        <f>SUMIF($C$2:$C$1001,$Q21,$H$2:$H$1001)+SUMIF($B$2:$B$1001,$Q21,$I$2:$I$1001)</f>
        <v/>
      </c>
      <c r="Z21" s="27">
        <f>SUMIF($C$2:$C$1001,$Q21,$K$2:$K$1001)+SUMIF($B$2:$B$1001,$Q21,$L$2:$L$1001)</f>
        <v/>
      </c>
      <c r="AA21" s="6" t="n">
        <v>5</v>
      </c>
      <c r="AB21" s="27" t="n">
        <v>2190</v>
      </c>
      <c r="AC21" s="27" t="n">
        <v>1791</v>
      </c>
      <c r="AD21" s="27" t="n">
        <v>26</v>
      </c>
      <c r="AE21" s="27" t="n">
        <v>10</v>
      </c>
      <c r="AF21" s="15" t="n">
        <v>1906</v>
      </c>
      <c r="AG21" s="27" t="n">
        <v>1482</v>
      </c>
      <c r="AH21" s="27" t="n">
        <v>23</v>
      </c>
      <c r="AI21" s="27" t="n">
        <v>8</v>
      </c>
      <c r="AL21" s="42">
        <f>AL33</f>
        <v/>
      </c>
      <c r="AM21" s="42">
        <f>AM33</f>
        <v/>
      </c>
      <c r="AN21" s="27">
        <f>COUNTIFS($J$2:$J$1000,"&gt;"&amp;$AN$17,$B$2:$B$1000,"="&amp;AL21)+COUNTIFS($J$2:$J$1000,"&gt;"&amp;$AN$17,$C$2:$C$1000,"="&amp;AL21)</f>
        <v/>
      </c>
      <c r="AO21" s="27">
        <f>COUNTIFS($J$2:$J$1000,"&lt;"&amp;$AN$17,$B$2:$B$1000,"="&amp;AL21)+COUNTIFS($J$2:$J$1000,"&lt;"&amp;$AN$17,$C$2:$C$1000,"="&amp;AL21)</f>
        <v/>
      </c>
      <c r="AP21" s="27">
        <f>COUNTIFS($J$2:$J$1000,"&gt;"&amp;$AN$17,$B$2:$B$1000,"="&amp;AM21)+COUNTIFS($J$2:$J$1000,"&gt;"&amp;$AN$17,$C$2:$C$1000,"="&amp;AM21)</f>
        <v/>
      </c>
      <c r="AQ21" s="27">
        <f>COUNTIFS($J$2:$J$1000,"&lt;"&amp;$AN$17,$B$2:$B$1000,"="&amp;AM21)+COUNTIFS($J$2:$J$1000,"&lt;"&amp;$AN$17,$C$2:$C$1000,"="&amp;AM21)</f>
        <v/>
      </c>
      <c r="AR21" s="27">
        <f>COUNTIFS($J$2:$J$1000,"&gt;"&amp;$AR$17,$B$2:$B$1000,"="&amp;AL21)+COUNTIFS($J$2:$J$1000,"&gt;"&amp;$AR$17,$C$2:$C$1000,"="&amp;AL21)</f>
        <v/>
      </c>
      <c r="AS21" s="27">
        <f>COUNTIFS($J$2:$J$1000,"&lt;"&amp;$AR$17,$B$2:$B$1000,"="&amp;AL21)+COUNTIFS($J$2:$J$1000,"&lt;"&amp;$AR$17,$C$2:$C$1000,"="&amp;AL21)</f>
        <v/>
      </c>
      <c r="AT21" s="27">
        <f>COUNTIFS($J$2:$J$1000,"&gt;"&amp;$AR$17,$B$2:$B$1000,"="&amp;AM21)+COUNTIFS($J$2:$J$1000,"&gt;"&amp;$AR$17,$C$2:$C$1000,"="&amp;AM21)</f>
        <v/>
      </c>
      <c r="AU21" s="27">
        <f>COUNTIFS($J$2:$J$1000,"&lt;"&amp;$AR$17,$B$2:$B$1000,"="&amp;AM21)+COUNTIFS($J$2:$J$1000,"&lt;"&amp;$AR$17,$C$2:$C$1000,"="&amp;AM21)</f>
        <v/>
      </c>
      <c r="AV21" s="27">
        <f>COUNTIFS($J$2:$J$1000,"&gt;"&amp;$AV$17,$B$2:$B$1000,"="&amp;AL21)+COUNTIFS($J$2:$J$1000,"&gt;"&amp;$AV$17,$C$2:$C$1000,"="&amp;AL21)</f>
        <v/>
      </c>
      <c r="AW21" s="27">
        <f>COUNTIFS($J$2:$J$1000,"&lt;"&amp;$AV$17,$B$2:$B$1000,"="&amp;AL21)+COUNTIFS($J$2:$J$1000,"&lt;"&amp;$AV$17,$C$2:$C$1000,"="&amp;AL21)</f>
        <v/>
      </c>
      <c r="AX21" s="27">
        <f>COUNTIFS($J$2:$J$1000,"&gt;"&amp;$AV$17,$B$2:$B$1000,"="&amp;AM21)+COUNTIFS($J$2:$J$1000,"&gt;"&amp;$AV$17,$C$2:$C$1000,"="&amp;AM21)</f>
        <v/>
      </c>
      <c r="AY21" s="27">
        <f>COUNTIFS($J$2:$J$1000,"&lt;"&amp;$AV$17,$B$2:$B$1000,"="&amp;AM21)+COUNTIFS($J$2:$J$1000,"&lt;"&amp;$AV$17,$C$2:$C$1000,"="&amp;AM21)</f>
        <v/>
      </c>
      <c r="AZ21" s="15">
        <f>COUNTIFS($M$2:$M$1000,"&gt;"&amp;$AZ$17,$B$2:$B$1000,"="&amp;AL21)+COUNTIFS($M$2:$M$1000,"&gt;"&amp;$AZ$17,$C$2:$C$1000,"="&amp;AL21)</f>
        <v/>
      </c>
      <c r="BA21" s="27">
        <f>COUNTIFS($M$2:$M$1000,"&lt;"&amp;$AZ$17,$B$2:$B$1000,"="&amp;AL21)+COUNTIFS($M$2:$M$1000,"&lt;"&amp;$AZ$17,$C$2:$C$1000,"="&amp;AL21)</f>
        <v/>
      </c>
      <c r="BB21" s="27">
        <f>COUNTIFS($M$2:$M$1000,"&gt;"&amp;$AZ$17,$B$2:$B$1000,"="&amp;AM21)+COUNTIFS($M$2:$M$1000,"&gt;"&amp;$AZ$17,$C$2:$C$1000,"="&amp;AM21)</f>
        <v/>
      </c>
      <c r="BC21" s="27">
        <f>COUNTIFS($M$2:$M$1000,"&lt;"&amp;$AZ$17,$B$2:$B$1000,"="&amp;AM21)+COUNTIFS($M$2:$M$1000,"&lt;"&amp;$AZ$17,$C$2:$C$1000,"="&amp;AM21)</f>
        <v/>
      </c>
      <c r="BD21" s="27">
        <f>COUNTIFS($M$2:$M$1000,"&gt;"&amp;$BD$17,$B$2:$B$1000,"="&amp;AL21)+COUNTIFS($M$2:$M$1000,"&gt;"&amp;$BD$17,$C$2:$C$1000,"="&amp;AL21)</f>
        <v/>
      </c>
      <c r="BE21" s="27">
        <f>COUNTIFS($M$2:$M$1000,"&lt;"&amp;$BD$17,$B$2:$B$1000,"="&amp;AL21)+COUNTIFS($M$2:$M$1000,"&lt;"&amp;$BD$17,$C$2:$C$1000,"="&amp;AL21)</f>
        <v/>
      </c>
      <c r="BF21" s="27">
        <f>COUNTIFS($M$2:$M$1000,"&gt;"&amp;$BD$17,$B$2:$B$1000,"="&amp;AM21)+COUNTIFS($M$2:$M$1000,"&gt;"&amp;$BD$17,$C$2:$C$1000,"="&amp;AM21)</f>
        <v/>
      </c>
      <c r="BG21" s="27">
        <f>COUNTIFS($M$2:$M$1000,"&lt;"&amp;$BD$17,$B$2:$B$1000,"="&amp;AM21)+COUNTIFS($M$2:$M$1000,"&lt;"&amp;$BD$17,$C$2:$C$1000,"="&amp;AM21)</f>
        <v/>
      </c>
      <c r="BH21" s="27">
        <f>COUNTIFS($M$2:$M$1000,"&gt;"&amp;$BH$17,$B$2:$B$1000,"="&amp;AL21)+COUNTIFS($M$2:$M$1000,"&gt;"&amp;$BH$17,$C$2:$C$1000,"="&amp;AL21)</f>
        <v/>
      </c>
      <c r="BI21" s="27">
        <f>COUNTIFS($M$2:$M$1000,"&lt;"&amp;$BH$17,$B$2:$B$1000,"="&amp;AL21)+COUNTIFS($M$2:$M$1000,"&lt;"&amp;$BH$17,$C$2:$C$1000,"="&amp;AL21)</f>
        <v/>
      </c>
      <c r="BJ21" s="27">
        <f>COUNTIFS($M$2:$M$1000,"&gt;"&amp;$BH$17,$B$2:$B$1000,"="&amp;AM21)+COUNTIFS($M$2:$M$1000,"&gt;"&amp;$BH$17,$C$2:$C$1000,"="&amp;AM21)</f>
        <v/>
      </c>
      <c r="BK21" s="27">
        <f>COUNTIFS($M$2:$M$1000,"&lt;"&amp;$BH$17,$B$2:$B$1000,"="&amp;AM21)+COUNTIFS($M$2:$M$1000,"&lt;"&amp;$BH$17,$C$2:$C$1000,"="&amp;AM21)</f>
        <v/>
      </c>
      <c r="BL21" s="27">
        <f>COUNTIFS($M$2:$M$1000,"&gt;"&amp;$BL$17,$B$2:$B$1000,"="&amp;AL21)+COUNTIFS($M$2:$M$1000,"&gt;"&amp;$BL$17,$C$2:$C$1000,"="&amp;AL21)</f>
        <v/>
      </c>
      <c r="BM21" s="27">
        <f>COUNTIFS($M$2:$M$1000,"&lt;"&amp;$BL$17,$B$2:$B$1000,"="&amp;AL21)+COUNTIFS($M$2:$M$1000,"&lt;"&amp;$BL$17,$C$2:$C$1000,"="&amp;AL21)</f>
        <v/>
      </c>
      <c r="BN21" s="27">
        <f>COUNTIFS($M$2:$M$1000,"&gt;"&amp;$BL$17,$B$2:$B$1000,"="&amp;AM21)+COUNTIFS($M$2:$M$1000,"&gt;"&amp;$BL$17,$C$2:$C$1000,"="&amp;AM21)</f>
        <v/>
      </c>
      <c r="BO21" s="27">
        <f>COUNTIFS($M$2:$M$1000,"&lt;"&amp;$BL$17,$B$2:$B$1000,"="&amp;AM21)+COUNTIFS($M$2:$M$1000,"&lt;"&amp;$BL$17,$C$2:$C$1000,"="&amp;AM21)</f>
        <v/>
      </c>
      <c r="BP21" s="6">
        <f>COUNTIFS($H$2:$H$1000,"&gt;"&amp;$BP$17,$B$2:$B$1000,"="&amp;AL21)+COUNTIFS($I$2:$I$1000,"&gt;"&amp;$BP$17,$C$2:$C$1000,"="&amp;AL21)</f>
        <v/>
      </c>
      <c r="BQ21" s="27">
        <f>COUNTIFS($H$2:$H$1000,"&lt;"&amp;$BP$17,$B$2:$B$1000,"="&amp;AL21)+COUNTIFS($I$2:$I$1000,"&lt;"&amp;$BP$17,$C$2:$C$1000,"="&amp;AL21)</f>
        <v/>
      </c>
      <c r="BR21" s="27">
        <f>COUNTIFS($H$2:$H$1000,"&gt;"&amp;$BP$17,$B$2:$B$1000,"="&amp;AM21)+COUNTIFS($I$2:$I$1000,"&gt;"&amp;$BP$17,$C$2:$C$1000,"="&amp;AM21)</f>
        <v/>
      </c>
      <c r="BS21" s="27">
        <f>COUNTIFS($H$2:$H$1000,"&lt;"&amp;$BP$17,$B$2:$B$1000,"="&amp;AM21)+COUNTIFS($I$2:$I$1000,"&lt;"&amp;$BP$17,$C$2:$C$1000,"="&amp;AM21)</f>
        <v/>
      </c>
      <c r="BT21" s="27">
        <f>COUNTIFS($H$2:$H$1000,"&gt;"&amp;$BT$17,$B$2:$B$1000,"="&amp;AL21)+COUNTIFS($I$2:$I$1000,"&gt;"&amp;$BT$17,$C$2:$C$1000,"="&amp;AL21)</f>
        <v/>
      </c>
      <c r="BU21" s="27">
        <f>COUNTIFS($H$2:$H$1000,"&lt;"&amp;$BT$17,$B$2:$B$1000,"="&amp;AL21)+COUNTIFS($I$2:$I$1000,"&lt;"&amp;$BT$17,$C$2:$C$1000,"="&amp;AL21)</f>
        <v/>
      </c>
      <c r="BV21" s="27">
        <f>COUNTIFS($H$2:$H$1000,"&gt;"&amp;$BT$17,$B$2:$B$1000,"="&amp;AM21)+COUNTIFS($I$2:$I$1000,"&gt;"&amp;$BT$17,$C$2:$C$1000,"="&amp;AM21)</f>
        <v/>
      </c>
      <c r="BW21" s="27">
        <f>COUNTIFS($H$2:$H$1000,"&lt;"&amp;$BT$17,$B$2:$B$1000,"="&amp;AM21)+COUNTIFS($I$2:$I$1000,"&lt;"&amp;$BT$17,$C$2:$C$1000,"="&amp;AM21)</f>
        <v/>
      </c>
      <c r="BX21" s="27">
        <f>COUNTIFS($H$2:$H$1000,"&gt;"&amp;$BX$17,$B$2:$B$1000,"="&amp;AL21)+COUNTIFS($I$2:$I$1000,"&gt;"&amp;$BX$17,$C$2:$C$1000,"="&amp;AL21)</f>
        <v/>
      </c>
      <c r="BY21" s="27">
        <f>COUNTIFS($H$2:$H$1000,"&lt;"&amp;$BX$17,$B$2:$B$1000,"="&amp;AL21)+COUNTIFS($I$2:$I$1000,"&lt;"&amp;$BX$17,$C$2:$C$1000,"="&amp;AL21)</f>
        <v/>
      </c>
      <c r="BZ21" s="27">
        <f>COUNTIFS($H$2:$H$1000,"&gt;"&amp;$BX$17,$B$2:$B$1000,"="&amp;AM21)+COUNTIFS($I$2:$I$1000,"&gt;"&amp;$BX$17,$C$2:$C$1000,"="&amp;AM21)</f>
        <v/>
      </c>
      <c r="CA21" s="27">
        <f>COUNTIFS($H$2:$H$1000,"&lt;"&amp;$BX$17,$B$2:$B$1000,"="&amp;AM21)+COUNTIFS($I$2:$I$1000,"&lt;"&amp;$BX$17,$C$2:$C$1000,"="&amp;AM21)</f>
        <v/>
      </c>
      <c r="CB21" s="15">
        <f>COUNTIFS($K$2:$K$1000,"&gt;"&amp;$CB$17,$B$2:$B$1000,"="&amp;AL21)+COUNTIFS($L$2:$L$1000,"&gt;"&amp;$CB$17,$C$2:$C$1000,"="&amp;AL21)</f>
        <v/>
      </c>
      <c r="CC21" s="27">
        <f>COUNTIFS($K$2:$K$1000,"&lt;"&amp;$CB$17,$B$2:$B$1000,"="&amp;AL21)+COUNTIFS($L$2:$L$1000,"&lt;"&amp;$CB$17,$C$2:$C$1000,"="&amp;AL21)</f>
        <v/>
      </c>
      <c r="CD21" s="27">
        <f>COUNTIFS($K$2:$K$1000,"&gt;"&amp;$CB$17,$B$2:$B$1000,"="&amp;AM21)+COUNTIFS($L$2:$L$1000,"&gt;"&amp;$CB$17,$C$2:$C$1000,"="&amp;AM21)</f>
        <v/>
      </c>
      <c r="CE21" s="27">
        <f>COUNTIFS($K$2:$K$1000,"&lt;"&amp;$CB$17,$B$2:$B$1000,"="&amp;AM21)+COUNTIFS($L$2:$L$1000,"&lt;"&amp;$CB$17,$C$2:$C$1000,"="&amp;AM21)</f>
        <v/>
      </c>
      <c r="CF21" s="27">
        <f>COUNTIFS($K$2:$K$1000,"&gt;"&amp;$CF$17,$B$2:$B$1000,"="&amp;AL21)+COUNTIFS($L$2:$L$1000,"&gt;"&amp;$CF$17,$C$2:$C$1000,"="&amp;AL21)</f>
        <v/>
      </c>
      <c r="CG21" s="27">
        <f>COUNTIFS($K$2:$K$1000,"&lt;"&amp;$CF$17,$B$2:$B$1000,"="&amp;AL21)+COUNTIFS($L$2:$L$1000,"&lt;"&amp;$CF$17,$C$2:$C$1000,"="&amp;AL21)</f>
        <v/>
      </c>
      <c r="CH21" s="27">
        <f>COUNTIFS($K$2:$K$1000,"&gt;"&amp;$CF$17,$B$2:$B$1000,"="&amp;AM21)+COUNTIFS($L$2:$L$1000,"&gt;"&amp;$CF$17,$C$2:$C$1000,"="&amp;AM21)</f>
        <v/>
      </c>
      <c r="CI21" s="27">
        <f>COUNTIFS($K$2:$K$1000,"&lt;"&amp;$CF$17,$B$2:$B$1000,"="&amp;AM21)+COUNTIFS($L$2:$L$1000,"&lt;"&amp;$CF$17,$C$2:$C$1000,"="&amp;AM21)</f>
        <v/>
      </c>
      <c r="CJ21" s="27">
        <f>COUNTIFS($K$2:$K$1000,"&gt;"&amp;$CJ$17,$B$2:$B$1000,"="&amp;AL21)+COUNTIFS($L$2:$L$1000,"&gt;"&amp;$CJ$17,$C$2:$C$1000,"="&amp;AL21)</f>
        <v/>
      </c>
      <c r="CK21" s="27">
        <f>COUNTIFS($K$2:$K$1000,"&lt;"&amp;$CJ$17,$B$2:$B$1000,"="&amp;AL21)+COUNTIFS($L$2:$L$1000,"&lt;"&amp;$CJ$17,$C$2:$C$1000,"="&amp;AL21)</f>
        <v/>
      </c>
      <c r="CL21" s="27">
        <f>COUNTIFS($K$2:$K$1000,"&gt;"&amp;$CJ$17,$B$2:$B$1000,"="&amp;AM21)+COUNTIFS($L$2:$L$1000,"&gt;"&amp;$CJ$17,$C$2:$C$1000,"="&amp;AM21)</f>
        <v/>
      </c>
      <c r="CM21" s="27">
        <f>COUNTIFS($K$2:$K$1000,"&lt;"&amp;$CJ$17,$B$2:$B$1000,"="&amp;AM21)+COUNTIFS($L$2:$L$1000,"&lt;"&amp;$CJ$17,$C$2:$C$1000,"="&amp;AM21)</f>
        <v/>
      </c>
      <c r="CN21" s="6">
        <f>COUNTIFS($I$2:$I$1000,"&gt;"&amp;$CN$17,$B$2:$B$1000,"="&amp;AL21)+COUNTIFS($H$2:$H$1000,"&gt;"&amp;$CN$17,$C$2:$C$1000,"="&amp;AL21)</f>
        <v/>
      </c>
      <c r="CO21" s="27">
        <f>COUNTIFS($I$2:$I$1000,"&lt;"&amp;$CN$17,$B$2:$B$1000,"="&amp;AL21)+COUNTIFS($H$2:$H$1000,"&lt;"&amp;$CN$17,$C$2:$C$1000,"="&amp;AL21)</f>
        <v/>
      </c>
      <c r="CP21" s="27">
        <f>COUNTIFS($I$2:$I$1000,"&gt;"&amp;$CN$17,$B$2:$B$1000,"="&amp;AM21)+COUNTIFS($H$2:$H$1000,"&gt;"&amp;$CN$17,$C$2:$C$1000,"="&amp;AM21)</f>
        <v/>
      </c>
      <c r="CQ21" s="27">
        <f>COUNTIFS($I$2:$I$1000,"&lt;"&amp;$CN$17,$B$2:$B$1000,"="&amp;AM21)+COUNTIFS($H$2:$H$1000,"&lt;"&amp;$CN$17,$C$2:$C$1000,"="&amp;AM21)</f>
        <v/>
      </c>
      <c r="CR21" s="27">
        <f>COUNTIFS($I$2:$I$1000,"&gt;"&amp;$CR$17,$B$2:$B$1000,"="&amp;AL21)+COUNTIFS($H$2:$H$1000,"&gt;"&amp;$CR$17,$C$2:$C$1000,"="&amp;AL21)</f>
        <v/>
      </c>
      <c r="CS21" s="27">
        <f>COUNTIFS($I$2:$I$1000,"&lt;"&amp;$CR$17,$B$2:$B$1000,"="&amp;AL21)+COUNTIFS($H$2:$H$1000,"&lt;"&amp;$CR$17,$C$2:$C$1000,"="&amp;AL21)</f>
        <v/>
      </c>
      <c r="CT21" s="27">
        <f>COUNTIFS($I$2:$I$1000,"&gt;"&amp;$CR$17,$B$2:$B$1000,"="&amp;AM21)+COUNTIFS($H$2:$H$1000,"&gt;"&amp;$CR$17,$C$2:$C$1000,"="&amp;AM21)</f>
        <v/>
      </c>
      <c r="CU21" s="27">
        <f>COUNTIFS($I$2:$I$1000,"&lt;"&amp;$CR$17,$B$2:$B$1000,"="&amp;AM21)+COUNTIFS($H$2:$H$1000,"&lt;"&amp;$CR$17,$C$2:$C$1000,"="&amp;AM21)</f>
        <v/>
      </c>
      <c r="CV21" s="27">
        <f>COUNTIFS($I$2:$I$1000,"&gt;"&amp;$CV$17,$B$2:$B$1000,"="&amp;AL21)+COUNTIFS($H$2:$H$1000,"&gt;"&amp;$CV$17,$C$2:$C$1000,"="&amp;AL21)</f>
        <v/>
      </c>
      <c r="CW21" s="27">
        <f>COUNTIFS($I$2:$I$1000,"&lt;"&amp;$CV$17,$B$2:$B$1000,"="&amp;AL21)+COUNTIFS($H$2:$H$1000,"&lt;"&amp;$CV$17,$C$2:$C$1000,"="&amp;AL21)</f>
        <v/>
      </c>
      <c r="CX21" s="27">
        <f>COUNTIFS($I$2:$I$1000,"&gt;"&amp;$CV$17,$B$2:$B$1000,"="&amp;AM21)+COUNTIFS($H$2:$H$1000,"&gt;"&amp;$CV$17,$C$2:$C$1000,"="&amp;AM21)</f>
        <v/>
      </c>
      <c r="CY21" s="27">
        <f>COUNTIFS($I$2:$I$1000,"&lt;"&amp;$CV$17,$B$2:$B$1000,"="&amp;AM21)+COUNTIFS($H$2:$H$1000,"&lt;"&amp;$CV$17,$C$2:$C$1000,"="&amp;AM21)</f>
        <v/>
      </c>
      <c r="CZ21" s="15">
        <f>COUNTIFS($L$2:$L$1000,"&gt;"&amp;$CZ$17,$B$2:$B$1000,"="&amp;AL21)+COUNTIFS($K$2:$K$1000,"&gt;"&amp;$CZ$17,$C$2:$C$1000,"="&amp;AL21)</f>
        <v/>
      </c>
      <c r="DA21" s="27">
        <f>COUNTIFS($L$2:$L$1000,"&lt;"&amp;$CZ$17,$B$2:$B$1000,"="&amp;AL21)+COUNTIFS($K$2:$K$1000,"&lt;"&amp;$CZ$17,$C$2:$C$1000,"="&amp;AL21)</f>
        <v/>
      </c>
      <c r="DB21" s="27">
        <f>COUNTIFS($L$2:$L$1000,"&gt;"&amp;$CZ$17,$B$2:$B$1000,"="&amp;AM21)+COUNTIFS($K$2:$K$1000,"&gt;"&amp;$CZ$17,$C$2:$C$1000,"="&amp;AM21)</f>
        <v/>
      </c>
      <c r="DC21" s="27">
        <f>COUNTIFS($L$2:$L$1000,"&lt;"&amp;$CZ$17,$B$2:$B$1000,"="&amp;AM21)+COUNTIFS($K$2:$K$1000,"&lt;"&amp;$CZ$17,$C$2:$C$1000,"="&amp;AM21)</f>
        <v/>
      </c>
      <c r="DD21" s="27">
        <f>COUNTIFS($L$2:$L$1000,"&gt;"&amp;$DD$17,$B$2:$B$1000,"="&amp;AL21)+COUNTIFS($K$2:$K$1000,"&gt;"&amp;$DD$17,$C$2:$C$1000,"="&amp;AL21)</f>
        <v/>
      </c>
      <c r="DE21" s="27">
        <f>COUNTIFS($L$2:$L$1000,"&lt;"&amp;$DD$17,$B$2:$B$1000,"="&amp;AL21)+COUNTIFS($K$2:$K$1000,"&lt;"&amp;$DD$17,$C$2:$C$1000,"="&amp;AL21)</f>
        <v/>
      </c>
      <c r="DF21" s="27">
        <f>COUNTIFS($L$2:$L$1000,"&gt;"&amp;$DD$17,$B$2:$B$1000,"="&amp;AM21)+COUNTIFS($K$2:$K$1000,"&gt;"&amp;$DD$17,$C$2:$C$1000,"="&amp;AM21)</f>
        <v/>
      </c>
      <c r="DG21" s="27">
        <f>COUNTIFS($L$2:$L$1000,"&lt;"&amp;$DD$17,$B$2:$B$1000,"="&amp;AM21)+COUNTIFS($K$2:$K$1000,"&lt;"&amp;$DD$17,$C$2:$C$1000,"="&amp;AM21)</f>
        <v/>
      </c>
      <c r="DH21" s="27">
        <f>COUNTIFS($L$2:$L$1000,"&gt;"&amp;$DH$17,$B$2:$B$1000,"="&amp;AL21)+COUNTIFS($K$2:$K$1000,"&gt;"&amp;$DH$17,$C$2:$C$1000,"="&amp;AL21)</f>
        <v/>
      </c>
      <c r="DI21" s="27">
        <f>COUNTIFS($L$2:$L$1000,"&lt;"&amp;$DH$17,$B$2:$B$1000,"="&amp;AL21)+COUNTIFS($K$2:$K$1000,"&lt;"&amp;$DH$17,$C$2:$C$1000,"="&amp;AL21)</f>
        <v/>
      </c>
      <c r="DJ21" s="27">
        <f>COUNTIFS($L$2:$L$1000,"&gt;"&amp;$DH$17,$B$2:$B$1000,"="&amp;AM21)+COUNTIFS($K$2:$K$1000,"&gt;"&amp;$DH$17,$C$2:$C$1000,"="&amp;AM21)</f>
        <v/>
      </c>
      <c r="DK21" s="27">
        <f>COUNTIFS($L$2:$L$1000,"&lt;"&amp;$DH$17,$B$2:$B$1000,"="&amp;AM21)+COUNTIFS($K$2:$K$1000,"&lt;"&amp;$DH$17,$C$2:$C$1000,"="&amp;AM21)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43344</v>
      </c>
      <c r="B22" s="42" t="inlineStr">
        <is>
          <t>Parma</t>
        </is>
      </c>
      <c r="C22" s="42" t="inlineStr">
        <is>
          <t>Juventus</t>
        </is>
      </c>
      <c r="D22" s="27" t="n">
        <v>302</v>
      </c>
      <c r="E22" s="27" t="n">
        <v>591</v>
      </c>
      <c r="F22" s="27" t="n">
        <v>242</v>
      </c>
      <c r="G22" s="27" t="n">
        <v>533</v>
      </c>
      <c r="H22" s="8" t="n">
        <v>4</v>
      </c>
      <c r="I22" s="8" t="n">
        <v>6</v>
      </c>
      <c r="J22" s="8" t="n">
        <v>10</v>
      </c>
      <c r="K22" s="15" t="n">
        <v>1</v>
      </c>
      <c r="L22" s="27" t="n">
        <v>2</v>
      </c>
      <c r="M22" s="8" t="n">
        <v>3</v>
      </c>
      <c r="N22" s="12">
        <f>IF(K22="","",LOOKUP(K22-L22,{-9E+307,0,1},{2,"x",1}))</f>
        <v/>
      </c>
      <c r="O22" s="7">
        <f>IF(K22="","",K22&amp;"-"&amp;L22)</f>
        <v/>
      </c>
      <c r="P22" s="1" t="n"/>
      <c r="Q22" s="42" t="inlineStr">
        <is>
          <t>Udinese</t>
        </is>
      </c>
      <c r="R22" s="27">
        <f>SUMPRODUCT(($B$2:$C$1001=$Q22)*($N$2:$N$1001&lt;&gt;""))</f>
        <v/>
      </c>
      <c r="S22" s="27">
        <f>SUMIF($B$2:$B$1001,$Q22,$D$2:$D$1001)+SUMIF($C$2:$C$1001,$Q22,$E$2:$E$1001)</f>
        <v/>
      </c>
      <c r="T22" s="27">
        <f>SUMIF($B$2:$B$1001,$Q22,$F$2:$F$1001)+SUMIF($C$2:$C$1001,$Q22,$G$2:$G$1001)</f>
        <v/>
      </c>
      <c r="U22" s="27">
        <f>SUMIF($B$2:$B$1001,$Q22,$H$2:$H$1001)+SUMIF($C$2:$C$1001,$Q22,$I$2:$I$1001)</f>
        <v/>
      </c>
      <c r="V22" s="27">
        <f>SUMIF($B$2:$B$1001,$Q22,$K$2:$K$1001)+SUMIF($C$2:$C$1001,$Q22,$L$2:$L$1001)</f>
        <v/>
      </c>
      <c r="W22" s="15">
        <f>SUMIF($C$2:$C$1001,$Q22,$D$2:$D$1001)+SUMIF($B$2:$B$1001,$Q22,$E$2:$E$1001)</f>
        <v/>
      </c>
      <c r="X22" s="27">
        <f>SUMIF($C$2:$C$1001,$Q22,$F$2:$F$1001)+SUMIF($B$2:$B$1001,$Q22,$G$2:$G$1001)</f>
        <v/>
      </c>
      <c r="Y22" s="27">
        <f>SUMIF($C$2:$C$1001,$Q22,$H$2:$H$1001)+SUMIF($B$2:$B$1001,$Q22,$I$2:$I$1001)</f>
        <v/>
      </c>
      <c r="Z22" s="27">
        <f>SUMIF($C$2:$C$1001,$Q22,$K$2:$K$1001)+SUMIF($B$2:$B$1001,$Q22,$L$2:$L$1001)</f>
        <v/>
      </c>
      <c r="AA22" s="6" t="n">
        <v>5</v>
      </c>
      <c r="AB22" s="27" t="n">
        <v>1514</v>
      </c>
      <c r="AC22" s="27" t="n">
        <v>1137</v>
      </c>
      <c r="AD22" s="27" t="n">
        <v>20</v>
      </c>
      <c r="AE22" s="27" t="n">
        <v>8</v>
      </c>
      <c r="AF22" s="15" t="n">
        <v>2436</v>
      </c>
      <c r="AG22" s="27" t="n">
        <v>2040</v>
      </c>
      <c r="AH22" s="27" t="n">
        <v>27</v>
      </c>
      <c r="AI22" s="27" t="n">
        <v>6</v>
      </c>
      <c r="AL22" s="42">
        <f>AL34</f>
        <v/>
      </c>
      <c r="AM22" s="42">
        <f>AM34</f>
        <v/>
      </c>
      <c r="AN22" s="27">
        <f>COUNTIFS($J$2:$J$1000,"&gt;"&amp;$AN$17,$B$2:$B$1000,"="&amp;AL22)+COUNTIFS($J$2:$J$1000,"&gt;"&amp;$AN$17,$C$2:$C$1000,"="&amp;AL22)</f>
        <v/>
      </c>
      <c r="AO22" s="27">
        <f>COUNTIFS($J$2:$J$1000,"&lt;"&amp;$AN$17,$B$2:$B$1000,"="&amp;AL22)+COUNTIFS($J$2:$J$1000,"&lt;"&amp;$AN$17,$C$2:$C$1000,"="&amp;AL22)</f>
        <v/>
      </c>
      <c r="AP22" s="27">
        <f>COUNTIFS($J$2:$J$1000,"&gt;"&amp;$AN$17,$B$2:$B$1000,"="&amp;AM22)+COUNTIFS($J$2:$J$1000,"&gt;"&amp;$AN$17,$C$2:$C$1000,"="&amp;AM22)</f>
        <v/>
      </c>
      <c r="AQ22" s="27">
        <f>COUNTIFS($J$2:$J$1000,"&lt;"&amp;$AN$17,$B$2:$B$1000,"="&amp;AM22)+COUNTIFS($J$2:$J$1000,"&lt;"&amp;$AN$17,$C$2:$C$1000,"="&amp;AM22)</f>
        <v/>
      </c>
      <c r="AR22" s="27">
        <f>COUNTIFS($J$2:$J$1000,"&gt;"&amp;$AR$17,$B$2:$B$1000,"="&amp;AL22)+COUNTIFS($J$2:$J$1000,"&gt;"&amp;$AR$17,$C$2:$C$1000,"="&amp;AL22)</f>
        <v/>
      </c>
      <c r="AS22" s="27">
        <f>COUNTIFS($J$2:$J$1000,"&lt;"&amp;$AR$17,$B$2:$B$1000,"="&amp;AL22)+COUNTIFS($J$2:$J$1000,"&lt;"&amp;$AR$17,$C$2:$C$1000,"="&amp;AL22)</f>
        <v/>
      </c>
      <c r="AT22" s="27">
        <f>COUNTIFS($J$2:$J$1000,"&gt;"&amp;$AR$17,$B$2:$B$1000,"="&amp;AM22)+COUNTIFS($J$2:$J$1000,"&gt;"&amp;$AR$17,$C$2:$C$1000,"="&amp;AM22)</f>
        <v/>
      </c>
      <c r="AU22" s="27">
        <f>COUNTIFS($J$2:$J$1000,"&lt;"&amp;$AR$17,$B$2:$B$1000,"="&amp;AM22)+COUNTIFS($J$2:$J$1000,"&lt;"&amp;$AR$17,$C$2:$C$1000,"="&amp;AM22)</f>
        <v/>
      </c>
      <c r="AV22" s="27">
        <f>COUNTIFS($J$2:$J$1000,"&gt;"&amp;$AV$17,$B$2:$B$1000,"="&amp;AL22)+COUNTIFS($J$2:$J$1000,"&gt;"&amp;$AV$17,$C$2:$C$1000,"="&amp;AL22)</f>
        <v/>
      </c>
      <c r="AW22" s="27">
        <f>COUNTIFS($J$2:$J$1000,"&lt;"&amp;$AV$17,$B$2:$B$1000,"="&amp;AL22)+COUNTIFS($J$2:$J$1000,"&lt;"&amp;$AV$17,$C$2:$C$1000,"="&amp;AL22)</f>
        <v/>
      </c>
      <c r="AX22" s="27">
        <f>COUNTIFS($J$2:$J$1000,"&gt;"&amp;$AV$17,$B$2:$B$1000,"="&amp;AM22)+COUNTIFS($J$2:$J$1000,"&gt;"&amp;$AV$17,$C$2:$C$1000,"="&amp;AM22)</f>
        <v/>
      </c>
      <c r="AY22" s="27">
        <f>COUNTIFS($J$2:$J$1000,"&lt;"&amp;$AV$17,$B$2:$B$1000,"="&amp;AM22)+COUNTIFS($J$2:$J$1000,"&lt;"&amp;$AV$17,$C$2:$C$1000,"="&amp;AM22)</f>
        <v/>
      </c>
      <c r="AZ22" s="15">
        <f>COUNTIFS($M$2:$M$1000,"&gt;"&amp;$AZ$17,$B$2:$B$1000,"="&amp;AL22)+COUNTIFS($M$2:$M$1000,"&gt;"&amp;$AZ$17,$C$2:$C$1000,"="&amp;AL22)</f>
        <v/>
      </c>
      <c r="BA22" s="27">
        <f>COUNTIFS($M$2:$M$1000,"&lt;"&amp;$AZ$17,$B$2:$B$1000,"="&amp;AL22)+COUNTIFS($M$2:$M$1000,"&lt;"&amp;$AZ$17,$C$2:$C$1000,"="&amp;AL22)</f>
        <v/>
      </c>
      <c r="BB22" s="27">
        <f>COUNTIFS($M$2:$M$1000,"&gt;"&amp;$AZ$17,$B$2:$B$1000,"="&amp;AM22)+COUNTIFS($M$2:$M$1000,"&gt;"&amp;$AZ$17,$C$2:$C$1000,"="&amp;AM22)</f>
        <v/>
      </c>
      <c r="BC22" s="27">
        <f>COUNTIFS($M$2:$M$1000,"&lt;"&amp;$AZ$17,$B$2:$B$1000,"="&amp;AM22)+COUNTIFS($M$2:$M$1000,"&lt;"&amp;$AZ$17,$C$2:$C$1000,"="&amp;AM22)</f>
        <v/>
      </c>
      <c r="BD22" s="27">
        <f>COUNTIFS($M$2:$M$1000,"&gt;"&amp;$BD$17,$B$2:$B$1000,"="&amp;AL22)+COUNTIFS($M$2:$M$1000,"&gt;"&amp;$BD$17,$C$2:$C$1000,"="&amp;AL22)</f>
        <v/>
      </c>
      <c r="BE22" s="27">
        <f>COUNTIFS($M$2:$M$1000,"&lt;"&amp;$BD$17,$B$2:$B$1000,"="&amp;AL22)+COUNTIFS($M$2:$M$1000,"&lt;"&amp;$BD$17,$C$2:$C$1000,"="&amp;AL22)</f>
        <v/>
      </c>
      <c r="BF22" s="27">
        <f>COUNTIFS($M$2:$M$1000,"&gt;"&amp;$BD$17,$B$2:$B$1000,"="&amp;AM22)+COUNTIFS($M$2:$M$1000,"&gt;"&amp;$BD$17,$C$2:$C$1000,"="&amp;AM22)</f>
        <v/>
      </c>
      <c r="BG22" s="27">
        <f>COUNTIFS($M$2:$M$1000,"&lt;"&amp;$BD$17,$B$2:$B$1000,"="&amp;AM22)+COUNTIFS($M$2:$M$1000,"&lt;"&amp;$BD$17,$C$2:$C$1000,"="&amp;AM22)</f>
        <v/>
      </c>
      <c r="BH22" s="27">
        <f>COUNTIFS($M$2:$M$1000,"&gt;"&amp;$BH$17,$B$2:$B$1000,"="&amp;AL22)+COUNTIFS($M$2:$M$1000,"&gt;"&amp;$BH$17,$C$2:$C$1000,"="&amp;AL22)</f>
        <v/>
      </c>
      <c r="BI22" s="27">
        <f>COUNTIFS($M$2:$M$1000,"&lt;"&amp;$BH$17,$B$2:$B$1000,"="&amp;AL22)+COUNTIFS($M$2:$M$1000,"&lt;"&amp;$BH$17,$C$2:$C$1000,"="&amp;AL22)</f>
        <v/>
      </c>
      <c r="BJ22" s="27">
        <f>COUNTIFS($M$2:$M$1000,"&gt;"&amp;$BH$17,$B$2:$B$1000,"="&amp;AM22)+COUNTIFS($M$2:$M$1000,"&gt;"&amp;$BH$17,$C$2:$C$1000,"="&amp;AM22)</f>
        <v/>
      </c>
      <c r="BK22" s="27">
        <f>COUNTIFS($M$2:$M$1000,"&lt;"&amp;$BH$17,$B$2:$B$1000,"="&amp;AM22)+COUNTIFS($M$2:$M$1000,"&lt;"&amp;$BH$17,$C$2:$C$1000,"="&amp;AM22)</f>
        <v/>
      </c>
      <c r="BL22" s="27">
        <f>COUNTIFS($M$2:$M$1000,"&gt;"&amp;$BL$17,$B$2:$B$1000,"="&amp;AL22)+COUNTIFS($M$2:$M$1000,"&gt;"&amp;$BL$17,$C$2:$C$1000,"="&amp;AL22)</f>
        <v/>
      </c>
      <c r="BM22" s="27">
        <f>COUNTIFS($M$2:$M$1000,"&lt;"&amp;$BL$17,$B$2:$B$1000,"="&amp;AL22)+COUNTIFS($M$2:$M$1000,"&lt;"&amp;$BL$17,$C$2:$C$1000,"="&amp;AL22)</f>
        <v/>
      </c>
      <c r="BN22" s="27">
        <f>COUNTIFS($M$2:$M$1000,"&gt;"&amp;$BL$17,$B$2:$B$1000,"="&amp;AM22)+COUNTIFS($M$2:$M$1000,"&gt;"&amp;$BL$17,$C$2:$C$1000,"="&amp;AM22)</f>
        <v/>
      </c>
      <c r="BO22" s="27">
        <f>COUNTIFS($M$2:$M$1000,"&lt;"&amp;$BL$17,$B$2:$B$1000,"="&amp;AM22)+COUNTIFS($M$2:$M$1000,"&lt;"&amp;$BL$17,$C$2:$C$1000,"="&amp;AM22)</f>
        <v/>
      </c>
      <c r="BP22" s="6">
        <f>COUNTIFS($H$2:$H$1000,"&gt;"&amp;$BP$17,$B$2:$B$1000,"="&amp;AL22)+COUNTIFS($I$2:$I$1000,"&gt;"&amp;$BP$17,$C$2:$C$1000,"="&amp;AL22)</f>
        <v/>
      </c>
      <c r="BQ22" s="27">
        <f>COUNTIFS($H$2:$H$1000,"&lt;"&amp;$BP$17,$B$2:$B$1000,"="&amp;AL22)+COUNTIFS($I$2:$I$1000,"&lt;"&amp;$BP$17,$C$2:$C$1000,"="&amp;AL22)</f>
        <v/>
      </c>
      <c r="BR22" s="27">
        <f>COUNTIFS($H$2:$H$1000,"&gt;"&amp;$BP$17,$B$2:$B$1000,"="&amp;AM22)+COUNTIFS($I$2:$I$1000,"&gt;"&amp;$BP$17,$C$2:$C$1000,"="&amp;AM22)</f>
        <v/>
      </c>
      <c r="BS22" s="27">
        <f>COUNTIFS($H$2:$H$1000,"&lt;"&amp;$BP$17,$B$2:$B$1000,"="&amp;AM22)+COUNTIFS($I$2:$I$1000,"&lt;"&amp;$BP$17,$C$2:$C$1000,"="&amp;AM22)</f>
        <v/>
      </c>
      <c r="BT22" s="27">
        <f>COUNTIFS($H$2:$H$1000,"&gt;"&amp;$BT$17,$B$2:$B$1000,"="&amp;AL22)+COUNTIFS($I$2:$I$1000,"&gt;"&amp;$BT$17,$C$2:$C$1000,"="&amp;AL22)</f>
        <v/>
      </c>
      <c r="BU22" s="27">
        <f>COUNTIFS($H$2:$H$1000,"&lt;"&amp;$BT$17,$B$2:$B$1000,"="&amp;AL22)+COUNTIFS($I$2:$I$1000,"&lt;"&amp;$BT$17,$C$2:$C$1000,"="&amp;AL22)</f>
        <v/>
      </c>
      <c r="BV22" s="27">
        <f>COUNTIFS($H$2:$H$1000,"&gt;"&amp;$BT$17,$B$2:$B$1000,"="&amp;AM22)+COUNTIFS($I$2:$I$1000,"&gt;"&amp;$BT$17,$C$2:$C$1000,"="&amp;AM22)</f>
        <v/>
      </c>
      <c r="BW22" s="27">
        <f>COUNTIFS($H$2:$H$1000,"&lt;"&amp;$BT$17,$B$2:$B$1000,"="&amp;AM22)+COUNTIFS($I$2:$I$1000,"&lt;"&amp;$BT$17,$C$2:$C$1000,"="&amp;AM22)</f>
        <v/>
      </c>
      <c r="BX22" s="27">
        <f>COUNTIFS($H$2:$H$1000,"&gt;"&amp;$BX$17,$B$2:$B$1000,"="&amp;AL22)+COUNTIFS($I$2:$I$1000,"&gt;"&amp;$BX$17,$C$2:$C$1000,"="&amp;AL22)</f>
        <v/>
      </c>
      <c r="BY22" s="27">
        <f>COUNTIFS($H$2:$H$1000,"&lt;"&amp;$BX$17,$B$2:$B$1000,"="&amp;AL22)+COUNTIFS($I$2:$I$1000,"&lt;"&amp;$BX$17,$C$2:$C$1000,"="&amp;AL22)</f>
        <v/>
      </c>
      <c r="BZ22" s="27">
        <f>COUNTIFS($H$2:$H$1000,"&gt;"&amp;$BX$17,$B$2:$B$1000,"="&amp;AM22)+COUNTIFS($I$2:$I$1000,"&gt;"&amp;$BX$17,$C$2:$C$1000,"="&amp;AM22)</f>
        <v/>
      </c>
      <c r="CA22" s="27">
        <f>COUNTIFS($H$2:$H$1000,"&lt;"&amp;$BX$17,$B$2:$B$1000,"="&amp;AM22)+COUNTIFS($I$2:$I$1000,"&lt;"&amp;$BX$17,$C$2:$C$1000,"="&amp;AM22)</f>
        <v/>
      </c>
      <c r="CB22" s="15">
        <f>COUNTIFS($K$2:$K$1000,"&gt;"&amp;$CB$17,$B$2:$B$1000,"="&amp;AL22)+COUNTIFS($L$2:$L$1000,"&gt;"&amp;$CB$17,$C$2:$C$1000,"="&amp;AL22)</f>
        <v/>
      </c>
      <c r="CC22" s="27">
        <f>COUNTIFS($K$2:$K$1000,"&lt;"&amp;$CB$17,$B$2:$B$1000,"="&amp;AL22)+COUNTIFS($L$2:$L$1000,"&lt;"&amp;$CB$17,$C$2:$C$1000,"="&amp;AL22)</f>
        <v/>
      </c>
      <c r="CD22" s="27">
        <f>COUNTIFS($K$2:$K$1000,"&gt;"&amp;$CB$17,$B$2:$B$1000,"="&amp;AM22)+COUNTIFS($L$2:$L$1000,"&gt;"&amp;$CB$17,$C$2:$C$1000,"="&amp;AM22)</f>
        <v/>
      </c>
      <c r="CE22" s="27">
        <f>COUNTIFS($K$2:$K$1000,"&lt;"&amp;$CB$17,$B$2:$B$1000,"="&amp;AM22)+COUNTIFS($L$2:$L$1000,"&lt;"&amp;$CB$17,$C$2:$C$1000,"="&amp;AM22)</f>
        <v/>
      </c>
      <c r="CF22" s="27">
        <f>COUNTIFS($K$2:$K$1000,"&gt;"&amp;$CF$17,$B$2:$B$1000,"="&amp;AL22)+COUNTIFS($L$2:$L$1000,"&gt;"&amp;$CF$17,$C$2:$C$1000,"="&amp;AL22)</f>
        <v/>
      </c>
      <c r="CG22" s="27">
        <f>COUNTIFS($K$2:$K$1000,"&lt;"&amp;$CF$17,$B$2:$B$1000,"="&amp;AL22)+COUNTIFS($L$2:$L$1000,"&lt;"&amp;$CF$17,$C$2:$C$1000,"="&amp;AL22)</f>
        <v/>
      </c>
      <c r="CH22" s="27">
        <f>COUNTIFS($K$2:$K$1000,"&gt;"&amp;$CF$17,$B$2:$B$1000,"="&amp;AM22)+COUNTIFS($L$2:$L$1000,"&gt;"&amp;$CF$17,$C$2:$C$1000,"="&amp;AM22)</f>
        <v/>
      </c>
      <c r="CI22" s="27">
        <f>COUNTIFS($K$2:$K$1000,"&lt;"&amp;$CF$17,$B$2:$B$1000,"="&amp;AM22)+COUNTIFS($L$2:$L$1000,"&lt;"&amp;$CF$17,$C$2:$C$1000,"="&amp;AM22)</f>
        <v/>
      </c>
      <c r="CJ22" s="27">
        <f>COUNTIFS($K$2:$K$1000,"&gt;"&amp;$CJ$17,$B$2:$B$1000,"="&amp;AL22)+COUNTIFS($L$2:$L$1000,"&gt;"&amp;$CJ$17,$C$2:$C$1000,"="&amp;AL22)</f>
        <v/>
      </c>
      <c r="CK22" s="27">
        <f>COUNTIFS($K$2:$K$1000,"&lt;"&amp;$CJ$17,$B$2:$B$1000,"="&amp;AL22)+COUNTIFS($L$2:$L$1000,"&lt;"&amp;$CJ$17,$C$2:$C$1000,"="&amp;AL22)</f>
        <v/>
      </c>
      <c r="CL22" s="27">
        <f>COUNTIFS($K$2:$K$1000,"&gt;"&amp;$CJ$17,$B$2:$B$1000,"="&amp;AM22)+COUNTIFS($L$2:$L$1000,"&gt;"&amp;$CJ$17,$C$2:$C$1000,"="&amp;AM22)</f>
        <v/>
      </c>
      <c r="CM22" s="27">
        <f>COUNTIFS($K$2:$K$1000,"&lt;"&amp;$CJ$17,$B$2:$B$1000,"="&amp;AM22)+COUNTIFS($L$2:$L$1000,"&lt;"&amp;$CJ$17,$C$2:$C$1000,"="&amp;AM22)</f>
        <v/>
      </c>
      <c r="CN22" s="6">
        <f>COUNTIFS($I$2:$I$1000,"&gt;"&amp;$CN$17,$B$2:$B$1000,"="&amp;AL22)+COUNTIFS($H$2:$H$1000,"&gt;"&amp;$CN$17,$C$2:$C$1000,"="&amp;AL22)</f>
        <v/>
      </c>
      <c r="CO22" s="27">
        <f>COUNTIFS($I$2:$I$1000,"&lt;"&amp;$CN$17,$B$2:$B$1000,"="&amp;AL22)+COUNTIFS($H$2:$H$1000,"&lt;"&amp;$CN$17,$C$2:$C$1000,"="&amp;AL22)</f>
        <v/>
      </c>
      <c r="CP22" s="27">
        <f>COUNTIFS($I$2:$I$1000,"&gt;"&amp;$CN$17,$B$2:$B$1000,"="&amp;AM22)+COUNTIFS($H$2:$H$1000,"&gt;"&amp;$CN$17,$C$2:$C$1000,"="&amp;AM22)</f>
        <v/>
      </c>
      <c r="CQ22" s="27">
        <f>COUNTIFS($I$2:$I$1000,"&lt;"&amp;$CN$17,$B$2:$B$1000,"="&amp;AM22)+COUNTIFS($H$2:$H$1000,"&lt;"&amp;$CN$17,$C$2:$C$1000,"="&amp;AM22)</f>
        <v/>
      </c>
      <c r="CR22" s="27">
        <f>COUNTIFS($I$2:$I$1000,"&gt;"&amp;$CR$17,$B$2:$B$1000,"="&amp;AL22)+COUNTIFS($H$2:$H$1000,"&gt;"&amp;$CR$17,$C$2:$C$1000,"="&amp;AL22)</f>
        <v/>
      </c>
      <c r="CS22" s="27">
        <f>COUNTIFS($I$2:$I$1000,"&lt;"&amp;$CR$17,$B$2:$B$1000,"="&amp;AL22)+COUNTIFS($H$2:$H$1000,"&lt;"&amp;$CR$17,$C$2:$C$1000,"="&amp;AL22)</f>
        <v/>
      </c>
      <c r="CT22" s="27">
        <f>COUNTIFS($I$2:$I$1000,"&gt;"&amp;$CR$17,$B$2:$B$1000,"="&amp;AM22)+COUNTIFS($H$2:$H$1000,"&gt;"&amp;$CR$17,$C$2:$C$1000,"="&amp;AM22)</f>
        <v/>
      </c>
      <c r="CU22" s="27">
        <f>COUNTIFS($I$2:$I$1000,"&lt;"&amp;$CR$17,$B$2:$B$1000,"="&amp;AM22)+COUNTIFS($H$2:$H$1000,"&lt;"&amp;$CR$17,$C$2:$C$1000,"="&amp;AM22)</f>
        <v/>
      </c>
      <c r="CV22" s="27">
        <f>COUNTIFS($I$2:$I$1000,"&gt;"&amp;$CV$17,$B$2:$B$1000,"="&amp;AL22)+COUNTIFS($H$2:$H$1000,"&gt;"&amp;$CV$17,$C$2:$C$1000,"="&amp;AL22)</f>
        <v/>
      </c>
      <c r="CW22" s="27">
        <f>COUNTIFS($I$2:$I$1000,"&lt;"&amp;$CV$17,$B$2:$B$1000,"="&amp;AL22)+COUNTIFS($H$2:$H$1000,"&lt;"&amp;$CV$17,$C$2:$C$1000,"="&amp;AL22)</f>
        <v/>
      </c>
      <c r="CX22" s="27">
        <f>COUNTIFS($I$2:$I$1000,"&gt;"&amp;$CV$17,$B$2:$B$1000,"="&amp;AM22)+COUNTIFS($H$2:$H$1000,"&gt;"&amp;$CV$17,$C$2:$C$1000,"="&amp;AM22)</f>
        <v/>
      </c>
      <c r="CY22" s="27">
        <f>COUNTIFS($I$2:$I$1000,"&lt;"&amp;$CV$17,$B$2:$B$1000,"="&amp;AM22)+COUNTIFS($H$2:$H$1000,"&lt;"&amp;$CV$17,$C$2:$C$1000,"="&amp;AM22)</f>
        <v/>
      </c>
      <c r="CZ22" s="15">
        <f>COUNTIFS($L$2:$L$1000,"&gt;"&amp;$CZ$17,$B$2:$B$1000,"="&amp;AL22)+COUNTIFS($K$2:$K$1000,"&gt;"&amp;$CZ$17,$C$2:$C$1000,"="&amp;AL22)</f>
        <v/>
      </c>
      <c r="DA22" s="27">
        <f>COUNTIFS($L$2:$L$1000,"&lt;"&amp;$CZ$17,$B$2:$B$1000,"="&amp;AL22)+COUNTIFS($K$2:$K$1000,"&lt;"&amp;$CZ$17,$C$2:$C$1000,"="&amp;AL22)</f>
        <v/>
      </c>
      <c r="DB22" s="27">
        <f>COUNTIFS($L$2:$L$1000,"&gt;"&amp;$CZ$17,$B$2:$B$1000,"="&amp;AM22)+COUNTIFS($K$2:$K$1000,"&gt;"&amp;$CZ$17,$C$2:$C$1000,"="&amp;AM22)</f>
        <v/>
      </c>
      <c r="DC22" s="27">
        <f>COUNTIFS($L$2:$L$1000,"&lt;"&amp;$CZ$17,$B$2:$B$1000,"="&amp;AM22)+COUNTIFS($K$2:$K$1000,"&lt;"&amp;$CZ$17,$C$2:$C$1000,"="&amp;AM22)</f>
        <v/>
      </c>
      <c r="DD22" s="27">
        <f>COUNTIFS($L$2:$L$1000,"&gt;"&amp;$DD$17,$B$2:$B$1000,"="&amp;AL22)+COUNTIFS($K$2:$K$1000,"&gt;"&amp;$DD$17,$C$2:$C$1000,"="&amp;AL22)</f>
        <v/>
      </c>
      <c r="DE22" s="27">
        <f>COUNTIFS($L$2:$L$1000,"&lt;"&amp;$DD$17,$B$2:$B$1000,"="&amp;AL22)+COUNTIFS($K$2:$K$1000,"&lt;"&amp;$DD$17,$C$2:$C$1000,"="&amp;AL22)</f>
        <v/>
      </c>
      <c r="DF22" s="27">
        <f>COUNTIFS($L$2:$L$1000,"&gt;"&amp;$DD$17,$B$2:$B$1000,"="&amp;AM22)+COUNTIFS($K$2:$K$1000,"&gt;"&amp;$DD$17,$C$2:$C$1000,"="&amp;AM22)</f>
        <v/>
      </c>
      <c r="DG22" s="27">
        <f>COUNTIFS($L$2:$L$1000,"&lt;"&amp;$DD$17,$B$2:$B$1000,"="&amp;AM22)+COUNTIFS($K$2:$K$1000,"&lt;"&amp;$DD$17,$C$2:$C$1000,"="&amp;AM22)</f>
        <v/>
      </c>
      <c r="DH22" s="27">
        <f>COUNTIFS($L$2:$L$1000,"&gt;"&amp;$DH$17,$B$2:$B$1000,"="&amp;AL22)+COUNTIFS($K$2:$K$1000,"&gt;"&amp;$DH$17,$C$2:$C$1000,"="&amp;AL22)</f>
        <v/>
      </c>
      <c r="DI22" s="27">
        <f>COUNTIFS($L$2:$L$1000,"&lt;"&amp;$DH$17,$B$2:$B$1000,"="&amp;AL22)+COUNTIFS($K$2:$K$1000,"&lt;"&amp;$DH$17,$C$2:$C$1000,"="&amp;AL22)</f>
        <v/>
      </c>
      <c r="DJ22" s="27">
        <f>COUNTIFS($L$2:$L$1000,"&gt;"&amp;$DH$17,$B$2:$B$1000,"="&amp;AM22)+COUNTIFS($K$2:$K$1000,"&gt;"&amp;$DH$17,$C$2:$C$1000,"="&amp;AM22)</f>
        <v/>
      </c>
      <c r="DK22" s="27">
        <f>COUNTIFS($L$2:$L$1000,"&lt;"&amp;$DH$17,$B$2:$B$1000,"="&amp;AM22)+COUNTIFS($K$2:$K$1000,"&lt;"&amp;$DH$17,$C$2:$C$1000,"="&amp;AM22)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43345</v>
      </c>
      <c r="B23" s="42" t="inlineStr">
        <is>
          <t>Atalanta</t>
        </is>
      </c>
      <c r="C23" s="42" t="inlineStr">
        <is>
          <t>Cagliari</t>
        </is>
      </c>
      <c r="D23" s="27" t="n">
        <v>487</v>
      </c>
      <c r="E23" s="27" t="n">
        <v>435</v>
      </c>
      <c r="F23" s="27" t="n">
        <v>390</v>
      </c>
      <c r="G23" s="27" t="n">
        <v>337</v>
      </c>
      <c r="H23" s="8" t="n">
        <v>2</v>
      </c>
      <c r="I23" s="8" t="n">
        <v>3</v>
      </c>
      <c r="J23" s="8" t="n">
        <v>5</v>
      </c>
      <c r="K23" s="15" t="n">
        <v>0</v>
      </c>
      <c r="L23" s="27" t="n">
        <v>1</v>
      </c>
      <c r="M23" s="8" t="n">
        <v>1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AL35</f>
        <v/>
      </c>
      <c r="AM23" s="42">
        <f>AM35</f>
        <v/>
      </c>
      <c r="AN23" s="27">
        <f>COUNTIFS($J$2:$J$1000,"&gt;"&amp;$AN$17,$B$2:$B$1000,"="&amp;AL23)+COUNTIFS($J$2:$J$1000,"&gt;"&amp;$AN$17,$C$2:$C$1000,"="&amp;AL23)</f>
        <v/>
      </c>
      <c r="AO23" s="27">
        <f>COUNTIFS($J$2:$J$1000,"&lt;"&amp;$AN$17,$B$2:$B$1000,"="&amp;AL23)+COUNTIFS($J$2:$J$1000,"&lt;"&amp;$AN$17,$C$2:$C$1000,"="&amp;AL23)</f>
        <v/>
      </c>
      <c r="AP23" s="27">
        <f>COUNTIFS($J$2:$J$1000,"&gt;"&amp;$AN$17,$B$2:$B$1000,"="&amp;AM23)+COUNTIFS($J$2:$J$1000,"&gt;"&amp;$AN$17,$C$2:$C$1000,"="&amp;AM23)</f>
        <v/>
      </c>
      <c r="AQ23" s="27">
        <f>COUNTIFS($J$2:$J$1000,"&lt;"&amp;$AN$17,$B$2:$B$1000,"="&amp;AM23)+COUNTIFS($J$2:$J$1000,"&lt;"&amp;$AN$17,$C$2:$C$1000,"="&amp;AM23)</f>
        <v/>
      </c>
      <c r="AR23" s="27">
        <f>COUNTIFS($J$2:$J$1000,"&gt;"&amp;$AR$17,$B$2:$B$1000,"="&amp;AL23)+COUNTIFS($J$2:$J$1000,"&gt;"&amp;$AR$17,$C$2:$C$1000,"="&amp;AL23)</f>
        <v/>
      </c>
      <c r="AS23" s="27">
        <f>COUNTIFS($J$2:$J$1000,"&lt;"&amp;$AR$17,$B$2:$B$1000,"="&amp;AL23)+COUNTIFS($J$2:$J$1000,"&lt;"&amp;$AR$17,$C$2:$C$1000,"="&amp;AL23)</f>
        <v/>
      </c>
      <c r="AT23" s="27">
        <f>COUNTIFS($J$2:$J$1000,"&gt;"&amp;$AR$17,$B$2:$B$1000,"="&amp;AM23)+COUNTIFS($J$2:$J$1000,"&gt;"&amp;$AR$17,$C$2:$C$1000,"="&amp;AM23)</f>
        <v/>
      </c>
      <c r="AU23" s="27">
        <f>COUNTIFS($J$2:$J$1000,"&lt;"&amp;$AR$17,$B$2:$B$1000,"="&amp;AM23)+COUNTIFS($J$2:$J$1000,"&lt;"&amp;$AR$17,$C$2:$C$1000,"="&amp;AM23)</f>
        <v/>
      </c>
      <c r="AV23" s="27">
        <f>COUNTIFS($J$2:$J$1000,"&gt;"&amp;$AV$17,$B$2:$B$1000,"="&amp;AL23)+COUNTIFS($J$2:$J$1000,"&gt;"&amp;$AV$17,$C$2:$C$1000,"="&amp;AL23)</f>
        <v/>
      </c>
      <c r="AW23" s="27">
        <f>COUNTIFS($J$2:$J$1000,"&lt;"&amp;$AV$17,$B$2:$B$1000,"="&amp;AL23)+COUNTIFS($J$2:$J$1000,"&lt;"&amp;$AV$17,$C$2:$C$1000,"="&amp;AL23)</f>
        <v/>
      </c>
      <c r="AX23" s="27">
        <f>COUNTIFS($J$2:$J$1000,"&gt;"&amp;$AV$17,$B$2:$B$1000,"="&amp;AM23)+COUNTIFS($J$2:$J$1000,"&gt;"&amp;$AV$17,$C$2:$C$1000,"="&amp;AM23)</f>
        <v/>
      </c>
      <c r="AY23" s="27">
        <f>COUNTIFS($J$2:$J$1000,"&lt;"&amp;$AV$17,$B$2:$B$1000,"="&amp;AM23)+COUNTIFS($J$2:$J$1000,"&lt;"&amp;$AV$17,$C$2:$C$1000,"="&amp;AM23)</f>
        <v/>
      </c>
      <c r="AZ23" s="15">
        <f>COUNTIFS($M$2:$M$1000,"&gt;"&amp;$AZ$17,$B$2:$B$1000,"="&amp;AL23)+COUNTIFS($M$2:$M$1000,"&gt;"&amp;$AZ$17,$C$2:$C$1000,"="&amp;AL23)</f>
        <v/>
      </c>
      <c r="BA23" s="27">
        <f>COUNTIFS($M$2:$M$1000,"&lt;"&amp;$AZ$17,$B$2:$B$1000,"="&amp;AL23)+COUNTIFS($M$2:$M$1000,"&lt;"&amp;$AZ$17,$C$2:$C$1000,"="&amp;AL23)</f>
        <v/>
      </c>
      <c r="BB23" s="27">
        <f>COUNTIFS($M$2:$M$1000,"&gt;"&amp;$AZ$17,$B$2:$B$1000,"="&amp;AM23)+COUNTIFS($M$2:$M$1000,"&gt;"&amp;$AZ$17,$C$2:$C$1000,"="&amp;AM23)</f>
        <v/>
      </c>
      <c r="BC23" s="27">
        <f>COUNTIFS($M$2:$M$1000,"&lt;"&amp;$AZ$17,$B$2:$B$1000,"="&amp;AM23)+COUNTIFS($M$2:$M$1000,"&lt;"&amp;$AZ$17,$C$2:$C$1000,"="&amp;AM23)</f>
        <v/>
      </c>
      <c r="BD23" s="27">
        <f>COUNTIFS($M$2:$M$1000,"&gt;"&amp;$BD$17,$B$2:$B$1000,"="&amp;AL23)+COUNTIFS($M$2:$M$1000,"&gt;"&amp;$BD$17,$C$2:$C$1000,"="&amp;AL23)</f>
        <v/>
      </c>
      <c r="BE23" s="27">
        <f>COUNTIFS($M$2:$M$1000,"&lt;"&amp;$BD$17,$B$2:$B$1000,"="&amp;AL23)+COUNTIFS($M$2:$M$1000,"&lt;"&amp;$BD$17,$C$2:$C$1000,"="&amp;AL23)</f>
        <v/>
      </c>
      <c r="BF23" s="27">
        <f>COUNTIFS($M$2:$M$1000,"&gt;"&amp;$BD$17,$B$2:$B$1000,"="&amp;AM23)+COUNTIFS($M$2:$M$1000,"&gt;"&amp;$BD$17,$C$2:$C$1000,"="&amp;AM23)</f>
        <v/>
      </c>
      <c r="BG23" s="27">
        <f>COUNTIFS($M$2:$M$1000,"&lt;"&amp;$BD$17,$B$2:$B$1000,"="&amp;AM23)+COUNTIFS($M$2:$M$1000,"&lt;"&amp;$BD$17,$C$2:$C$1000,"="&amp;AM23)</f>
        <v/>
      </c>
      <c r="BH23" s="27">
        <f>COUNTIFS($M$2:$M$1000,"&gt;"&amp;$BH$17,$B$2:$B$1000,"="&amp;AL23)+COUNTIFS($M$2:$M$1000,"&gt;"&amp;$BH$17,$C$2:$C$1000,"="&amp;AL23)</f>
        <v/>
      </c>
      <c r="BI23" s="27">
        <f>COUNTIFS($M$2:$M$1000,"&lt;"&amp;$BH$17,$B$2:$B$1000,"="&amp;AL23)+COUNTIFS($M$2:$M$1000,"&lt;"&amp;$BH$17,$C$2:$C$1000,"="&amp;AL23)</f>
        <v/>
      </c>
      <c r="BJ23" s="27">
        <f>COUNTIFS($M$2:$M$1000,"&gt;"&amp;$BH$17,$B$2:$B$1000,"="&amp;AM23)+COUNTIFS($M$2:$M$1000,"&gt;"&amp;$BH$17,$C$2:$C$1000,"="&amp;AM23)</f>
        <v/>
      </c>
      <c r="BK23" s="27">
        <f>COUNTIFS($M$2:$M$1000,"&lt;"&amp;$BH$17,$B$2:$B$1000,"="&amp;AM23)+COUNTIFS($M$2:$M$1000,"&lt;"&amp;$BH$17,$C$2:$C$1000,"="&amp;AM23)</f>
        <v/>
      </c>
      <c r="BL23" s="27">
        <f>COUNTIFS($M$2:$M$1000,"&gt;"&amp;$BL$17,$B$2:$B$1000,"="&amp;AL23)+COUNTIFS($M$2:$M$1000,"&gt;"&amp;$BL$17,$C$2:$C$1000,"="&amp;AL23)</f>
        <v/>
      </c>
      <c r="BM23" s="27">
        <f>COUNTIFS($M$2:$M$1000,"&lt;"&amp;$BL$17,$B$2:$B$1000,"="&amp;AL23)+COUNTIFS($M$2:$M$1000,"&lt;"&amp;$BL$17,$C$2:$C$1000,"="&amp;AL23)</f>
        <v/>
      </c>
      <c r="BN23" s="27">
        <f>COUNTIFS($M$2:$M$1000,"&gt;"&amp;$BL$17,$B$2:$B$1000,"="&amp;AM23)+COUNTIFS($M$2:$M$1000,"&gt;"&amp;$BL$17,$C$2:$C$1000,"="&amp;AM23)</f>
        <v/>
      </c>
      <c r="BO23" s="27">
        <f>COUNTIFS($M$2:$M$1000,"&lt;"&amp;$BL$17,$B$2:$B$1000,"="&amp;AM23)+COUNTIFS($M$2:$M$1000,"&lt;"&amp;$BL$17,$C$2:$C$1000,"="&amp;AM23)</f>
        <v/>
      </c>
      <c r="BP23" s="6">
        <f>COUNTIFS($H$2:$H$1000,"&gt;"&amp;$BP$17,$B$2:$B$1000,"="&amp;AL23)+COUNTIFS($I$2:$I$1000,"&gt;"&amp;$BP$17,$C$2:$C$1000,"="&amp;AL23)</f>
        <v/>
      </c>
      <c r="BQ23" s="27">
        <f>COUNTIFS($H$2:$H$1000,"&lt;"&amp;$BP$17,$B$2:$B$1000,"="&amp;AL23)+COUNTIFS($I$2:$I$1000,"&lt;"&amp;$BP$17,$C$2:$C$1000,"="&amp;AL23)</f>
        <v/>
      </c>
      <c r="BR23" s="27">
        <f>COUNTIFS($H$2:$H$1000,"&gt;"&amp;$BP$17,$B$2:$B$1000,"="&amp;AM23)+COUNTIFS($I$2:$I$1000,"&gt;"&amp;$BP$17,$C$2:$C$1000,"="&amp;AM23)</f>
        <v/>
      </c>
      <c r="BS23" s="27">
        <f>COUNTIFS($H$2:$H$1000,"&lt;"&amp;$BP$17,$B$2:$B$1000,"="&amp;AM23)+COUNTIFS($I$2:$I$1000,"&lt;"&amp;$BP$17,$C$2:$C$1000,"="&amp;AM23)</f>
        <v/>
      </c>
      <c r="BT23" s="27">
        <f>COUNTIFS($H$2:$H$1000,"&gt;"&amp;$BT$17,$B$2:$B$1000,"="&amp;AL23)+COUNTIFS($I$2:$I$1000,"&gt;"&amp;$BT$17,$C$2:$C$1000,"="&amp;AL23)</f>
        <v/>
      </c>
      <c r="BU23" s="27">
        <f>COUNTIFS($H$2:$H$1000,"&lt;"&amp;$BT$17,$B$2:$B$1000,"="&amp;AL23)+COUNTIFS($I$2:$I$1000,"&lt;"&amp;$BT$17,$C$2:$C$1000,"="&amp;AL23)</f>
        <v/>
      </c>
      <c r="BV23" s="27">
        <f>COUNTIFS($H$2:$H$1000,"&gt;"&amp;$BT$17,$B$2:$B$1000,"="&amp;AM23)+COUNTIFS($I$2:$I$1000,"&gt;"&amp;$BT$17,$C$2:$C$1000,"="&amp;AM23)</f>
        <v/>
      </c>
      <c r="BW23" s="27">
        <f>COUNTIFS($H$2:$H$1000,"&lt;"&amp;$BT$17,$B$2:$B$1000,"="&amp;AM23)+COUNTIFS($I$2:$I$1000,"&lt;"&amp;$BT$17,$C$2:$C$1000,"="&amp;AM23)</f>
        <v/>
      </c>
      <c r="BX23" s="27">
        <f>COUNTIFS($H$2:$H$1000,"&gt;"&amp;$BX$17,$B$2:$B$1000,"="&amp;AL23)+COUNTIFS($I$2:$I$1000,"&gt;"&amp;$BX$17,$C$2:$C$1000,"="&amp;AL23)</f>
        <v/>
      </c>
      <c r="BY23" s="27">
        <f>COUNTIFS($H$2:$H$1000,"&lt;"&amp;$BX$17,$B$2:$B$1000,"="&amp;AL23)+COUNTIFS($I$2:$I$1000,"&lt;"&amp;$BX$17,$C$2:$C$1000,"="&amp;AL23)</f>
        <v/>
      </c>
      <c r="BZ23" s="27">
        <f>COUNTIFS($H$2:$H$1000,"&gt;"&amp;$BX$17,$B$2:$B$1000,"="&amp;AM23)+COUNTIFS($I$2:$I$1000,"&gt;"&amp;$BX$17,$C$2:$C$1000,"="&amp;AM23)</f>
        <v/>
      </c>
      <c r="CA23" s="27">
        <f>COUNTIFS($H$2:$H$1000,"&lt;"&amp;$BX$17,$B$2:$B$1000,"="&amp;AM23)+COUNTIFS($I$2:$I$1000,"&lt;"&amp;$BX$17,$C$2:$C$1000,"="&amp;AM23)</f>
        <v/>
      </c>
      <c r="CB23" s="15">
        <f>COUNTIFS($K$2:$K$1000,"&gt;"&amp;$CB$17,$B$2:$B$1000,"="&amp;AL23)+COUNTIFS($L$2:$L$1000,"&gt;"&amp;$CB$17,$C$2:$C$1000,"="&amp;AL23)</f>
        <v/>
      </c>
      <c r="CC23" s="27">
        <f>COUNTIFS($K$2:$K$1000,"&lt;"&amp;$CB$17,$B$2:$B$1000,"="&amp;AL23)+COUNTIFS($L$2:$L$1000,"&lt;"&amp;$CB$17,$C$2:$C$1000,"="&amp;AL23)</f>
        <v/>
      </c>
      <c r="CD23" s="27">
        <f>COUNTIFS($K$2:$K$1000,"&gt;"&amp;$CB$17,$B$2:$B$1000,"="&amp;AM23)+COUNTIFS($L$2:$L$1000,"&gt;"&amp;$CB$17,$C$2:$C$1000,"="&amp;AM23)</f>
        <v/>
      </c>
      <c r="CE23" s="27">
        <f>COUNTIFS($K$2:$K$1000,"&lt;"&amp;$CB$17,$B$2:$B$1000,"="&amp;AM23)+COUNTIFS($L$2:$L$1000,"&lt;"&amp;$CB$17,$C$2:$C$1000,"="&amp;AM23)</f>
        <v/>
      </c>
      <c r="CF23" s="27">
        <f>COUNTIFS($K$2:$K$1000,"&gt;"&amp;$CF$17,$B$2:$B$1000,"="&amp;AL23)+COUNTIFS($L$2:$L$1000,"&gt;"&amp;$CF$17,$C$2:$C$1000,"="&amp;AL23)</f>
        <v/>
      </c>
      <c r="CG23" s="27">
        <f>COUNTIFS($K$2:$K$1000,"&lt;"&amp;$CF$17,$B$2:$B$1000,"="&amp;AL23)+COUNTIFS($L$2:$L$1000,"&lt;"&amp;$CF$17,$C$2:$C$1000,"="&amp;AL23)</f>
        <v/>
      </c>
      <c r="CH23" s="27">
        <f>COUNTIFS($K$2:$K$1000,"&gt;"&amp;$CF$17,$B$2:$B$1000,"="&amp;AM23)+COUNTIFS($L$2:$L$1000,"&gt;"&amp;$CF$17,$C$2:$C$1000,"="&amp;AM23)</f>
        <v/>
      </c>
      <c r="CI23" s="27">
        <f>COUNTIFS($K$2:$K$1000,"&lt;"&amp;$CF$17,$B$2:$B$1000,"="&amp;AM23)+COUNTIFS($L$2:$L$1000,"&lt;"&amp;$CF$17,$C$2:$C$1000,"="&amp;AM23)</f>
        <v/>
      </c>
      <c r="CJ23" s="27">
        <f>COUNTIFS($K$2:$K$1000,"&gt;"&amp;$CJ$17,$B$2:$B$1000,"="&amp;AL23)+COUNTIFS($L$2:$L$1000,"&gt;"&amp;$CJ$17,$C$2:$C$1000,"="&amp;AL23)</f>
        <v/>
      </c>
      <c r="CK23" s="27">
        <f>COUNTIFS($K$2:$K$1000,"&lt;"&amp;$CJ$17,$B$2:$B$1000,"="&amp;AL23)+COUNTIFS($L$2:$L$1000,"&lt;"&amp;$CJ$17,$C$2:$C$1000,"="&amp;AL23)</f>
        <v/>
      </c>
      <c r="CL23" s="27">
        <f>COUNTIFS($K$2:$K$1000,"&gt;"&amp;$CJ$17,$B$2:$B$1000,"="&amp;AM23)+COUNTIFS($L$2:$L$1000,"&gt;"&amp;$CJ$17,$C$2:$C$1000,"="&amp;AM23)</f>
        <v/>
      </c>
      <c r="CM23" s="27">
        <f>COUNTIFS($K$2:$K$1000,"&lt;"&amp;$CJ$17,$B$2:$B$1000,"="&amp;AM23)+COUNTIFS($L$2:$L$1000,"&lt;"&amp;$CJ$17,$C$2:$C$1000,"="&amp;AM23)</f>
        <v/>
      </c>
      <c r="CN23" s="6">
        <f>COUNTIFS($I$2:$I$1000,"&gt;"&amp;$CN$17,$B$2:$B$1000,"="&amp;AL23)+COUNTIFS($H$2:$H$1000,"&gt;"&amp;$CN$17,$C$2:$C$1000,"="&amp;AL23)</f>
        <v/>
      </c>
      <c r="CO23" s="27">
        <f>COUNTIFS($I$2:$I$1000,"&lt;"&amp;$CN$17,$B$2:$B$1000,"="&amp;AL23)+COUNTIFS($H$2:$H$1000,"&lt;"&amp;$CN$17,$C$2:$C$1000,"="&amp;AL23)</f>
        <v/>
      </c>
      <c r="CP23" s="27">
        <f>COUNTIFS($I$2:$I$1000,"&gt;"&amp;$CN$17,$B$2:$B$1000,"="&amp;AM23)+COUNTIFS($H$2:$H$1000,"&gt;"&amp;$CN$17,$C$2:$C$1000,"="&amp;AM23)</f>
        <v/>
      </c>
      <c r="CQ23" s="27">
        <f>COUNTIFS($I$2:$I$1000,"&lt;"&amp;$CN$17,$B$2:$B$1000,"="&amp;AM23)+COUNTIFS($H$2:$H$1000,"&lt;"&amp;$CN$17,$C$2:$C$1000,"="&amp;AM23)</f>
        <v/>
      </c>
      <c r="CR23" s="27">
        <f>COUNTIFS($I$2:$I$1000,"&gt;"&amp;$CR$17,$B$2:$B$1000,"="&amp;AL23)+COUNTIFS($H$2:$H$1000,"&gt;"&amp;$CR$17,$C$2:$C$1000,"="&amp;AL23)</f>
        <v/>
      </c>
      <c r="CS23" s="27">
        <f>COUNTIFS($I$2:$I$1000,"&lt;"&amp;$CR$17,$B$2:$B$1000,"="&amp;AL23)+COUNTIFS($H$2:$H$1000,"&lt;"&amp;$CR$17,$C$2:$C$1000,"="&amp;AL23)</f>
        <v/>
      </c>
      <c r="CT23" s="27">
        <f>COUNTIFS($I$2:$I$1000,"&gt;"&amp;$CR$17,$B$2:$B$1000,"="&amp;AM23)+COUNTIFS($H$2:$H$1000,"&gt;"&amp;$CR$17,$C$2:$C$1000,"="&amp;AM23)</f>
        <v/>
      </c>
      <c r="CU23" s="27">
        <f>COUNTIFS($I$2:$I$1000,"&lt;"&amp;$CR$17,$B$2:$B$1000,"="&amp;AM23)+COUNTIFS($H$2:$H$1000,"&lt;"&amp;$CR$17,$C$2:$C$1000,"="&amp;AM23)</f>
        <v/>
      </c>
      <c r="CV23" s="27">
        <f>COUNTIFS($I$2:$I$1000,"&gt;"&amp;$CV$17,$B$2:$B$1000,"="&amp;AL23)+COUNTIFS($H$2:$H$1000,"&gt;"&amp;$CV$17,$C$2:$C$1000,"="&amp;AL23)</f>
        <v/>
      </c>
      <c r="CW23" s="27">
        <f>COUNTIFS($I$2:$I$1000,"&lt;"&amp;$CV$17,$B$2:$B$1000,"="&amp;AL23)+COUNTIFS($H$2:$H$1000,"&lt;"&amp;$CV$17,$C$2:$C$1000,"="&amp;AL23)</f>
        <v/>
      </c>
      <c r="CX23" s="27">
        <f>COUNTIFS($I$2:$I$1000,"&gt;"&amp;$CV$17,$B$2:$B$1000,"="&amp;AM23)+COUNTIFS($H$2:$H$1000,"&gt;"&amp;$CV$17,$C$2:$C$1000,"="&amp;AM23)</f>
        <v/>
      </c>
      <c r="CY23" s="27">
        <f>COUNTIFS($I$2:$I$1000,"&lt;"&amp;$CV$17,$B$2:$B$1000,"="&amp;AM23)+COUNTIFS($H$2:$H$1000,"&lt;"&amp;$CV$17,$C$2:$C$1000,"="&amp;AM23)</f>
        <v/>
      </c>
      <c r="CZ23" s="15">
        <f>COUNTIFS($L$2:$L$1000,"&gt;"&amp;$CZ$17,$B$2:$B$1000,"="&amp;AL23)+COUNTIFS($K$2:$K$1000,"&gt;"&amp;$CZ$17,$C$2:$C$1000,"="&amp;AL23)</f>
        <v/>
      </c>
      <c r="DA23" s="27">
        <f>COUNTIFS($L$2:$L$1000,"&lt;"&amp;$CZ$17,$B$2:$B$1000,"="&amp;AL23)+COUNTIFS($K$2:$K$1000,"&lt;"&amp;$CZ$17,$C$2:$C$1000,"="&amp;AL23)</f>
        <v/>
      </c>
      <c r="DB23" s="27">
        <f>COUNTIFS($L$2:$L$1000,"&gt;"&amp;$CZ$17,$B$2:$B$1000,"="&amp;AM23)+COUNTIFS($K$2:$K$1000,"&gt;"&amp;$CZ$17,$C$2:$C$1000,"="&amp;AM23)</f>
        <v/>
      </c>
      <c r="DC23" s="27">
        <f>COUNTIFS($L$2:$L$1000,"&lt;"&amp;$CZ$17,$B$2:$B$1000,"="&amp;AM23)+COUNTIFS($K$2:$K$1000,"&lt;"&amp;$CZ$17,$C$2:$C$1000,"="&amp;AM23)</f>
        <v/>
      </c>
      <c r="DD23" s="27">
        <f>COUNTIFS($L$2:$L$1000,"&gt;"&amp;$DD$17,$B$2:$B$1000,"="&amp;AL23)+COUNTIFS($K$2:$K$1000,"&gt;"&amp;$DD$17,$C$2:$C$1000,"="&amp;AL23)</f>
        <v/>
      </c>
      <c r="DE23" s="27">
        <f>COUNTIFS($L$2:$L$1000,"&lt;"&amp;$DD$17,$B$2:$B$1000,"="&amp;AL23)+COUNTIFS($K$2:$K$1000,"&lt;"&amp;$DD$17,$C$2:$C$1000,"="&amp;AL23)</f>
        <v/>
      </c>
      <c r="DF23" s="27">
        <f>COUNTIFS($L$2:$L$1000,"&gt;"&amp;$DD$17,$B$2:$B$1000,"="&amp;AM23)+COUNTIFS($K$2:$K$1000,"&gt;"&amp;$DD$17,$C$2:$C$1000,"="&amp;AM23)</f>
        <v/>
      </c>
      <c r="DG23" s="27">
        <f>COUNTIFS($L$2:$L$1000,"&lt;"&amp;$DD$17,$B$2:$B$1000,"="&amp;AM23)+COUNTIFS($K$2:$K$1000,"&lt;"&amp;$DD$17,$C$2:$C$1000,"="&amp;AM23)</f>
        <v/>
      </c>
      <c r="DH23" s="27">
        <f>COUNTIFS($L$2:$L$1000,"&gt;"&amp;$DH$17,$B$2:$B$1000,"="&amp;AL23)+COUNTIFS($K$2:$K$1000,"&gt;"&amp;$DH$17,$C$2:$C$1000,"="&amp;AL23)</f>
        <v/>
      </c>
      <c r="DI23" s="27">
        <f>COUNTIFS($L$2:$L$1000,"&lt;"&amp;$DH$17,$B$2:$B$1000,"="&amp;AL23)+COUNTIFS($K$2:$K$1000,"&lt;"&amp;$DH$17,$C$2:$C$1000,"="&amp;AL23)</f>
        <v/>
      </c>
      <c r="DJ23" s="27">
        <f>COUNTIFS($L$2:$L$1000,"&gt;"&amp;$DH$17,$B$2:$B$1000,"="&amp;AM23)+COUNTIFS($K$2:$K$1000,"&gt;"&amp;$DH$17,$C$2:$C$1000,"="&amp;AM23)</f>
        <v/>
      </c>
      <c r="DK23" s="27">
        <f>COUNTIFS($L$2:$L$1000,"&lt;"&amp;$DH$17,$B$2:$B$1000,"="&amp;AM23)+COUNTIFS($K$2:$K$1000,"&lt;"&amp;$DH$17,$C$2:$C$1000,"="&amp;AM23)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43345</v>
      </c>
      <c r="B24" s="42" t="inlineStr">
        <is>
          <t>Chievo</t>
        </is>
      </c>
      <c r="C24" s="42" t="inlineStr">
        <is>
          <t>Empoli</t>
        </is>
      </c>
      <c r="D24" s="27" t="n">
        <v>349</v>
      </c>
      <c r="E24" s="27" t="n">
        <v>666</v>
      </c>
      <c r="F24" s="27" t="n">
        <v>252</v>
      </c>
      <c r="G24" s="27" t="n">
        <v>566</v>
      </c>
      <c r="H24" s="8" t="n">
        <v>3</v>
      </c>
      <c r="I24" s="8" t="n">
        <v>2</v>
      </c>
      <c r="J24" s="8" t="n">
        <v>5</v>
      </c>
      <c r="K24" s="15" t="n">
        <v>0</v>
      </c>
      <c r="L24" s="27" t="n">
        <v>0</v>
      </c>
      <c r="M24" s="8" t="n">
        <v>0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AL36</f>
        <v/>
      </c>
      <c r="AM24" s="42">
        <f>AM36</f>
        <v/>
      </c>
      <c r="AN24" s="27">
        <f>COUNTIFS($J$2:$J$1000,"&gt;"&amp;$AN$17,$B$2:$B$1000,"="&amp;AL24)+COUNTIFS($J$2:$J$1000,"&gt;"&amp;$AN$17,$C$2:$C$1000,"="&amp;AL24)</f>
        <v/>
      </c>
      <c r="AO24" s="27">
        <f>COUNTIFS($J$2:$J$1000,"&lt;"&amp;$AN$17,$B$2:$B$1000,"="&amp;AL24)+COUNTIFS($J$2:$J$1000,"&lt;"&amp;$AN$17,$C$2:$C$1000,"="&amp;AL24)</f>
        <v/>
      </c>
      <c r="AP24" s="27">
        <f>COUNTIFS($J$2:$J$1000,"&gt;"&amp;$AN$17,$B$2:$B$1000,"="&amp;AM24)+COUNTIFS($J$2:$J$1000,"&gt;"&amp;$AN$17,$C$2:$C$1000,"="&amp;AM24)</f>
        <v/>
      </c>
      <c r="AQ24" s="27">
        <f>COUNTIFS($J$2:$J$1000,"&lt;"&amp;$AN$17,$B$2:$B$1000,"="&amp;AM24)+COUNTIFS($J$2:$J$1000,"&lt;"&amp;$AN$17,$C$2:$C$1000,"="&amp;AM24)</f>
        <v/>
      </c>
      <c r="AR24" s="27">
        <f>COUNTIFS($J$2:$J$1000,"&gt;"&amp;$AR$17,$B$2:$B$1000,"="&amp;AL24)+COUNTIFS($J$2:$J$1000,"&gt;"&amp;$AR$17,$C$2:$C$1000,"="&amp;AL24)</f>
        <v/>
      </c>
      <c r="AS24" s="27">
        <f>COUNTIFS($J$2:$J$1000,"&lt;"&amp;$AR$17,$B$2:$B$1000,"="&amp;AL24)+COUNTIFS($J$2:$J$1000,"&lt;"&amp;$AR$17,$C$2:$C$1000,"="&amp;AL24)</f>
        <v/>
      </c>
      <c r="AT24" s="27">
        <f>COUNTIFS($J$2:$J$1000,"&gt;"&amp;$AR$17,$B$2:$B$1000,"="&amp;AM24)+COUNTIFS($J$2:$J$1000,"&gt;"&amp;$AR$17,$C$2:$C$1000,"="&amp;AM24)</f>
        <v/>
      </c>
      <c r="AU24" s="27">
        <f>COUNTIFS($J$2:$J$1000,"&lt;"&amp;$AR$17,$B$2:$B$1000,"="&amp;AM24)+COUNTIFS($J$2:$J$1000,"&lt;"&amp;$AR$17,$C$2:$C$1000,"="&amp;AM24)</f>
        <v/>
      </c>
      <c r="AV24" s="27">
        <f>COUNTIFS($J$2:$J$1000,"&gt;"&amp;$AV$17,$B$2:$B$1000,"="&amp;AL24)+COUNTIFS($J$2:$J$1000,"&gt;"&amp;$AV$17,$C$2:$C$1000,"="&amp;AL24)</f>
        <v/>
      </c>
      <c r="AW24" s="27">
        <f>COUNTIFS($J$2:$J$1000,"&lt;"&amp;$AV$17,$B$2:$B$1000,"="&amp;AL24)+COUNTIFS($J$2:$J$1000,"&lt;"&amp;$AV$17,$C$2:$C$1000,"="&amp;AL24)</f>
        <v/>
      </c>
      <c r="AX24" s="27">
        <f>COUNTIFS($J$2:$J$1000,"&gt;"&amp;$AV$17,$B$2:$B$1000,"="&amp;AM24)+COUNTIFS($J$2:$J$1000,"&gt;"&amp;$AV$17,$C$2:$C$1000,"="&amp;AM24)</f>
        <v/>
      </c>
      <c r="AY24" s="27">
        <f>COUNTIFS($J$2:$J$1000,"&lt;"&amp;$AV$17,$B$2:$B$1000,"="&amp;AM24)+COUNTIFS($J$2:$J$1000,"&lt;"&amp;$AV$17,$C$2:$C$1000,"="&amp;AM24)</f>
        <v/>
      </c>
      <c r="AZ24" s="15">
        <f>COUNTIFS($M$2:$M$1000,"&gt;"&amp;$AZ$17,$B$2:$B$1000,"="&amp;AL24)+COUNTIFS($M$2:$M$1000,"&gt;"&amp;$AZ$17,$C$2:$C$1000,"="&amp;AL24)</f>
        <v/>
      </c>
      <c r="BA24" s="27">
        <f>COUNTIFS($M$2:$M$1000,"&lt;"&amp;$AZ$17,$B$2:$B$1000,"="&amp;AL24)+COUNTIFS($M$2:$M$1000,"&lt;"&amp;$AZ$17,$C$2:$C$1000,"="&amp;AL24)</f>
        <v/>
      </c>
      <c r="BB24" s="27">
        <f>COUNTIFS($M$2:$M$1000,"&gt;"&amp;$AZ$17,$B$2:$B$1000,"="&amp;AM24)+COUNTIFS($M$2:$M$1000,"&gt;"&amp;$AZ$17,$C$2:$C$1000,"="&amp;AM24)</f>
        <v/>
      </c>
      <c r="BC24" s="27">
        <f>COUNTIFS($M$2:$M$1000,"&lt;"&amp;$AZ$17,$B$2:$B$1000,"="&amp;AM24)+COUNTIFS($M$2:$M$1000,"&lt;"&amp;$AZ$17,$C$2:$C$1000,"="&amp;AM24)</f>
        <v/>
      </c>
      <c r="BD24" s="27">
        <f>COUNTIFS($M$2:$M$1000,"&gt;"&amp;$BD$17,$B$2:$B$1000,"="&amp;AL24)+COUNTIFS($M$2:$M$1000,"&gt;"&amp;$BD$17,$C$2:$C$1000,"="&amp;AL24)</f>
        <v/>
      </c>
      <c r="BE24" s="27">
        <f>COUNTIFS($M$2:$M$1000,"&lt;"&amp;$BD$17,$B$2:$B$1000,"="&amp;AL24)+COUNTIFS($M$2:$M$1000,"&lt;"&amp;$BD$17,$C$2:$C$1000,"="&amp;AL24)</f>
        <v/>
      </c>
      <c r="BF24" s="27">
        <f>COUNTIFS($M$2:$M$1000,"&gt;"&amp;$BD$17,$B$2:$B$1000,"="&amp;AM24)+COUNTIFS($M$2:$M$1000,"&gt;"&amp;$BD$17,$C$2:$C$1000,"="&amp;AM24)</f>
        <v/>
      </c>
      <c r="BG24" s="27">
        <f>COUNTIFS($M$2:$M$1000,"&lt;"&amp;$BD$17,$B$2:$B$1000,"="&amp;AM24)+COUNTIFS($M$2:$M$1000,"&lt;"&amp;$BD$17,$C$2:$C$1000,"="&amp;AM24)</f>
        <v/>
      </c>
      <c r="BH24" s="27">
        <f>COUNTIFS($M$2:$M$1000,"&gt;"&amp;$BH$17,$B$2:$B$1000,"="&amp;AL24)+COUNTIFS($M$2:$M$1000,"&gt;"&amp;$BH$17,$C$2:$C$1000,"="&amp;AL24)</f>
        <v/>
      </c>
      <c r="BI24" s="27">
        <f>COUNTIFS($M$2:$M$1000,"&lt;"&amp;$BH$17,$B$2:$B$1000,"="&amp;AL24)+COUNTIFS($M$2:$M$1000,"&lt;"&amp;$BH$17,$C$2:$C$1000,"="&amp;AL24)</f>
        <v/>
      </c>
      <c r="BJ24" s="27">
        <f>COUNTIFS($M$2:$M$1000,"&gt;"&amp;$BH$17,$B$2:$B$1000,"="&amp;AM24)+COUNTIFS($M$2:$M$1000,"&gt;"&amp;$BH$17,$C$2:$C$1000,"="&amp;AM24)</f>
        <v/>
      </c>
      <c r="BK24" s="27">
        <f>COUNTIFS($M$2:$M$1000,"&lt;"&amp;$BH$17,$B$2:$B$1000,"="&amp;AM24)+COUNTIFS($M$2:$M$1000,"&lt;"&amp;$BH$17,$C$2:$C$1000,"="&amp;AM24)</f>
        <v/>
      </c>
      <c r="BL24" s="27">
        <f>COUNTIFS($M$2:$M$1000,"&gt;"&amp;$BL$17,$B$2:$B$1000,"="&amp;AL24)+COUNTIFS($M$2:$M$1000,"&gt;"&amp;$BL$17,$C$2:$C$1000,"="&amp;AL24)</f>
        <v/>
      </c>
      <c r="BM24" s="27">
        <f>COUNTIFS($M$2:$M$1000,"&lt;"&amp;$BL$17,$B$2:$B$1000,"="&amp;AL24)+COUNTIFS($M$2:$M$1000,"&lt;"&amp;$BL$17,$C$2:$C$1000,"="&amp;AL24)</f>
        <v/>
      </c>
      <c r="BN24" s="27">
        <f>COUNTIFS($M$2:$M$1000,"&gt;"&amp;$BL$17,$B$2:$B$1000,"="&amp;AM24)+COUNTIFS($M$2:$M$1000,"&gt;"&amp;$BL$17,$C$2:$C$1000,"="&amp;AM24)</f>
        <v/>
      </c>
      <c r="BO24" s="27">
        <f>COUNTIFS($M$2:$M$1000,"&lt;"&amp;$BL$17,$B$2:$B$1000,"="&amp;AM24)+COUNTIFS($M$2:$M$1000,"&lt;"&amp;$BL$17,$C$2:$C$1000,"="&amp;AM24)</f>
        <v/>
      </c>
      <c r="BP24" s="6">
        <f>COUNTIFS($H$2:$H$1000,"&gt;"&amp;$BP$17,$B$2:$B$1000,"="&amp;AL24)+COUNTIFS($I$2:$I$1000,"&gt;"&amp;$BP$17,$C$2:$C$1000,"="&amp;AL24)</f>
        <v/>
      </c>
      <c r="BQ24" s="27">
        <f>COUNTIFS($H$2:$H$1000,"&lt;"&amp;$BP$17,$B$2:$B$1000,"="&amp;AL24)+COUNTIFS($I$2:$I$1000,"&lt;"&amp;$BP$17,$C$2:$C$1000,"="&amp;AL24)</f>
        <v/>
      </c>
      <c r="BR24" s="27">
        <f>COUNTIFS($H$2:$H$1000,"&gt;"&amp;$BP$17,$B$2:$B$1000,"="&amp;AM24)+COUNTIFS($I$2:$I$1000,"&gt;"&amp;$BP$17,$C$2:$C$1000,"="&amp;AM24)</f>
        <v/>
      </c>
      <c r="BS24" s="27">
        <f>COUNTIFS($H$2:$H$1000,"&lt;"&amp;$BP$17,$B$2:$B$1000,"="&amp;AM24)+COUNTIFS($I$2:$I$1000,"&lt;"&amp;$BP$17,$C$2:$C$1000,"="&amp;AM24)</f>
        <v/>
      </c>
      <c r="BT24" s="27">
        <f>COUNTIFS($H$2:$H$1000,"&gt;"&amp;$BT$17,$B$2:$B$1000,"="&amp;AL24)+COUNTIFS($I$2:$I$1000,"&gt;"&amp;$BT$17,$C$2:$C$1000,"="&amp;AL24)</f>
        <v/>
      </c>
      <c r="BU24" s="27">
        <f>COUNTIFS($H$2:$H$1000,"&lt;"&amp;$BT$17,$B$2:$B$1000,"="&amp;AL24)+COUNTIFS($I$2:$I$1000,"&lt;"&amp;$BT$17,$C$2:$C$1000,"="&amp;AL24)</f>
        <v/>
      </c>
      <c r="BV24" s="27">
        <f>COUNTIFS($H$2:$H$1000,"&gt;"&amp;$BT$17,$B$2:$B$1000,"="&amp;AM24)+COUNTIFS($I$2:$I$1000,"&gt;"&amp;$BT$17,$C$2:$C$1000,"="&amp;AM24)</f>
        <v/>
      </c>
      <c r="BW24" s="27">
        <f>COUNTIFS($H$2:$H$1000,"&lt;"&amp;$BT$17,$B$2:$B$1000,"="&amp;AM24)+COUNTIFS($I$2:$I$1000,"&lt;"&amp;$BT$17,$C$2:$C$1000,"="&amp;AM24)</f>
        <v/>
      </c>
      <c r="BX24" s="27">
        <f>COUNTIFS($H$2:$H$1000,"&gt;"&amp;$BX$17,$B$2:$B$1000,"="&amp;AL24)+COUNTIFS($I$2:$I$1000,"&gt;"&amp;$BX$17,$C$2:$C$1000,"="&amp;AL24)</f>
        <v/>
      </c>
      <c r="BY24" s="27">
        <f>COUNTIFS($H$2:$H$1000,"&lt;"&amp;$BX$17,$B$2:$B$1000,"="&amp;AL24)+COUNTIFS($I$2:$I$1000,"&lt;"&amp;$BX$17,$C$2:$C$1000,"="&amp;AL24)</f>
        <v/>
      </c>
      <c r="BZ24" s="27">
        <f>COUNTIFS($H$2:$H$1000,"&gt;"&amp;$BX$17,$B$2:$B$1000,"="&amp;AM24)+COUNTIFS($I$2:$I$1000,"&gt;"&amp;$BX$17,$C$2:$C$1000,"="&amp;AM24)</f>
        <v/>
      </c>
      <c r="CA24" s="27">
        <f>COUNTIFS($H$2:$H$1000,"&lt;"&amp;$BX$17,$B$2:$B$1000,"="&amp;AM24)+COUNTIFS($I$2:$I$1000,"&lt;"&amp;$BX$17,$C$2:$C$1000,"="&amp;AM24)</f>
        <v/>
      </c>
      <c r="CB24" s="15">
        <f>COUNTIFS($K$2:$K$1000,"&gt;"&amp;$CB$17,$B$2:$B$1000,"="&amp;AL24)+COUNTIFS($L$2:$L$1000,"&gt;"&amp;$CB$17,$C$2:$C$1000,"="&amp;AL24)</f>
        <v/>
      </c>
      <c r="CC24" s="27">
        <f>COUNTIFS($K$2:$K$1000,"&lt;"&amp;$CB$17,$B$2:$B$1000,"="&amp;AL24)+COUNTIFS($L$2:$L$1000,"&lt;"&amp;$CB$17,$C$2:$C$1000,"="&amp;AL24)</f>
        <v/>
      </c>
      <c r="CD24" s="27">
        <f>COUNTIFS($K$2:$K$1000,"&gt;"&amp;$CB$17,$B$2:$B$1000,"="&amp;AM24)+COUNTIFS($L$2:$L$1000,"&gt;"&amp;$CB$17,$C$2:$C$1000,"="&amp;AM24)</f>
        <v/>
      </c>
      <c r="CE24" s="27">
        <f>COUNTIFS($K$2:$K$1000,"&lt;"&amp;$CB$17,$B$2:$B$1000,"="&amp;AM24)+COUNTIFS($L$2:$L$1000,"&lt;"&amp;$CB$17,$C$2:$C$1000,"="&amp;AM24)</f>
        <v/>
      </c>
      <c r="CF24" s="27">
        <f>COUNTIFS($K$2:$K$1000,"&gt;"&amp;$CF$17,$B$2:$B$1000,"="&amp;AL24)+COUNTIFS($L$2:$L$1000,"&gt;"&amp;$CF$17,$C$2:$C$1000,"="&amp;AL24)</f>
        <v/>
      </c>
      <c r="CG24" s="27">
        <f>COUNTIFS($K$2:$K$1000,"&lt;"&amp;$CF$17,$B$2:$B$1000,"="&amp;AL24)+COUNTIFS($L$2:$L$1000,"&lt;"&amp;$CF$17,$C$2:$C$1000,"="&amp;AL24)</f>
        <v/>
      </c>
      <c r="CH24" s="27">
        <f>COUNTIFS($K$2:$K$1000,"&gt;"&amp;$CF$17,$B$2:$B$1000,"="&amp;AM24)+COUNTIFS($L$2:$L$1000,"&gt;"&amp;$CF$17,$C$2:$C$1000,"="&amp;AM24)</f>
        <v/>
      </c>
      <c r="CI24" s="27">
        <f>COUNTIFS($K$2:$K$1000,"&lt;"&amp;$CF$17,$B$2:$B$1000,"="&amp;AM24)+COUNTIFS($L$2:$L$1000,"&lt;"&amp;$CF$17,$C$2:$C$1000,"="&amp;AM24)</f>
        <v/>
      </c>
      <c r="CJ24" s="27">
        <f>COUNTIFS($K$2:$K$1000,"&gt;"&amp;$CJ$17,$B$2:$B$1000,"="&amp;AL24)+COUNTIFS($L$2:$L$1000,"&gt;"&amp;$CJ$17,$C$2:$C$1000,"="&amp;AL24)</f>
        <v/>
      </c>
      <c r="CK24" s="27">
        <f>COUNTIFS($K$2:$K$1000,"&lt;"&amp;$CJ$17,$B$2:$B$1000,"="&amp;AL24)+COUNTIFS($L$2:$L$1000,"&lt;"&amp;$CJ$17,$C$2:$C$1000,"="&amp;AL24)</f>
        <v/>
      </c>
      <c r="CL24" s="27">
        <f>COUNTIFS($K$2:$K$1000,"&gt;"&amp;$CJ$17,$B$2:$B$1000,"="&amp;AM24)+COUNTIFS($L$2:$L$1000,"&gt;"&amp;$CJ$17,$C$2:$C$1000,"="&amp;AM24)</f>
        <v/>
      </c>
      <c r="CM24" s="27">
        <f>COUNTIFS($K$2:$K$1000,"&lt;"&amp;$CJ$17,$B$2:$B$1000,"="&amp;AM24)+COUNTIFS($L$2:$L$1000,"&lt;"&amp;$CJ$17,$C$2:$C$1000,"="&amp;AM24)</f>
        <v/>
      </c>
      <c r="CN24" s="6">
        <f>COUNTIFS($I$2:$I$1000,"&gt;"&amp;$CN$17,$B$2:$B$1000,"="&amp;AL24)+COUNTIFS($H$2:$H$1000,"&gt;"&amp;$CN$17,$C$2:$C$1000,"="&amp;AL24)</f>
        <v/>
      </c>
      <c r="CO24" s="27">
        <f>COUNTIFS($I$2:$I$1000,"&lt;"&amp;$CN$17,$B$2:$B$1000,"="&amp;AL24)+COUNTIFS($H$2:$H$1000,"&lt;"&amp;$CN$17,$C$2:$C$1000,"="&amp;AL24)</f>
        <v/>
      </c>
      <c r="CP24" s="27">
        <f>COUNTIFS($I$2:$I$1000,"&gt;"&amp;$CN$17,$B$2:$B$1000,"="&amp;AM24)+COUNTIFS($H$2:$H$1000,"&gt;"&amp;$CN$17,$C$2:$C$1000,"="&amp;AM24)</f>
        <v/>
      </c>
      <c r="CQ24" s="27">
        <f>COUNTIFS($I$2:$I$1000,"&lt;"&amp;$CN$17,$B$2:$B$1000,"="&amp;AM24)+COUNTIFS($H$2:$H$1000,"&lt;"&amp;$CN$17,$C$2:$C$1000,"="&amp;AM24)</f>
        <v/>
      </c>
      <c r="CR24" s="27">
        <f>COUNTIFS($I$2:$I$1000,"&gt;"&amp;$CR$17,$B$2:$B$1000,"="&amp;AL24)+COUNTIFS($H$2:$H$1000,"&gt;"&amp;$CR$17,$C$2:$C$1000,"="&amp;AL24)</f>
        <v/>
      </c>
      <c r="CS24" s="27">
        <f>COUNTIFS($I$2:$I$1000,"&lt;"&amp;$CR$17,$B$2:$B$1000,"="&amp;AL24)+COUNTIFS($H$2:$H$1000,"&lt;"&amp;$CR$17,$C$2:$C$1000,"="&amp;AL24)</f>
        <v/>
      </c>
      <c r="CT24" s="27">
        <f>COUNTIFS($I$2:$I$1000,"&gt;"&amp;$CR$17,$B$2:$B$1000,"="&amp;AM24)+COUNTIFS($H$2:$H$1000,"&gt;"&amp;$CR$17,$C$2:$C$1000,"="&amp;AM24)</f>
        <v/>
      </c>
      <c r="CU24" s="27">
        <f>COUNTIFS($I$2:$I$1000,"&lt;"&amp;$CR$17,$B$2:$B$1000,"="&amp;AM24)+COUNTIFS($H$2:$H$1000,"&lt;"&amp;$CR$17,$C$2:$C$1000,"="&amp;AM24)</f>
        <v/>
      </c>
      <c r="CV24" s="27">
        <f>COUNTIFS($I$2:$I$1000,"&gt;"&amp;$CV$17,$B$2:$B$1000,"="&amp;AL24)+COUNTIFS($H$2:$H$1000,"&gt;"&amp;$CV$17,$C$2:$C$1000,"="&amp;AL24)</f>
        <v/>
      </c>
      <c r="CW24" s="27">
        <f>COUNTIFS($I$2:$I$1000,"&lt;"&amp;$CV$17,$B$2:$B$1000,"="&amp;AL24)+COUNTIFS($H$2:$H$1000,"&lt;"&amp;$CV$17,$C$2:$C$1000,"="&amp;AL24)</f>
        <v/>
      </c>
      <c r="CX24" s="27">
        <f>COUNTIFS($I$2:$I$1000,"&gt;"&amp;$CV$17,$B$2:$B$1000,"="&amp;AM24)+COUNTIFS($H$2:$H$1000,"&gt;"&amp;$CV$17,$C$2:$C$1000,"="&amp;AM24)</f>
        <v/>
      </c>
      <c r="CY24" s="27">
        <f>COUNTIFS($I$2:$I$1000,"&lt;"&amp;$CV$17,$B$2:$B$1000,"="&amp;AM24)+COUNTIFS($H$2:$H$1000,"&lt;"&amp;$CV$17,$C$2:$C$1000,"="&amp;AM24)</f>
        <v/>
      </c>
      <c r="CZ24" s="15">
        <f>COUNTIFS($L$2:$L$1000,"&gt;"&amp;$CZ$17,$B$2:$B$1000,"="&amp;AL24)+COUNTIFS($K$2:$K$1000,"&gt;"&amp;$CZ$17,$C$2:$C$1000,"="&amp;AL24)</f>
        <v/>
      </c>
      <c r="DA24" s="27">
        <f>COUNTIFS($L$2:$L$1000,"&lt;"&amp;$CZ$17,$B$2:$B$1000,"="&amp;AL24)+COUNTIFS($K$2:$K$1000,"&lt;"&amp;$CZ$17,$C$2:$C$1000,"="&amp;AL24)</f>
        <v/>
      </c>
      <c r="DB24" s="27">
        <f>COUNTIFS($L$2:$L$1000,"&gt;"&amp;$CZ$17,$B$2:$B$1000,"="&amp;AM24)+COUNTIFS($K$2:$K$1000,"&gt;"&amp;$CZ$17,$C$2:$C$1000,"="&amp;AM24)</f>
        <v/>
      </c>
      <c r="DC24" s="27">
        <f>COUNTIFS($L$2:$L$1000,"&lt;"&amp;$CZ$17,$B$2:$B$1000,"="&amp;AM24)+COUNTIFS($K$2:$K$1000,"&lt;"&amp;$CZ$17,$C$2:$C$1000,"="&amp;AM24)</f>
        <v/>
      </c>
      <c r="DD24" s="27">
        <f>COUNTIFS($L$2:$L$1000,"&gt;"&amp;$DD$17,$B$2:$B$1000,"="&amp;AL24)+COUNTIFS($K$2:$K$1000,"&gt;"&amp;$DD$17,$C$2:$C$1000,"="&amp;AL24)</f>
        <v/>
      </c>
      <c r="DE24" s="27">
        <f>COUNTIFS($L$2:$L$1000,"&lt;"&amp;$DD$17,$B$2:$B$1000,"="&amp;AL24)+COUNTIFS($K$2:$K$1000,"&lt;"&amp;$DD$17,$C$2:$C$1000,"="&amp;AL24)</f>
        <v/>
      </c>
      <c r="DF24" s="27">
        <f>COUNTIFS($L$2:$L$1000,"&gt;"&amp;$DD$17,$B$2:$B$1000,"="&amp;AM24)+COUNTIFS($K$2:$K$1000,"&gt;"&amp;$DD$17,$C$2:$C$1000,"="&amp;AM24)</f>
        <v/>
      </c>
      <c r="DG24" s="27">
        <f>COUNTIFS($L$2:$L$1000,"&lt;"&amp;$DD$17,$B$2:$B$1000,"="&amp;AM24)+COUNTIFS($K$2:$K$1000,"&lt;"&amp;$DD$17,$C$2:$C$1000,"="&amp;AM24)</f>
        <v/>
      </c>
      <c r="DH24" s="27">
        <f>COUNTIFS($L$2:$L$1000,"&gt;"&amp;$DH$17,$B$2:$B$1000,"="&amp;AL24)+COUNTIFS($K$2:$K$1000,"&gt;"&amp;$DH$17,$C$2:$C$1000,"="&amp;AL24)</f>
        <v/>
      </c>
      <c r="DI24" s="27">
        <f>COUNTIFS($L$2:$L$1000,"&lt;"&amp;$DH$17,$B$2:$B$1000,"="&amp;AL24)+COUNTIFS($K$2:$K$1000,"&lt;"&amp;$DH$17,$C$2:$C$1000,"="&amp;AL24)</f>
        <v/>
      </c>
      <c r="DJ24" s="27">
        <f>COUNTIFS($L$2:$L$1000,"&gt;"&amp;$DH$17,$B$2:$B$1000,"="&amp;AM24)+COUNTIFS($K$2:$K$1000,"&gt;"&amp;$DH$17,$C$2:$C$1000,"="&amp;AM24)</f>
        <v/>
      </c>
      <c r="DK24" s="27">
        <f>COUNTIFS($L$2:$L$1000,"&lt;"&amp;$DH$17,$B$2:$B$1000,"="&amp;AM24)+COUNTIFS($K$2:$K$1000,"&lt;"&amp;$DH$17,$C$2:$C$1000,"="&amp;AM24)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43345</v>
      </c>
      <c r="B25" s="42" t="inlineStr">
        <is>
          <t>Fiorentina</t>
        </is>
      </c>
      <c r="C25" s="42" t="inlineStr">
        <is>
          <t>Udinese</t>
        </is>
      </c>
      <c r="D25" s="27" t="n">
        <v>451</v>
      </c>
      <c r="E25" s="27" t="n">
        <v>272</v>
      </c>
      <c r="F25" s="27" t="n">
        <v>368</v>
      </c>
      <c r="G25" s="27" t="n">
        <v>185</v>
      </c>
      <c r="H25" s="8" t="n">
        <v>3</v>
      </c>
      <c r="I25" s="8" t="n">
        <v>1</v>
      </c>
      <c r="J25" s="8" t="n">
        <v>4</v>
      </c>
      <c r="K25" s="15" t="n">
        <v>1</v>
      </c>
      <c r="L25" s="27" t="n">
        <v>0</v>
      </c>
      <c r="M25" s="8" t="n">
        <v>1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AL37</f>
        <v/>
      </c>
      <c r="AM25" s="42">
        <f>AM37</f>
        <v/>
      </c>
      <c r="AN25" s="27">
        <f>COUNTIFS($J$2:$J$1000,"&gt;"&amp;$AN$17,$B$2:$B$1000,"="&amp;AL25)+COUNTIFS($J$2:$J$1000,"&gt;"&amp;$AN$17,$C$2:$C$1000,"="&amp;AL25)</f>
        <v/>
      </c>
      <c r="AO25" s="27">
        <f>COUNTIFS($J$2:$J$1000,"&lt;"&amp;$AN$17,$B$2:$B$1000,"="&amp;AL25)+COUNTIFS($J$2:$J$1000,"&lt;"&amp;$AN$17,$C$2:$C$1000,"="&amp;AL25)</f>
        <v/>
      </c>
      <c r="AP25" s="27">
        <f>COUNTIFS($J$2:$J$1000,"&gt;"&amp;$AN$17,$B$2:$B$1000,"="&amp;AM25)+COUNTIFS($J$2:$J$1000,"&gt;"&amp;$AN$17,$C$2:$C$1000,"="&amp;AM25)</f>
        <v/>
      </c>
      <c r="AQ25" s="27">
        <f>COUNTIFS($J$2:$J$1000,"&lt;"&amp;$AN$17,$B$2:$B$1000,"="&amp;AM25)+COUNTIFS($J$2:$J$1000,"&lt;"&amp;$AN$17,$C$2:$C$1000,"="&amp;AM25)</f>
        <v/>
      </c>
      <c r="AR25" s="27">
        <f>COUNTIFS($J$2:$J$1000,"&gt;"&amp;$AR$17,$B$2:$B$1000,"="&amp;AL25)+COUNTIFS($J$2:$J$1000,"&gt;"&amp;$AR$17,$C$2:$C$1000,"="&amp;AL25)</f>
        <v/>
      </c>
      <c r="AS25" s="27">
        <f>COUNTIFS($J$2:$J$1000,"&lt;"&amp;$AR$17,$B$2:$B$1000,"="&amp;AL25)+COUNTIFS($J$2:$J$1000,"&lt;"&amp;$AR$17,$C$2:$C$1000,"="&amp;AL25)</f>
        <v/>
      </c>
      <c r="AT25" s="27">
        <f>COUNTIFS($J$2:$J$1000,"&gt;"&amp;$AR$17,$B$2:$B$1000,"="&amp;AM25)+COUNTIFS($J$2:$J$1000,"&gt;"&amp;$AR$17,$C$2:$C$1000,"="&amp;AM25)</f>
        <v/>
      </c>
      <c r="AU25" s="27">
        <f>COUNTIFS($J$2:$J$1000,"&lt;"&amp;$AR$17,$B$2:$B$1000,"="&amp;AM25)+COUNTIFS($J$2:$J$1000,"&lt;"&amp;$AR$17,$C$2:$C$1000,"="&amp;AM25)</f>
        <v/>
      </c>
      <c r="AV25" s="27">
        <f>COUNTIFS($J$2:$J$1000,"&gt;"&amp;$AV$17,$B$2:$B$1000,"="&amp;AL25)+COUNTIFS($J$2:$J$1000,"&gt;"&amp;$AV$17,$C$2:$C$1000,"="&amp;AL25)</f>
        <v/>
      </c>
      <c r="AW25" s="27">
        <f>COUNTIFS($J$2:$J$1000,"&lt;"&amp;$AV$17,$B$2:$B$1000,"="&amp;AL25)+COUNTIFS($J$2:$J$1000,"&lt;"&amp;$AV$17,$C$2:$C$1000,"="&amp;AL25)</f>
        <v/>
      </c>
      <c r="AX25" s="27">
        <f>COUNTIFS($J$2:$J$1000,"&gt;"&amp;$AV$17,$B$2:$B$1000,"="&amp;AM25)+COUNTIFS($J$2:$J$1000,"&gt;"&amp;$AV$17,$C$2:$C$1000,"="&amp;AM25)</f>
        <v/>
      </c>
      <c r="AY25" s="27">
        <f>COUNTIFS($J$2:$J$1000,"&lt;"&amp;$AV$17,$B$2:$B$1000,"="&amp;AM25)+COUNTIFS($J$2:$J$1000,"&lt;"&amp;$AV$17,$C$2:$C$1000,"="&amp;AM25)</f>
        <v/>
      </c>
      <c r="AZ25" s="15">
        <f>COUNTIFS($M$2:$M$1000,"&gt;"&amp;$AZ$17,$B$2:$B$1000,"="&amp;AL25)+COUNTIFS($M$2:$M$1000,"&gt;"&amp;$AZ$17,$C$2:$C$1000,"="&amp;AL25)</f>
        <v/>
      </c>
      <c r="BA25" s="27">
        <f>COUNTIFS($M$2:$M$1000,"&lt;"&amp;$AZ$17,$B$2:$B$1000,"="&amp;AL25)+COUNTIFS($M$2:$M$1000,"&lt;"&amp;$AZ$17,$C$2:$C$1000,"="&amp;AL25)</f>
        <v/>
      </c>
      <c r="BB25" s="27">
        <f>COUNTIFS($M$2:$M$1000,"&gt;"&amp;$AZ$17,$B$2:$B$1000,"="&amp;AM25)+COUNTIFS($M$2:$M$1000,"&gt;"&amp;$AZ$17,$C$2:$C$1000,"="&amp;AM25)</f>
        <v/>
      </c>
      <c r="BC25" s="27">
        <f>COUNTIFS($M$2:$M$1000,"&lt;"&amp;$AZ$17,$B$2:$B$1000,"="&amp;AM25)+COUNTIFS($M$2:$M$1000,"&lt;"&amp;$AZ$17,$C$2:$C$1000,"="&amp;AM25)</f>
        <v/>
      </c>
      <c r="BD25" s="27">
        <f>COUNTIFS($M$2:$M$1000,"&gt;"&amp;$BD$17,$B$2:$B$1000,"="&amp;AL25)+COUNTIFS($M$2:$M$1000,"&gt;"&amp;$BD$17,$C$2:$C$1000,"="&amp;AL25)</f>
        <v/>
      </c>
      <c r="BE25" s="27">
        <f>COUNTIFS($M$2:$M$1000,"&lt;"&amp;$BD$17,$B$2:$B$1000,"="&amp;AL25)+COUNTIFS($M$2:$M$1000,"&lt;"&amp;$BD$17,$C$2:$C$1000,"="&amp;AL25)</f>
        <v/>
      </c>
      <c r="BF25" s="27">
        <f>COUNTIFS($M$2:$M$1000,"&gt;"&amp;$BD$17,$B$2:$B$1000,"="&amp;AM25)+COUNTIFS($M$2:$M$1000,"&gt;"&amp;$BD$17,$C$2:$C$1000,"="&amp;AM25)</f>
        <v/>
      </c>
      <c r="BG25" s="27">
        <f>COUNTIFS($M$2:$M$1000,"&lt;"&amp;$BD$17,$B$2:$B$1000,"="&amp;AM25)+COUNTIFS($M$2:$M$1000,"&lt;"&amp;$BD$17,$C$2:$C$1000,"="&amp;AM25)</f>
        <v/>
      </c>
      <c r="BH25" s="27">
        <f>COUNTIFS($M$2:$M$1000,"&gt;"&amp;$BH$17,$B$2:$B$1000,"="&amp;AL25)+COUNTIFS($M$2:$M$1000,"&gt;"&amp;$BH$17,$C$2:$C$1000,"="&amp;AL25)</f>
        <v/>
      </c>
      <c r="BI25" s="27">
        <f>COUNTIFS($M$2:$M$1000,"&lt;"&amp;$BH$17,$B$2:$B$1000,"="&amp;AL25)+COUNTIFS($M$2:$M$1000,"&lt;"&amp;$BH$17,$C$2:$C$1000,"="&amp;AL25)</f>
        <v/>
      </c>
      <c r="BJ25" s="27">
        <f>COUNTIFS($M$2:$M$1000,"&gt;"&amp;$BH$17,$B$2:$B$1000,"="&amp;AM25)+COUNTIFS($M$2:$M$1000,"&gt;"&amp;$BH$17,$C$2:$C$1000,"="&amp;AM25)</f>
        <v/>
      </c>
      <c r="BK25" s="27">
        <f>COUNTIFS($M$2:$M$1000,"&lt;"&amp;$BH$17,$B$2:$B$1000,"="&amp;AM25)+COUNTIFS($M$2:$M$1000,"&lt;"&amp;$BH$17,$C$2:$C$1000,"="&amp;AM25)</f>
        <v/>
      </c>
      <c r="BL25" s="27">
        <f>COUNTIFS($M$2:$M$1000,"&gt;"&amp;$BL$17,$B$2:$B$1000,"="&amp;AL25)+COUNTIFS($M$2:$M$1000,"&gt;"&amp;$BL$17,$C$2:$C$1000,"="&amp;AL25)</f>
        <v/>
      </c>
      <c r="BM25" s="27">
        <f>COUNTIFS($M$2:$M$1000,"&lt;"&amp;$BL$17,$B$2:$B$1000,"="&amp;AL25)+COUNTIFS($M$2:$M$1000,"&lt;"&amp;$BL$17,$C$2:$C$1000,"="&amp;AL25)</f>
        <v/>
      </c>
      <c r="BN25" s="27">
        <f>COUNTIFS($M$2:$M$1000,"&gt;"&amp;$BL$17,$B$2:$B$1000,"="&amp;AM25)+COUNTIFS($M$2:$M$1000,"&gt;"&amp;$BL$17,$C$2:$C$1000,"="&amp;AM25)</f>
        <v/>
      </c>
      <c r="BO25" s="27">
        <f>COUNTIFS($M$2:$M$1000,"&lt;"&amp;$BL$17,$B$2:$B$1000,"="&amp;AM25)+COUNTIFS($M$2:$M$1000,"&lt;"&amp;$BL$17,$C$2:$C$1000,"="&amp;AM25)</f>
        <v/>
      </c>
      <c r="BP25" s="6">
        <f>COUNTIFS($H$2:$H$1000,"&gt;"&amp;$BP$17,$B$2:$B$1000,"="&amp;AL25)+COUNTIFS($I$2:$I$1000,"&gt;"&amp;$BP$17,$C$2:$C$1000,"="&amp;AL25)</f>
        <v/>
      </c>
      <c r="BQ25" s="27">
        <f>COUNTIFS($H$2:$H$1000,"&lt;"&amp;$BP$17,$B$2:$B$1000,"="&amp;AL25)+COUNTIFS($I$2:$I$1000,"&lt;"&amp;$BP$17,$C$2:$C$1000,"="&amp;AL25)</f>
        <v/>
      </c>
      <c r="BR25" s="27">
        <f>COUNTIFS($H$2:$H$1000,"&gt;"&amp;$BP$17,$B$2:$B$1000,"="&amp;AM25)+COUNTIFS($I$2:$I$1000,"&gt;"&amp;$BP$17,$C$2:$C$1000,"="&amp;AM25)</f>
        <v/>
      </c>
      <c r="BS25" s="27">
        <f>COUNTIFS($H$2:$H$1000,"&lt;"&amp;$BP$17,$B$2:$B$1000,"="&amp;AM25)+COUNTIFS($I$2:$I$1000,"&lt;"&amp;$BP$17,$C$2:$C$1000,"="&amp;AM25)</f>
        <v/>
      </c>
      <c r="BT25" s="27">
        <f>COUNTIFS($H$2:$H$1000,"&gt;"&amp;$BT$17,$B$2:$B$1000,"="&amp;AL25)+COUNTIFS($I$2:$I$1000,"&gt;"&amp;$BT$17,$C$2:$C$1000,"="&amp;AL25)</f>
        <v/>
      </c>
      <c r="BU25" s="27">
        <f>COUNTIFS($H$2:$H$1000,"&lt;"&amp;$BT$17,$B$2:$B$1000,"="&amp;AL25)+COUNTIFS($I$2:$I$1000,"&lt;"&amp;$BT$17,$C$2:$C$1000,"="&amp;AL25)</f>
        <v/>
      </c>
      <c r="BV25" s="27">
        <f>COUNTIFS($H$2:$H$1000,"&gt;"&amp;$BT$17,$B$2:$B$1000,"="&amp;AM25)+COUNTIFS($I$2:$I$1000,"&gt;"&amp;$BT$17,$C$2:$C$1000,"="&amp;AM25)</f>
        <v/>
      </c>
      <c r="BW25" s="27">
        <f>COUNTIFS($H$2:$H$1000,"&lt;"&amp;$BT$17,$B$2:$B$1000,"="&amp;AM25)+COUNTIFS($I$2:$I$1000,"&lt;"&amp;$BT$17,$C$2:$C$1000,"="&amp;AM25)</f>
        <v/>
      </c>
      <c r="BX25" s="27">
        <f>COUNTIFS($H$2:$H$1000,"&gt;"&amp;$BX$17,$B$2:$B$1000,"="&amp;AL25)+COUNTIFS($I$2:$I$1000,"&gt;"&amp;$BX$17,$C$2:$C$1000,"="&amp;AL25)</f>
        <v/>
      </c>
      <c r="BY25" s="27">
        <f>COUNTIFS($H$2:$H$1000,"&lt;"&amp;$BX$17,$B$2:$B$1000,"="&amp;AL25)+COUNTIFS($I$2:$I$1000,"&lt;"&amp;$BX$17,$C$2:$C$1000,"="&amp;AL25)</f>
        <v/>
      </c>
      <c r="BZ25" s="27">
        <f>COUNTIFS($H$2:$H$1000,"&gt;"&amp;$BX$17,$B$2:$B$1000,"="&amp;AM25)+COUNTIFS($I$2:$I$1000,"&gt;"&amp;$BX$17,$C$2:$C$1000,"="&amp;AM25)</f>
        <v/>
      </c>
      <c r="CA25" s="27">
        <f>COUNTIFS($H$2:$H$1000,"&lt;"&amp;$BX$17,$B$2:$B$1000,"="&amp;AM25)+COUNTIFS($I$2:$I$1000,"&lt;"&amp;$BX$17,$C$2:$C$1000,"="&amp;AM25)</f>
        <v/>
      </c>
      <c r="CB25" s="15">
        <f>COUNTIFS($K$2:$K$1000,"&gt;"&amp;$CB$17,$B$2:$B$1000,"="&amp;AL25)+COUNTIFS($L$2:$L$1000,"&gt;"&amp;$CB$17,$C$2:$C$1000,"="&amp;AL25)</f>
        <v/>
      </c>
      <c r="CC25" s="27">
        <f>COUNTIFS($K$2:$K$1000,"&lt;"&amp;$CB$17,$B$2:$B$1000,"="&amp;AL25)+COUNTIFS($L$2:$L$1000,"&lt;"&amp;$CB$17,$C$2:$C$1000,"="&amp;AL25)</f>
        <v/>
      </c>
      <c r="CD25" s="27">
        <f>COUNTIFS($K$2:$K$1000,"&gt;"&amp;$CB$17,$B$2:$B$1000,"="&amp;AM25)+COUNTIFS($L$2:$L$1000,"&gt;"&amp;$CB$17,$C$2:$C$1000,"="&amp;AM25)</f>
        <v/>
      </c>
      <c r="CE25" s="27">
        <f>COUNTIFS($K$2:$K$1000,"&lt;"&amp;$CB$17,$B$2:$B$1000,"="&amp;AM25)+COUNTIFS($L$2:$L$1000,"&lt;"&amp;$CB$17,$C$2:$C$1000,"="&amp;AM25)</f>
        <v/>
      </c>
      <c r="CF25" s="27">
        <f>COUNTIFS($K$2:$K$1000,"&gt;"&amp;$CF$17,$B$2:$B$1000,"="&amp;AL25)+COUNTIFS($L$2:$L$1000,"&gt;"&amp;$CF$17,$C$2:$C$1000,"="&amp;AL25)</f>
        <v/>
      </c>
      <c r="CG25" s="27">
        <f>COUNTIFS($K$2:$K$1000,"&lt;"&amp;$CF$17,$B$2:$B$1000,"="&amp;AL25)+COUNTIFS($L$2:$L$1000,"&lt;"&amp;$CF$17,$C$2:$C$1000,"="&amp;AL25)</f>
        <v/>
      </c>
      <c r="CH25" s="27">
        <f>COUNTIFS($K$2:$K$1000,"&gt;"&amp;$CF$17,$B$2:$B$1000,"="&amp;AM25)+COUNTIFS($L$2:$L$1000,"&gt;"&amp;$CF$17,$C$2:$C$1000,"="&amp;AM25)</f>
        <v/>
      </c>
      <c r="CI25" s="27">
        <f>COUNTIFS($K$2:$K$1000,"&lt;"&amp;$CF$17,$B$2:$B$1000,"="&amp;AM25)+COUNTIFS($L$2:$L$1000,"&lt;"&amp;$CF$17,$C$2:$C$1000,"="&amp;AM25)</f>
        <v/>
      </c>
      <c r="CJ25" s="27">
        <f>COUNTIFS($K$2:$K$1000,"&gt;"&amp;$CJ$17,$B$2:$B$1000,"="&amp;AL25)+COUNTIFS($L$2:$L$1000,"&gt;"&amp;$CJ$17,$C$2:$C$1000,"="&amp;AL25)</f>
        <v/>
      </c>
      <c r="CK25" s="27">
        <f>COUNTIFS($K$2:$K$1000,"&lt;"&amp;$CJ$17,$B$2:$B$1000,"="&amp;AL25)+COUNTIFS($L$2:$L$1000,"&lt;"&amp;$CJ$17,$C$2:$C$1000,"="&amp;AL25)</f>
        <v/>
      </c>
      <c r="CL25" s="27">
        <f>COUNTIFS($K$2:$K$1000,"&gt;"&amp;$CJ$17,$B$2:$B$1000,"="&amp;AM25)+COUNTIFS($L$2:$L$1000,"&gt;"&amp;$CJ$17,$C$2:$C$1000,"="&amp;AM25)</f>
        <v/>
      </c>
      <c r="CM25" s="27">
        <f>COUNTIFS($K$2:$K$1000,"&lt;"&amp;$CJ$17,$B$2:$B$1000,"="&amp;AM25)+COUNTIFS($L$2:$L$1000,"&lt;"&amp;$CJ$17,$C$2:$C$1000,"="&amp;AM25)</f>
        <v/>
      </c>
      <c r="CN25" s="6">
        <f>COUNTIFS($I$2:$I$1000,"&gt;"&amp;$CN$17,$B$2:$B$1000,"="&amp;AL25)+COUNTIFS($H$2:$H$1000,"&gt;"&amp;$CN$17,$C$2:$C$1000,"="&amp;AL25)</f>
        <v/>
      </c>
      <c r="CO25" s="27">
        <f>COUNTIFS($I$2:$I$1000,"&lt;"&amp;$CN$17,$B$2:$B$1000,"="&amp;AL25)+COUNTIFS($H$2:$H$1000,"&lt;"&amp;$CN$17,$C$2:$C$1000,"="&amp;AL25)</f>
        <v/>
      </c>
      <c r="CP25" s="27">
        <f>COUNTIFS($I$2:$I$1000,"&gt;"&amp;$CN$17,$B$2:$B$1000,"="&amp;AM25)+COUNTIFS($H$2:$H$1000,"&gt;"&amp;$CN$17,$C$2:$C$1000,"="&amp;AM25)</f>
        <v/>
      </c>
      <c r="CQ25" s="27">
        <f>COUNTIFS($I$2:$I$1000,"&lt;"&amp;$CN$17,$B$2:$B$1000,"="&amp;AM25)+COUNTIFS($H$2:$H$1000,"&lt;"&amp;$CN$17,$C$2:$C$1000,"="&amp;AM25)</f>
        <v/>
      </c>
      <c r="CR25" s="27">
        <f>COUNTIFS($I$2:$I$1000,"&gt;"&amp;$CR$17,$B$2:$B$1000,"="&amp;AL25)+COUNTIFS($H$2:$H$1000,"&gt;"&amp;$CR$17,$C$2:$C$1000,"="&amp;AL25)</f>
        <v/>
      </c>
      <c r="CS25" s="27">
        <f>COUNTIFS($I$2:$I$1000,"&lt;"&amp;$CR$17,$B$2:$B$1000,"="&amp;AL25)+COUNTIFS($H$2:$H$1000,"&lt;"&amp;$CR$17,$C$2:$C$1000,"="&amp;AL25)</f>
        <v/>
      </c>
      <c r="CT25" s="27">
        <f>COUNTIFS($I$2:$I$1000,"&gt;"&amp;$CR$17,$B$2:$B$1000,"="&amp;AM25)+COUNTIFS($H$2:$H$1000,"&gt;"&amp;$CR$17,$C$2:$C$1000,"="&amp;AM25)</f>
        <v/>
      </c>
      <c r="CU25" s="27">
        <f>COUNTIFS($I$2:$I$1000,"&lt;"&amp;$CR$17,$B$2:$B$1000,"="&amp;AM25)+COUNTIFS($H$2:$H$1000,"&lt;"&amp;$CR$17,$C$2:$C$1000,"="&amp;AM25)</f>
        <v/>
      </c>
      <c r="CV25" s="27">
        <f>COUNTIFS($I$2:$I$1000,"&gt;"&amp;$CV$17,$B$2:$B$1000,"="&amp;AL25)+COUNTIFS($H$2:$H$1000,"&gt;"&amp;$CV$17,$C$2:$C$1000,"="&amp;AL25)</f>
        <v/>
      </c>
      <c r="CW25" s="27">
        <f>COUNTIFS($I$2:$I$1000,"&lt;"&amp;$CV$17,$B$2:$B$1000,"="&amp;AL25)+COUNTIFS($H$2:$H$1000,"&lt;"&amp;$CV$17,$C$2:$C$1000,"="&amp;AL25)</f>
        <v/>
      </c>
      <c r="CX25" s="27">
        <f>COUNTIFS($I$2:$I$1000,"&gt;"&amp;$CV$17,$B$2:$B$1000,"="&amp;AM25)+COUNTIFS($H$2:$H$1000,"&gt;"&amp;$CV$17,$C$2:$C$1000,"="&amp;AM25)</f>
        <v/>
      </c>
      <c r="CY25" s="27">
        <f>COUNTIFS($I$2:$I$1000,"&lt;"&amp;$CV$17,$B$2:$B$1000,"="&amp;AM25)+COUNTIFS($H$2:$H$1000,"&lt;"&amp;$CV$17,$C$2:$C$1000,"="&amp;AM25)</f>
        <v/>
      </c>
      <c r="CZ25" s="15">
        <f>COUNTIFS($L$2:$L$1000,"&gt;"&amp;$CZ$17,$B$2:$B$1000,"="&amp;AL25)+COUNTIFS($K$2:$K$1000,"&gt;"&amp;$CZ$17,$C$2:$C$1000,"="&amp;AL25)</f>
        <v/>
      </c>
      <c r="DA25" s="27">
        <f>COUNTIFS($L$2:$L$1000,"&lt;"&amp;$CZ$17,$B$2:$B$1000,"="&amp;AL25)+COUNTIFS($K$2:$K$1000,"&lt;"&amp;$CZ$17,$C$2:$C$1000,"="&amp;AL25)</f>
        <v/>
      </c>
      <c r="DB25" s="27">
        <f>COUNTIFS($L$2:$L$1000,"&gt;"&amp;$CZ$17,$B$2:$B$1000,"="&amp;AM25)+COUNTIFS($K$2:$K$1000,"&gt;"&amp;$CZ$17,$C$2:$C$1000,"="&amp;AM25)</f>
        <v/>
      </c>
      <c r="DC25" s="27">
        <f>COUNTIFS($L$2:$L$1000,"&lt;"&amp;$CZ$17,$B$2:$B$1000,"="&amp;AM25)+COUNTIFS($K$2:$K$1000,"&lt;"&amp;$CZ$17,$C$2:$C$1000,"="&amp;AM25)</f>
        <v/>
      </c>
      <c r="DD25" s="27">
        <f>COUNTIFS($L$2:$L$1000,"&gt;"&amp;$DD$17,$B$2:$B$1000,"="&amp;AL25)+COUNTIFS($K$2:$K$1000,"&gt;"&amp;$DD$17,$C$2:$C$1000,"="&amp;AL25)</f>
        <v/>
      </c>
      <c r="DE25" s="27">
        <f>COUNTIFS($L$2:$L$1000,"&lt;"&amp;$DD$17,$B$2:$B$1000,"="&amp;AL25)+COUNTIFS($K$2:$K$1000,"&lt;"&amp;$DD$17,$C$2:$C$1000,"="&amp;AL25)</f>
        <v/>
      </c>
      <c r="DF25" s="27">
        <f>COUNTIFS($L$2:$L$1000,"&gt;"&amp;$DD$17,$B$2:$B$1000,"="&amp;AM25)+COUNTIFS($K$2:$K$1000,"&gt;"&amp;$DD$17,$C$2:$C$1000,"="&amp;AM25)</f>
        <v/>
      </c>
      <c r="DG25" s="27">
        <f>COUNTIFS($L$2:$L$1000,"&lt;"&amp;$DD$17,$B$2:$B$1000,"="&amp;AM25)+COUNTIFS($K$2:$K$1000,"&lt;"&amp;$DD$17,$C$2:$C$1000,"="&amp;AM25)</f>
        <v/>
      </c>
      <c r="DH25" s="27">
        <f>COUNTIFS($L$2:$L$1000,"&gt;"&amp;$DH$17,$B$2:$B$1000,"="&amp;AL25)+COUNTIFS($K$2:$K$1000,"&gt;"&amp;$DH$17,$C$2:$C$1000,"="&amp;AL25)</f>
        <v/>
      </c>
      <c r="DI25" s="27">
        <f>COUNTIFS($L$2:$L$1000,"&lt;"&amp;$DH$17,$B$2:$B$1000,"="&amp;AL25)+COUNTIFS($K$2:$K$1000,"&lt;"&amp;$DH$17,$C$2:$C$1000,"="&amp;AL25)</f>
        <v/>
      </c>
      <c r="DJ25" s="27">
        <f>COUNTIFS($L$2:$L$1000,"&gt;"&amp;$DH$17,$B$2:$B$1000,"="&amp;AM25)+COUNTIFS($K$2:$K$1000,"&gt;"&amp;$DH$17,$C$2:$C$1000,"="&amp;AM25)</f>
        <v/>
      </c>
      <c r="DK25" s="27">
        <f>COUNTIFS($L$2:$L$1000,"&lt;"&amp;$DH$17,$B$2:$B$1000,"="&amp;AM25)+COUNTIFS($K$2:$K$1000,"&lt;"&amp;$DH$17,$C$2:$C$1000,"="&amp;AM25)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43345</v>
      </c>
      <c r="B26" s="42" t="inlineStr">
        <is>
          <t>Lazio</t>
        </is>
      </c>
      <c r="C26" s="42" t="inlineStr">
        <is>
          <t>Frosinone</t>
        </is>
      </c>
      <c r="D26" s="27" t="n">
        <v>649</v>
      </c>
      <c r="E26" s="27" t="n">
        <v>349</v>
      </c>
      <c r="F26" s="27" t="n">
        <v>570</v>
      </c>
      <c r="G26" s="27" t="n">
        <v>247</v>
      </c>
      <c r="H26" s="8" t="n">
        <v>5</v>
      </c>
      <c r="I26" s="8" t="n">
        <v>2</v>
      </c>
      <c r="J26" s="8" t="n">
        <v>7</v>
      </c>
      <c r="K26" s="15" t="n">
        <v>1</v>
      </c>
      <c r="L26" s="27" t="n">
        <v>0</v>
      </c>
      <c r="M26" s="8" t="n">
        <v>1</v>
      </c>
      <c r="N26" s="12">
        <f>IF(K26="","",LOOKUP(K26-L26,{-9E+307,0,1},{2,"x",1}))</f>
        <v/>
      </c>
      <c r="O26" s="7">
        <f>IF(K26="","",K26&amp;"-"&amp;L26)</f>
        <v/>
      </c>
      <c r="P26" s="1" t="n"/>
      <c r="AL26" s="42">
        <f>AL38</f>
        <v/>
      </c>
      <c r="AM26" s="42">
        <f>AM38</f>
        <v/>
      </c>
      <c r="AN26" s="27">
        <f>COUNTIFS($J$2:$J$1000,"&gt;"&amp;$AN$17,$B$2:$B$1000,"="&amp;AL26)+COUNTIFS($J$2:$J$1000,"&gt;"&amp;$AN$17,$C$2:$C$1000,"="&amp;AL26)</f>
        <v/>
      </c>
      <c r="AO26" s="27">
        <f>COUNTIFS($J$2:$J$1000,"&lt;"&amp;$AN$17,$B$2:$B$1000,"="&amp;AL26)+COUNTIFS($J$2:$J$1000,"&lt;"&amp;$AN$17,$C$2:$C$1000,"="&amp;AL26)</f>
        <v/>
      </c>
      <c r="AP26" s="27">
        <f>COUNTIFS($J$2:$J$1000,"&gt;"&amp;$AN$17,$B$2:$B$1000,"="&amp;AM26)+COUNTIFS($J$2:$J$1000,"&gt;"&amp;$AN$17,$C$2:$C$1000,"="&amp;AM26)</f>
        <v/>
      </c>
      <c r="AQ26" s="27">
        <f>COUNTIFS($J$2:$J$1000,"&lt;"&amp;$AN$17,$B$2:$B$1000,"="&amp;AM26)+COUNTIFS($J$2:$J$1000,"&lt;"&amp;$AN$17,$C$2:$C$1000,"="&amp;AM26)</f>
        <v/>
      </c>
      <c r="AR26" s="27">
        <f>COUNTIFS($J$2:$J$1000,"&gt;"&amp;$AR$17,$B$2:$B$1000,"="&amp;AL26)+COUNTIFS($J$2:$J$1000,"&gt;"&amp;$AR$17,$C$2:$C$1000,"="&amp;AL26)</f>
        <v/>
      </c>
      <c r="AS26" s="27">
        <f>COUNTIFS($J$2:$J$1000,"&lt;"&amp;$AR$17,$B$2:$B$1000,"="&amp;AL26)+COUNTIFS($J$2:$J$1000,"&lt;"&amp;$AR$17,$C$2:$C$1000,"="&amp;AL26)</f>
        <v/>
      </c>
      <c r="AT26" s="27">
        <f>COUNTIFS($J$2:$J$1000,"&gt;"&amp;$AR$17,$B$2:$B$1000,"="&amp;AM26)+COUNTIFS($J$2:$J$1000,"&gt;"&amp;$AR$17,$C$2:$C$1000,"="&amp;AM26)</f>
        <v/>
      </c>
      <c r="AU26" s="27">
        <f>COUNTIFS($J$2:$J$1000,"&lt;"&amp;$AR$17,$B$2:$B$1000,"="&amp;AM26)+COUNTIFS($J$2:$J$1000,"&lt;"&amp;$AR$17,$C$2:$C$1000,"="&amp;AM26)</f>
        <v/>
      </c>
      <c r="AV26" s="27">
        <f>COUNTIFS($J$2:$J$1000,"&gt;"&amp;$AV$17,$B$2:$B$1000,"="&amp;AL26)+COUNTIFS($J$2:$J$1000,"&gt;"&amp;$AV$17,$C$2:$C$1000,"="&amp;AL26)</f>
        <v/>
      </c>
      <c r="AW26" s="27">
        <f>COUNTIFS($J$2:$J$1000,"&lt;"&amp;$AV$17,$B$2:$B$1000,"="&amp;AL26)+COUNTIFS($J$2:$J$1000,"&lt;"&amp;$AV$17,$C$2:$C$1000,"="&amp;AL26)</f>
        <v/>
      </c>
      <c r="AX26" s="27">
        <f>COUNTIFS($J$2:$J$1000,"&gt;"&amp;$AV$17,$B$2:$B$1000,"="&amp;AM26)+COUNTIFS($J$2:$J$1000,"&gt;"&amp;$AV$17,$C$2:$C$1000,"="&amp;AM26)</f>
        <v/>
      </c>
      <c r="AY26" s="27">
        <f>COUNTIFS($J$2:$J$1000,"&lt;"&amp;$AV$17,$B$2:$B$1000,"="&amp;AM26)+COUNTIFS($J$2:$J$1000,"&lt;"&amp;$AV$17,$C$2:$C$1000,"="&amp;AM26)</f>
        <v/>
      </c>
      <c r="AZ26" s="15">
        <f>COUNTIFS($M$2:$M$1000,"&gt;"&amp;$AZ$17,$B$2:$B$1000,"="&amp;AL26)+COUNTIFS($M$2:$M$1000,"&gt;"&amp;$AZ$17,$C$2:$C$1000,"="&amp;AL26)</f>
        <v/>
      </c>
      <c r="BA26" s="27">
        <f>COUNTIFS($M$2:$M$1000,"&lt;"&amp;$AZ$17,$B$2:$B$1000,"="&amp;AL26)+COUNTIFS($M$2:$M$1000,"&lt;"&amp;$AZ$17,$C$2:$C$1000,"="&amp;AL26)</f>
        <v/>
      </c>
      <c r="BB26" s="27">
        <f>COUNTIFS($M$2:$M$1000,"&gt;"&amp;$AZ$17,$B$2:$B$1000,"="&amp;AM26)+COUNTIFS($M$2:$M$1000,"&gt;"&amp;$AZ$17,$C$2:$C$1000,"="&amp;AM26)</f>
        <v/>
      </c>
      <c r="BC26" s="27">
        <f>COUNTIFS($M$2:$M$1000,"&lt;"&amp;$AZ$17,$B$2:$B$1000,"="&amp;AM26)+COUNTIFS($M$2:$M$1000,"&lt;"&amp;$AZ$17,$C$2:$C$1000,"="&amp;AM26)</f>
        <v/>
      </c>
      <c r="BD26" s="27">
        <f>COUNTIFS($M$2:$M$1000,"&gt;"&amp;$BD$17,$B$2:$B$1000,"="&amp;AL26)+COUNTIFS($M$2:$M$1000,"&gt;"&amp;$BD$17,$C$2:$C$1000,"="&amp;AL26)</f>
        <v/>
      </c>
      <c r="BE26" s="27">
        <f>COUNTIFS($M$2:$M$1000,"&lt;"&amp;$BD$17,$B$2:$B$1000,"="&amp;AL26)+COUNTIFS($M$2:$M$1000,"&lt;"&amp;$BD$17,$C$2:$C$1000,"="&amp;AL26)</f>
        <v/>
      </c>
      <c r="BF26" s="27">
        <f>COUNTIFS($M$2:$M$1000,"&gt;"&amp;$BD$17,$B$2:$B$1000,"="&amp;AM26)+COUNTIFS($M$2:$M$1000,"&gt;"&amp;$BD$17,$C$2:$C$1000,"="&amp;AM26)</f>
        <v/>
      </c>
      <c r="BG26" s="27">
        <f>COUNTIFS($M$2:$M$1000,"&lt;"&amp;$BD$17,$B$2:$B$1000,"="&amp;AM26)+COUNTIFS($M$2:$M$1000,"&lt;"&amp;$BD$17,$C$2:$C$1000,"="&amp;AM26)</f>
        <v/>
      </c>
      <c r="BH26" s="27">
        <f>COUNTIFS($M$2:$M$1000,"&gt;"&amp;$BH$17,$B$2:$B$1000,"="&amp;AL26)+COUNTIFS($M$2:$M$1000,"&gt;"&amp;$BH$17,$C$2:$C$1000,"="&amp;AL26)</f>
        <v/>
      </c>
      <c r="BI26" s="27">
        <f>COUNTIFS($M$2:$M$1000,"&lt;"&amp;$BH$17,$B$2:$B$1000,"="&amp;AL26)+COUNTIFS($M$2:$M$1000,"&lt;"&amp;$BH$17,$C$2:$C$1000,"="&amp;AL26)</f>
        <v/>
      </c>
      <c r="BJ26" s="27">
        <f>COUNTIFS($M$2:$M$1000,"&gt;"&amp;$BH$17,$B$2:$B$1000,"="&amp;AM26)+COUNTIFS($M$2:$M$1000,"&gt;"&amp;$BH$17,$C$2:$C$1000,"="&amp;AM26)</f>
        <v/>
      </c>
      <c r="BK26" s="27">
        <f>COUNTIFS($M$2:$M$1000,"&lt;"&amp;$BH$17,$B$2:$B$1000,"="&amp;AM26)+COUNTIFS($M$2:$M$1000,"&lt;"&amp;$BH$17,$C$2:$C$1000,"="&amp;AM26)</f>
        <v/>
      </c>
      <c r="BL26" s="27">
        <f>COUNTIFS($M$2:$M$1000,"&gt;"&amp;$BL$17,$B$2:$B$1000,"="&amp;AL26)+COUNTIFS($M$2:$M$1000,"&gt;"&amp;$BL$17,$C$2:$C$1000,"="&amp;AL26)</f>
        <v/>
      </c>
      <c r="BM26" s="27">
        <f>COUNTIFS($M$2:$M$1000,"&lt;"&amp;$BL$17,$B$2:$B$1000,"="&amp;AL26)+COUNTIFS($M$2:$M$1000,"&lt;"&amp;$BL$17,$C$2:$C$1000,"="&amp;AL26)</f>
        <v/>
      </c>
      <c r="BN26" s="27">
        <f>COUNTIFS($M$2:$M$1000,"&gt;"&amp;$BL$17,$B$2:$B$1000,"="&amp;AM26)+COUNTIFS($M$2:$M$1000,"&gt;"&amp;$BL$17,$C$2:$C$1000,"="&amp;AM26)</f>
        <v/>
      </c>
      <c r="BO26" s="27">
        <f>COUNTIFS($M$2:$M$1000,"&lt;"&amp;$BL$17,$B$2:$B$1000,"="&amp;AM26)+COUNTIFS($M$2:$M$1000,"&lt;"&amp;$BL$17,$C$2:$C$1000,"="&amp;AM26)</f>
        <v/>
      </c>
      <c r="BP26" s="6">
        <f>COUNTIFS($H$2:$H$1000,"&gt;"&amp;$BP$17,$B$2:$B$1000,"="&amp;AL26)+COUNTIFS($I$2:$I$1000,"&gt;"&amp;$BP$17,$C$2:$C$1000,"="&amp;AL26)</f>
        <v/>
      </c>
      <c r="BQ26" s="27">
        <f>COUNTIFS($H$2:$H$1000,"&lt;"&amp;$BP$17,$B$2:$B$1000,"="&amp;AL26)+COUNTIFS($I$2:$I$1000,"&lt;"&amp;$BP$17,$C$2:$C$1000,"="&amp;AL26)</f>
        <v/>
      </c>
      <c r="BR26" s="27">
        <f>COUNTIFS($H$2:$H$1000,"&gt;"&amp;$BP$17,$B$2:$B$1000,"="&amp;AM26)+COUNTIFS($I$2:$I$1000,"&gt;"&amp;$BP$17,$C$2:$C$1000,"="&amp;AM26)</f>
        <v/>
      </c>
      <c r="BS26" s="27">
        <f>COUNTIFS($H$2:$H$1000,"&lt;"&amp;$BP$17,$B$2:$B$1000,"="&amp;AM26)+COUNTIFS($I$2:$I$1000,"&lt;"&amp;$BP$17,$C$2:$C$1000,"="&amp;AM26)</f>
        <v/>
      </c>
      <c r="BT26" s="27">
        <f>COUNTIFS($H$2:$H$1000,"&gt;"&amp;$BT$17,$B$2:$B$1000,"="&amp;AL26)+COUNTIFS($I$2:$I$1000,"&gt;"&amp;$BT$17,$C$2:$C$1000,"="&amp;AL26)</f>
        <v/>
      </c>
      <c r="BU26" s="27">
        <f>COUNTIFS($H$2:$H$1000,"&lt;"&amp;$BT$17,$B$2:$B$1000,"="&amp;AL26)+COUNTIFS($I$2:$I$1000,"&lt;"&amp;$BT$17,$C$2:$C$1000,"="&amp;AL26)</f>
        <v/>
      </c>
      <c r="BV26" s="27">
        <f>COUNTIFS($H$2:$H$1000,"&gt;"&amp;$BT$17,$B$2:$B$1000,"="&amp;AM26)+COUNTIFS($I$2:$I$1000,"&gt;"&amp;$BT$17,$C$2:$C$1000,"="&amp;AM26)</f>
        <v/>
      </c>
      <c r="BW26" s="27">
        <f>COUNTIFS($H$2:$H$1000,"&lt;"&amp;$BT$17,$B$2:$B$1000,"="&amp;AM26)+COUNTIFS($I$2:$I$1000,"&lt;"&amp;$BT$17,$C$2:$C$1000,"="&amp;AM26)</f>
        <v/>
      </c>
      <c r="BX26" s="27">
        <f>COUNTIFS($H$2:$H$1000,"&gt;"&amp;$BX$17,$B$2:$B$1000,"="&amp;AL26)+COUNTIFS($I$2:$I$1000,"&gt;"&amp;$BX$17,$C$2:$C$1000,"="&amp;AL26)</f>
        <v/>
      </c>
      <c r="BY26" s="27">
        <f>COUNTIFS($H$2:$H$1000,"&lt;"&amp;$BX$17,$B$2:$B$1000,"="&amp;AL26)+COUNTIFS($I$2:$I$1000,"&lt;"&amp;$BX$17,$C$2:$C$1000,"="&amp;AL26)</f>
        <v/>
      </c>
      <c r="BZ26" s="27">
        <f>COUNTIFS($H$2:$H$1000,"&gt;"&amp;$BX$17,$B$2:$B$1000,"="&amp;AM26)+COUNTIFS($I$2:$I$1000,"&gt;"&amp;$BX$17,$C$2:$C$1000,"="&amp;AM26)</f>
        <v/>
      </c>
      <c r="CA26" s="27">
        <f>COUNTIFS($H$2:$H$1000,"&lt;"&amp;$BX$17,$B$2:$B$1000,"="&amp;AM26)+COUNTIFS($I$2:$I$1000,"&lt;"&amp;$BX$17,$C$2:$C$1000,"="&amp;AM26)</f>
        <v/>
      </c>
      <c r="CB26" s="15">
        <f>COUNTIFS($K$2:$K$1000,"&gt;"&amp;$CB$17,$B$2:$B$1000,"="&amp;AL26)+COUNTIFS($L$2:$L$1000,"&gt;"&amp;$CB$17,$C$2:$C$1000,"="&amp;AL26)</f>
        <v/>
      </c>
      <c r="CC26" s="27">
        <f>COUNTIFS($K$2:$K$1000,"&lt;"&amp;$CB$17,$B$2:$B$1000,"="&amp;AL26)+COUNTIFS($L$2:$L$1000,"&lt;"&amp;$CB$17,$C$2:$C$1000,"="&amp;AL26)</f>
        <v/>
      </c>
      <c r="CD26" s="27">
        <f>COUNTIFS($K$2:$K$1000,"&gt;"&amp;$CB$17,$B$2:$B$1000,"="&amp;AM26)+COUNTIFS($L$2:$L$1000,"&gt;"&amp;$CB$17,$C$2:$C$1000,"="&amp;AM26)</f>
        <v/>
      </c>
      <c r="CE26" s="27">
        <f>COUNTIFS($K$2:$K$1000,"&lt;"&amp;$CB$17,$B$2:$B$1000,"="&amp;AM26)+COUNTIFS($L$2:$L$1000,"&lt;"&amp;$CB$17,$C$2:$C$1000,"="&amp;AM26)</f>
        <v/>
      </c>
      <c r="CF26" s="27">
        <f>COUNTIFS($K$2:$K$1000,"&gt;"&amp;$CF$17,$B$2:$B$1000,"="&amp;AL26)+COUNTIFS($L$2:$L$1000,"&gt;"&amp;$CF$17,$C$2:$C$1000,"="&amp;AL26)</f>
        <v/>
      </c>
      <c r="CG26" s="27">
        <f>COUNTIFS($K$2:$K$1000,"&lt;"&amp;$CF$17,$B$2:$B$1000,"="&amp;AL26)+COUNTIFS($L$2:$L$1000,"&lt;"&amp;$CF$17,$C$2:$C$1000,"="&amp;AL26)</f>
        <v/>
      </c>
      <c r="CH26" s="27">
        <f>COUNTIFS($K$2:$K$1000,"&gt;"&amp;$CF$17,$B$2:$B$1000,"="&amp;AM26)+COUNTIFS($L$2:$L$1000,"&gt;"&amp;$CF$17,$C$2:$C$1000,"="&amp;AM26)</f>
        <v/>
      </c>
      <c r="CI26" s="27">
        <f>COUNTIFS($K$2:$K$1000,"&lt;"&amp;$CF$17,$B$2:$B$1000,"="&amp;AM26)+COUNTIFS($L$2:$L$1000,"&lt;"&amp;$CF$17,$C$2:$C$1000,"="&amp;AM26)</f>
        <v/>
      </c>
      <c r="CJ26" s="27">
        <f>COUNTIFS($K$2:$K$1000,"&gt;"&amp;$CJ$17,$B$2:$B$1000,"="&amp;AL26)+COUNTIFS($L$2:$L$1000,"&gt;"&amp;$CJ$17,$C$2:$C$1000,"="&amp;AL26)</f>
        <v/>
      </c>
      <c r="CK26" s="27">
        <f>COUNTIFS($K$2:$K$1000,"&lt;"&amp;$CJ$17,$B$2:$B$1000,"="&amp;AL26)+COUNTIFS($L$2:$L$1000,"&lt;"&amp;$CJ$17,$C$2:$C$1000,"="&amp;AL26)</f>
        <v/>
      </c>
      <c r="CL26" s="27">
        <f>COUNTIFS($K$2:$K$1000,"&gt;"&amp;$CJ$17,$B$2:$B$1000,"="&amp;AM26)+COUNTIFS($L$2:$L$1000,"&gt;"&amp;$CJ$17,$C$2:$C$1000,"="&amp;AM26)</f>
        <v/>
      </c>
      <c r="CM26" s="27">
        <f>COUNTIFS($K$2:$K$1000,"&lt;"&amp;$CJ$17,$B$2:$B$1000,"="&amp;AM26)+COUNTIFS($L$2:$L$1000,"&lt;"&amp;$CJ$17,$C$2:$C$1000,"="&amp;AM26)</f>
        <v/>
      </c>
      <c r="CN26" s="6">
        <f>COUNTIFS($I$2:$I$1000,"&gt;"&amp;$CN$17,$B$2:$B$1000,"="&amp;AL26)+COUNTIFS($H$2:$H$1000,"&gt;"&amp;$CN$17,$C$2:$C$1000,"="&amp;AL26)</f>
        <v/>
      </c>
      <c r="CO26" s="27">
        <f>COUNTIFS($I$2:$I$1000,"&lt;"&amp;$CN$17,$B$2:$B$1000,"="&amp;AL26)+COUNTIFS($H$2:$H$1000,"&lt;"&amp;$CN$17,$C$2:$C$1000,"="&amp;AL26)</f>
        <v/>
      </c>
      <c r="CP26" s="27">
        <f>COUNTIFS($I$2:$I$1000,"&gt;"&amp;$CN$17,$B$2:$B$1000,"="&amp;AM26)+COUNTIFS($H$2:$H$1000,"&gt;"&amp;$CN$17,$C$2:$C$1000,"="&amp;AM26)</f>
        <v/>
      </c>
      <c r="CQ26" s="27">
        <f>COUNTIFS($I$2:$I$1000,"&lt;"&amp;$CN$17,$B$2:$B$1000,"="&amp;AM26)+COUNTIFS($H$2:$H$1000,"&lt;"&amp;$CN$17,$C$2:$C$1000,"="&amp;AM26)</f>
        <v/>
      </c>
      <c r="CR26" s="27">
        <f>COUNTIFS($I$2:$I$1000,"&gt;"&amp;$CR$17,$B$2:$B$1000,"="&amp;AL26)+COUNTIFS($H$2:$H$1000,"&gt;"&amp;$CR$17,$C$2:$C$1000,"="&amp;AL26)</f>
        <v/>
      </c>
      <c r="CS26" s="27">
        <f>COUNTIFS($I$2:$I$1000,"&lt;"&amp;$CR$17,$B$2:$B$1000,"="&amp;AL26)+COUNTIFS($H$2:$H$1000,"&lt;"&amp;$CR$17,$C$2:$C$1000,"="&amp;AL26)</f>
        <v/>
      </c>
      <c r="CT26" s="27">
        <f>COUNTIFS($I$2:$I$1000,"&gt;"&amp;$CR$17,$B$2:$B$1000,"="&amp;AM26)+COUNTIFS($H$2:$H$1000,"&gt;"&amp;$CR$17,$C$2:$C$1000,"="&amp;AM26)</f>
        <v/>
      </c>
      <c r="CU26" s="27">
        <f>COUNTIFS($I$2:$I$1000,"&lt;"&amp;$CR$17,$B$2:$B$1000,"="&amp;AM26)+COUNTIFS($H$2:$H$1000,"&lt;"&amp;$CR$17,$C$2:$C$1000,"="&amp;AM26)</f>
        <v/>
      </c>
      <c r="CV26" s="27">
        <f>COUNTIFS($I$2:$I$1000,"&gt;"&amp;$CV$17,$B$2:$B$1000,"="&amp;AL26)+COUNTIFS($H$2:$H$1000,"&gt;"&amp;$CV$17,$C$2:$C$1000,"="&amp;AL26)</f>
        <v/>
      </c>
      <c r="CW26" s="27">
        <f>COUNTIFS($I$2:$I$1000,"&lt;"&amp;$CV$17,$B$2:$B$1000,"="&amp;AL26)+COUNTIFS($H$2:$H$1000,"&lt;"&amp;$CV$17,$C$2:$C$1000,"="&amp;AL26)</f>
        <v/>
      </c>
      <c r="CX26" s="27">
        <f>COUNTIFS($I$2:$I$1000,"&gt;"&amp;$CV$17,$B$2:$B$1000,"="&amp;AM26)+COUNTIFS($H$2:$H$1000,"&gt;"&amp;$CV$17,$C$2:$C$1000,"="&amp;AM26)</f>
        <v/>
      </c>
      <c r="CY26" s="27">
        <f>COUNTIFS($I$2:$I$1000,"&lt;"&amp;$CV$17,$B$2:$B$1000,"="&amp;AM26)+COUNTIFS($H$2:$H$1000,"&lt;"&amp;$CV$17,$C$2:$C$1000,"="&amp;AM26)</f>
        <v/>
      </c>
      <c r="CZ26" s="15">
        <f>COUNTIFS($L$2:$L$1000,"&gt;"&amp;$CZ$17,$B$2:$B$1000,"="&amp;AL26)+COUNTIFS($K$2:$K$1000,"&gt;"&amp;$CZ$17,$C$2:$C$1000,"="&amp;AL26)</f>
        <v/>
      </c>
      <c r="DA26" s="27">
        <f>COUNTIFS($L$2:$L$1000,"&lt;"&amp;$CZ$17,$B$2:$B$1000,"="&amp;AL26)+COUNTIFS($K$2:$K$1000,"&lt;"&amp;$CZ$17,$C$2:$C$1000,"="&amp;AL26)</f>
        <v/>
      </c>
      <c r="DB26" s="27">
        <f>COUNTIFS($L$2:$L$1000,"&gt;"&amp;$CZ$17,$B$2:$B$1000,"="&amp;AM26)+COUNTIFS($K$2:$K$1000,"&gt;"&amp;$CZ$17,$C$2:$C$1000,"="&amp;AM26)</f>
        <v/>
      </c>
      <c r="DC26" s="27">
        <f>COUNTIFS($L$2:$L$1000,"&lt;"&amp;$CZ$17,$B$2:$B$1000,"="&amp;AM26)+COUNTIFS($K$2:$K$1000,"&lt;"&amp;$CZ$17,$C$2:$C$1000,"="&amp;AM26)</f>
        <v/>
      </c>
      <c r="DD26" s="27">
        <f>COUNTIFS($L$2:$L$1000,"&gt;"&amp;$DD$17,$B$2:$B$1000,"="&amp;AL26)+COUNTIFS($K$2:$K$1000,"&gt;"&amp;$DD$17,$C$2:$C$1000,"="&amp;AL26)</f>
        <v/>
      </c>
      <c r="DE26" s="27">
        <f>COUNTIFS($L$2:$L$1000,"&lt;"&amp;$DD$17,$B$2:$B$1000,"="&amp;AL26)+COUNTIFS($K$2:$K$1000,"&lt;"&amp;$DD$17,$C$2:$C$1000,"="&amp;AL26)</f>
        <v/>
      </c>
      <c r="DF26" s="27">
        <f>COUNTIFS($L$2:$L$1000,"&gt;"&amp;$DD$17,$B$2:$B$1000,"="&amp;AM26)+COUNTIFS($K$2:$K$1000,"&gt;"&amp;$DD$17,$C$2:$C$1000,"="&amp;AM26)</f>
        <v/>
      </c>
      <c r="DG26" s="27">
        <f>COUNTIFS($L$2:$L$1000,"&lt;"&amp;$DD$17,$B$2:$B$1000,"="&amp;AM26)+COUNTIFS($K$2:$K$1000,"&lt;"&amp;$DD$17,$C$2:$C$1000,"="&amp;AM26)</f>
        <v/>
      </c>
      <c r="DH26" s="27">
        <f>COUNTIFS($L$2:$L$1000,"&gt;"&amp;$DH$17,$B$2:$B$1000,"="&amp;AL26)+COUNTIFS($K$2:$K$1000,"&gt;"&amp;$DH$17,$C$2:$C$1000,"="&amp;AL26)</f>
        <v/>
      </c>
      <c r="DI26" s="27">
        <f>COUNTIFS($L$2:$L$1000,"&lt;"&amp;$DH$17,$B$2:$B$1000,"="&amp;AL26)+COUNTIFS($K$2:$K$1000,"&lt;"&amp;$DH$17,$C$2:$C$1000,"="&amp;AL26)</f>
        <v/>
      </c>
      <c r="DJ26" s="27">
        <f>COUNTIFS($L$2:$L$1000,"&gt;"&amp;$DH$17,$B$2:$B$1000,"="&amp;AM26)+COUNTIFS($K$2:$K$1000,"&gt;"&amp;$DH$17,$C$2:$C$1000,"="&amp;AM26)</f>
        <v/>
      </c>
      <c r="DK26" s="27">
        <f>COUNTIFS($L$2:$L$1000,"&lt;"&amp;$DH$17,$B$2:$B$1000,"="&amp;AM26)+COUNTIFS($K$2:$K$1000,"&lt;"&amp;$DH$17,$C$2:$C$1000,"="&amp;AM26)</f>
        <v/>
      </c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43345</v>
      </c>
      <c r="B27" s="42" t="inlineStr">
        <is>
          <t>Sampdoria</t>
        </is>
      </c>
      <c r="C27" s="42" t="inlineStr">
        <is>
          <t>Napoli</t>
        </is>
      </c>
      <c r="D27" s="27" t="n">
        <v>495</v>
      </c>
      <c r="E27" s="27" t="n">
        <v>507</v>
      </c>
      <c r="F27" s="27" t="n">
        <v>413</v>
      </c>
      <c r="G27" s="27" t="n">
        <v>442</v>
      </c>
      <c r="H27" s="8" t="n">
        <v>3</v>
      </c>
      <c r="I27" s="8" t="n">
        <v>4</v>
      </c>
      <c r="J27" s="8" t="n">
        <v>7</v>
      </c>
      <c r="K27" s="15" t="n">
        <v>3</v>
      </c>
      <c r="L27" s="27" t="n">
        <v>0</v>
      </c>
      <c r="M27" s="8" t="n">
        <v>3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42">
        <f>AL39</f>
        <v/>
      </c>
      <c r="AM27" s="42">
        <f>AM39</f>
        <v/>
      </c>
      <c r="AN27" s="27">
        <f>COUNTIFS($J$2:$J$1000,"&gt;"&amp;$AN$17,$B$2:$B$1000,"="&amp;AL27)+COUNTIFS($J$2:$J$1000,"&gt;"&amp;$AN$17,$C$2:$C$1000,"="&amp;AL27)</f>
        <v/>
      </c>
      <c r="AO27" s="27">
        <f>COUNTIFS($J$2:$J$1000,"&lt;"&amp;$AN$17,$B$2:$B$1000,"="&amp;AL27)+COUNTIFS($J$2:$J$1000,"&lt;"&amp;$AN$17,$C$2:$C$1000,"="&amp;AL27)</f>
        <v/>
      </c>
      <c r="AP27" s="27">
        <f>COUNTIFS($J$2:$J$1000,"&gt;"&amp;$AN$17,$B$2:$B$1000,"="&amp;AM27)+COUNTIFS($J$2:$J$1000,"&gt;"&amp;$AN$17,$C$2:$C$1000,"="&amp;AM27)</f>
        <v/>
      </c>
      <c r="AQ27" s="27">
        <f>COUNTIFS($J$2:$J$1000,"&lt;"&amp;$AN$17,$B$2:$B$1000,"="&amp;AM27)+COUNTIFS($J$2:$J$1000,"&lt;"&amp;$AN$17,$C$2:$C$1000,"="&amp;AM27)</f>
        <v/>
      </c>
      <c r="AR27" s="27">
        <f>COUNTIFS($J$2:$J$1000,"&gt;"&amp;$AR$17,$B$2:$B$1000,"="&amp;AL27)+COUNTIFS($J$2:$J$1000,"&gt;"&amp;$AR$17,$C$2:$C$1000,"="&amp;AL27)</f>
        <v/>
      </c>
      <c r="AS27" s="27">
        <f>COUNTIFS($J$2:$J$1000,"&lt;"&amp;$AR$17,$B$2:$B$1000,"="&amp;AL27)+COUNTIFS($J$2:$J$1000,"&lt;"&amp;$AR$17,$C$2:$C$1000,"="&amp;AL27)</f>
        <v/>
      </c>
      <c r="AT27" s="27">
        <f>COUNTIFS($J$2:$J$1000,"&gt;"&amp;$AR$17,$B$2:$B$1000,"="&amp;AM27)+COUNTIFS($J$2:$J$1000,"&gt;"&amp;$AR$17,$C$2:$C$1000,"="&amp;AM27)</f>
        <v/>
      </c>
      <c r="AU27" s="27">
        <f>COUNTIFS($J$2:$J$1000,"&lt;"&amp;$AR$17,$B$2:$B$1000,"="&amp;AM27)+COUNTIFS($J$2:$J$1000,"&lt;"&amp;$AR$17,$C$2:$C$1000,"="&amp;AM27)</f>
        <v/>
      </c>
      <c r="AV27" s="27">
        <f>COUNTIFS($J$2:$J$1000,"&gt;"&amp;$AV$17,$B$2:$B$1000,"="&amp;AL27)+COUNTIFS($J$2:$J$1000,"&gt;"&amp;$AV$17,$C$2:$C$1000,"="&amp;AL27)</f>
        <v/>
      </c>
      <c r="AW27" s="27">
        <f>COUNTIFS($J$2:$J$1000,"&lt;"&amp;$AV$17,$B$2:$B$1000,"="&amp;AL27)+COUNTIFS($J$2:$J$1000,"&lt;"&amp;$AV$17,$C$2:$C$1000,"="&amp;AL27)</f>
        <v/>
      </c>
      <c r="AX27" s="27">
        <f>COUNTIFS($J$2:$J$1000,"&gt;"&amp;$AV$17,$B$2:$B$1000,"="&amp;AM27)+COUNTIFS($J$2:$J$1000,"&gt;"&amp;$AV$17,$C$2:$C$1000,"="&amp;AM27)</f>
        <v/>
      </c>
      <c r="AY27" s="27">
        <f>COUNTIFS($J$2:$J$1000,"&lt;"&amp;$AV$17,$B$2:$B$1000,"="&amp;AM27)+COUNTIFS($J$2:$J$1000,"&lt;"&amp;$AV$17,$C$2:$C$1000,"="&amp;AM27)</f>
        <v/>
      </c>
      <c r="AZ27" s="15">
        <f>COUNTIFS($M$2:$M$1000,"&gt;"&amp;$AZ$17,$B$2:$B$1000,"="&amp;AL27)+COUNTIFS($M$2:$M$1000,"&gt;"&amp;$AZ$17,$C$2:$C$1000,"="&amp;AL27)</f>
        <v/>
      </c>
      <c r="BA27" s="27">
        <f>COUNTIFS($M$2:$M$1000,"&lt;"&amp;$AZ$17,$B$2:$B$1000,"="&amp;AL27)+COUNTIFS($M$2:$M$1000,"&lt;"&amp;$AZ$17,$C$2:$C$1000,"="&amp;AL27)</f>
        <v/>
      </c>
      <c r="BB27" s="27">
        <f>COUNTIFS($M$2:$M$1000,"&gt;"&amp;$AZ$17,$B$2:$B$1000,"="&amp;AM27)+COUNTIFS($M$2:$M$1000,"&gt;"&amp;$AZ$17,$C$2:$C$1000,"="&amp;AM27)</f>
        <v/>
      </c>
      <c r="BC27" s="27">
        <f>COUNTIFS($M$2:$M$1000,"&lt;"&amp;$AZ$17,$B$2:$B$1000,"="&amp;AM27)+COUNTIFS($M$2:$M$1000,"&lt;"&amp;$AZ$17,$C$2:$C$1000,"="&amp;AM27)</f>
        <v/>
      </c>
      <c r="BD27" s="27">
        <f>COUNTIFS($M$2:$M$1000,"&gt;"&amp;$BD$17,$B$2:$B$1000,"="&amp;AL27)+COUNTIFS($M$2:$M$1000,"&gt;"&amp;$BD$17,$C$2:$C$1000,"="&amp;AL27)</f>
        <v/>
      </c>
      <c r="BE27" s="27">
        <f>COUNTIFS($M$2:$M$1000,"&lt;"&amp;$BD$17,$B$2:$B$1000,"="&amp;AL27)+COUNTIFS($M$2:$M$1000,"&lt;"&amp;$BD$17,$C$2:$C$1000,"="&amp;AL27)</f>
        <v/>
      </c>
      <c r="BF27" s="27">
        <f>COUNTIFS($M$2:$M$1000,"&gt;"&amp;$BD$17,$B$2:$B$1000,"="&amp;AM27)+COUNTIFS($M$2:$M$1000,"&gt;"&amp;$BD$17,$C$2:$C$1000,"="&amp;AM27)</f>
        <v/>
      </c>
      <c r="BG27" s="27">
        <f>COUNTIFS($M$2:$M$1000,"&lt;"&amp;$BD$17,$B$2:$B$1000,"="&amp;AM27)+COUNTIFS($M$2:$M$1000,"&lt;"&amp;$BD$17,$C$2:$C$1000,"="&amp;AM27)</f>
        <v/>
      </c>
      <c r="BH27" s="27">
        <f>COUNTIFS($M$2:$M$1000,"&gt;"&amp;$BH$17,$B$2:$B$1000,"="&amp;AL27)+COUNTIFS($M$2:$M$1000,"&gt;"&amp;$BH$17,$C$2:$C$1000,"="&amp;AL27)</f>
        <v/>
      </c>
      <c r="BI27" s="27">
        <f>COUNTIFS($M$2:$M$1000,"&lt;"&amp;$BH$17,$B$2:$B$1000,"="&amp;AL27)+COUNTIFS($M$2:$M$1000,"&lt;"&amp;$BH$17,$C$2:$C$1000,"="&amp;AL27)</f>
        <v/>
      </c>
      <c r="BJ27" s="27">
        <f>COUNTIFS($M$2:$M$1000,"&gt;"&amp;$BH$17,$B$2:$B$1000,"="&amp;AM27)+COUNTIFS($M$2:$M$1000,"&gt;"&amp;$BH$17,$C$2:$C$1000,"="&amp;AM27)</f>
        <v/>
      </c>
      <c r="BK27" s="27">
        <f>COUNTIFS($M$2:$M$1000,"&lt;"&amp;$BH$17,$B$2:$B$1000,"="&amp;AM27)+COUNTIFS($M$2:$M$1000,"&lt;"&amp;$BH$17,$C$2:$C$1000,"="&amp;AM27)</f>
        <v/>
      </c>
      <c r="BL27" s="27">
        <f>COUNTIFS($M$2:$M$1000,"&gt;"&amp;$BL$17,$B$2:$B$1000,"="&amp;AL27)+COUNTIFS($M$2:$M$1000,"&gt;"&amp;$BL$17,$C$2:$C$1000,"="&amp;AL27)</f>
        <v/>
      </c>
      <c r="BM27" s="27">
        <f>COUNTIFS($M$2:$M$1000,"&lt;"&amp;$BL$17,$B$2:$B$1000,"="&amp;AL27)+COUNTIFS($M$2:$M$1000,"&lt;"&amp;$BL$17,$C$2:$C$1000,"="&amp;AL27)</f>
        <v/>
      </c>
      <c r="BN27" s="27">
        <f>COUNTIFS($M$2:$M$1000,"&gt;"&amp;$BL$17,$B$2:$B$1000,"="&amp;AM27)+COUNTIFS($M$2:$M$1000,"&gt;"&amp;$BL$17,$C$2:$C$1000,"="&amp;AM27)</f>
        <v/>
      </c>
      <c r="BO27" s="27">
        <f>COUNTIFS($M$2:$M$1000,"&lt;"&amp;$BL$17,$B$2:$B$1000,"="&amp;AM27)+COUNTIFS($M$2:$M$1000,"&lt;"&amp;$BL$17,$C$2:$C$1000,"="&amp;AM27)</f>
        <v/>
      </c>
      <c r="BP27" s="6">
        <f>COUNTIFS($H$2:$H$1000,"&gt;"&amp;$BP$17,$B$2:$B$1000,"="&amp;AL27)+COUNTIFS($I$2:$I$1000,"&gt;"&amp;$BP$17,$C$2:$C$1000,"="&amp;AL27)</f>
        <v/>
      </c>
      <c r="BQ27" s="27">
        <f>COUNTIFS($H$2:$H$1000,"&lt;"&amp;$BP$17,$B$2:$B$1000,"="&amp;AL27)+COUNTIFS($I$2:$I$1000,"&lt;"&amp;$BP$17,$C$2:$C$1000,"="&amp;AL27)</f>
        <v/>
      </c>
      <c r="BR27" s="27">
        <f>COUNTIFS($H$2:$H$1000,"&gt;"&amp;$BP$17,$B$2:$B$1000,"="&amp;AM27)+COUNTIFS($I$2:$I$1000,"&gt;"&amp;$BP$17,$C$2:$C$1000,"="&amp;AM27)</f>
        <v/>
      </c>
      <c r="BS27" s="27">
        <f>COUNTIFS($H$2:$H$1000,"&lt;"&amp;$BP$17,$B$2:$B$1000,"="&amp;AM27)+COUNTIFS($I$2:$I$1000,"&lt;"&amp;$BP$17,$C$2:$C$1000,"="&amp;AM27)</f>
        <v/>
      </c>
      <c r="BT27" s="27">
        <f>COUNTIFS($H$2:$H$1000,"&gt;"&amp;$BT$17,$B$2:$B$1000,"="&amp;AL27)+COUNTIFS($I$2:$I$1000,"&gt;"&amp;$BT$17,$C$2:$C$1000,"="&amp;AL27)</f>
        <v/>
      </c>
      <c r="BU27" s="27">
        <f>COUNTIFS($H$2:$H$1000,"&lt;"&amp;$BT$17,$B$2:$B$1000,"="&amp;AL27)+COUNTIFS($I$2:$I$1000,"&lt;"&amp;$BT$17,$C$2:$C$1000,"="&amp;AL27)</f>
        <v/>
      </c>
      <c r="BV27" s="27">
        <f>COUNTIFS($H$2:$H$1000,"&gt;"&amp;$BT$17,$B$2:$B$1000,"="&amp;AM27)+COUNTIFS($I$2:$I$1000,"&gt;"&amp;$BT$17,$C$2:$C$1000,"="&amp;AM27)</f>
        <v/>
      </c>
      <c r="BW27" s="27">
        <f>COUNTIFS($H$2:$H$1000,"&lt;"&amp;$BT$17,$B$2:$B$1000,"="&amp;AM27)+COUNTIFS($I$2:$I$1000,"&lt;"&amp;$BT$17,$C$2:$C$1000,"="&amp;AM27)</f>
        <v/>
      </c>
      <c r="BX27" s="27">
        <f>COUNTIFS($H$2:$H$1000,"&gt;"&amp;$BX$17,$B$2:$B$1000,"="&amp;AL27)+COUNTIFS($I$2:$I$1000,"&gt;"&amp;$BX$17,$C$2:$C$1000,"="&amp;AL27)</f>
        <v/>
      </c>
      <c r="BY27" s="27">
        <f>COUNTIFS($H$2:$H$1000,"&lt;"&amp;$BX$17,$B$2:$B$1000,"="&amp;AL27)+COUNTIFS($I$2:$I$1000,"&lt;"&amp;$BX$17,$C$2:$C$1000,"="&amp;AL27)</f>
        <v/>
      </c>
      <c r="BZ27" s="27">
        <f>COUNTIFS($H$2:$H$1000,"&gt;"&amp;$BX$17,$B$2:$B$1000,"="&amp;AM27)+COUNTIFS($I$2:$I$1000,"&gt;"&amp;$BX$17,$C$2:$C$1000,"="&amp;AM27)</f>
        <v/>
      </c>
      <c r="CA27" s="27">
        <f>COUNTIFS($H$2:$H$1000,"&lt;"&amp;$BX$17,$B$2:$B$1000,"="&amp;AM27)+COUNTIFS($I$2:$I$1000,"&lt;"&amp;$BX$17,$C$2:$C$1000,"="&amp;AM27)</f>
        <v/>
      </c>
      <c r="CB27" s="15">
        <f>COUNTIFS($K$2:$K$1000,"&gt;"&amp;$CB$17,$B$2:$B$1000,"="&amp;AL27)+COUNTIFS($L$2:$L$1000,"&gt;"&amp;$CB$17,$C$2:$C$1000,"="&amp;AL27)</f>
        <v/>
      </c>
      <c r="CC27" s="27">
        <f>COUNTIFS($K$2:$K$1000,"&lt;"&amp;$CB$17,$B$2:$B$1000,"="&amp;AL27)+COUNTIFS($L$2:$L$1000,"&lt;"&amp;$CB$17,$C$2:$C$1000,"="&amp;AL27)</f>
        <v/>
      </c>
      <c r="CD27" s="27">
        <f>COUNTIFS($K$2:$K$1000,"&gt;"&amp;$CB$17,$B$2:$B$1000,"="&amp;AM27)+COUNTIFS($L$2:$L$1000,"&gt;"&amp;$CB$17,$C$2:$C$1000,"="&amp;AM27)</f>
        <v/>
      </c>
      <c r="CE27" s="27">
        <f>COUNTIFS($K$2:$K$1000,"&lt;"&amp;$CB$17,$B$2:$B$1000,"="&amp;AM27)+COUNTIFS($L$2:$L$1000,"&lt;"&amp;$CB$17,$C$2:$C$1000,"="&amp;AM27)</f>
        <v/>
      </c>
      <c r="CF27" s="27">
        <f>COUNTIFS($K$2:$K$1000,"&gt;"&amp;$CF$17,$B$2:$B$1000,"="&amp;AL27)+COUNTIFS($L$2:$L$1000,"&gt;"&amp;$CF$17,$C$2:$C$1000,"="&amp;AL27)</f>
        <v/>
      </c>
      <c r="CG27" s="27">
        <f>COUNTIFS($K$2:$K$1000,"&lt;"&amp;$CF$17,$B$2:$B$1000,"="&amp;AL27)+COUNTIFS($L$2:$L$1000,"&lt;"&amp;$CF$17,$C$2:$C$1000,"="&amp;AL27)</f>
        <v/>
      </c>
      <c r="CH27" s="27">
        <f>COUNTIFS($K$2:$K$1000,"&gt;"&amp;$CF$17,$B$2:$B$1000,"="&amp;AM27)+COUNTIFS($L$2:$L$1000,"&gt;"&amp;$CF$17,$C$2:$C$1000,"="&amp;AM27)</f>
        <v/>
      </c>
      <c r="CI27" s="27">
        <f>COUNTIFS($K$2:$K$1000,"&lt;"&amp;$CF$17,$B$2:$B$1000,"="&amp;AM27)+COUNTIFS($L$2:$L$1000,"&lt;"&amp;$CF$17,$C$2:$C$1000,"="&amp;AM27)</f>
        <v/>
      </c>
      <c r="CJ27" s="27">
        <f>COUNTIFS($K$2:$K$1000,"&gt;"&amp;$CJ$17,$B$2:$B$1000,"="&amp;AL27)+COUNTIFS($L$2:$L$1000,"&gt;"&amp;$CJ$17,$C$2:$C$1000,"="&amp;AL27)</f>
        <v/>
      </c>
      <c r="CK27" s="27">
        <f>COUNTIFS($K$2:$K$1000,"&lt;"&amp;$CJ$17,$B$2:$B$1000,"="&amp;AL27)+COUNTIFS($L$2:$L$1000,"&lt;"&amp;$CJ$17,$C$2:$C$1000,"="&amp;AL27)</f>
        <v/>
      </c>
      <c r="CL27" s="27">
        <f>COUNTIFS($K$2:$K$1000,"&gt;"&amp;$CJ$17,$B$2:$B$1000,"="&amp;AM27)+COUNTIFS($L$2:$L$1000,"&gt;"&amp;$CJ$17,$C$2:$C$1000,"="&amp;AM27)</f>
        <v/>
      </c>
      <c r="CM27" s="27">
        <f>COUNTIFS($K$2:$K$1000,"&lt;"&amp;$CJ$17,$B$2:$B$1000,"="&amp;AM27)+COUNTIFS($L$2:$L$1000,"&lt;"&amp;$CJ$17,$C$2:$C$1000,"="&amp;AM27)</f>
        <v/>
      </c>
      <c r="CN27" s="6">
        <f>COUNTIFS($I$2:$I$1000,"&gt;"&amp;$CN$17,$B$2:$B$1000,"="&amp;AL27)+COUNTIFS($H$2:$H$1000,"&gt;"&amp;$CN$17,$C$2:$C$1000,"="&amp;AL27)</f>
        <v/>
      </c>
      <c r="CO27" s="27">
        <f>COUNTIFS($I$2:$I$1000,"&lt;"&amp;$CN$17,$B$2:$B$1000,"="&amp;AL27)+COUNTIFS($H$2:$H$1000,"&lt;"&amp;$CN$17,$C$2:$C$1000,"="&amp;AL27)</f>
        <v/>
      </c>
      <c r="CP27" s="27">
        <f>COUNTIFS($I$2:$I$1000,"&gt;"&amp;$CN$17,$B$2:$B$1000,"="&amp;AM27)+COUNTIFS($H$2:$H$1000,"&gt;"&amp;$CN$17,$C$2:$C$1000,"="&amp;AM27)</f>
        <v/>
      </c>
      <c r="CQ27" s="27">
        <f>COUNTIFS($I$2:$I$1000,"&lt;"&amp;$CN$17,$B$2:$B$1000,"="&amp;AM27)+COUNTIFS($H$2:$H$1000,"&lt;"&amp;$CN$17,$C$2:$C$1000,"="&amp;AM27)</f>
        <v/>
      </c>
      <c r="CR27" s="27">
        <f>COUNTIFS($I$2:$I$1000,"&gt;"&amp;$CR$17,$B$2:$B$1000,"="&amp;AL27)+COUNTIFS($H$2:$H$1000,"&gt;"&amp;$CR$17,$C$2:$C$1000,"="&amp;AL27)</f>
        <v/>
      </c>
      <c r="CS27" s="27">
        <f>COUNTIFS($I$2:$I$1000,"&lt;"&amp;$CR$17,$B$2:$B$1000,"="&amp;AL27)+COUNTIFS($H$2:$H$1000,"&lt;"&amp;$CR$17,$C$2:$C$1000,"="&amp;AL27)</f>
        <v/>
      </c>
      <c r="CT27" s="27">
        <f>COUNTIFS($I$2:$I$1000,"&gt;"&amp;$CR$17,$B$2:$B$1000,"="&amp;AM27)+COUNTIFS($H$2:$H$1000,"&gt;"&amp;$CR$17,$C$2:$C$1000,"="&amp;AM27)</f>
        <v/>
      </c>
      <c r="CU27" s="27">
        <f>COUNTIFS($I$2:$I$1000,"&lt;"&amp;$CR$17,$B$2:$B$1000,"="&amp;AM27)+COUNTIFS($H$2:$H$1000,"&lt;"&amp;$CR$17,$C$2:$C$1000,"="&amp;AM27)</f>
        <v/>
      </c>
      <c r="CV27" s="27">
        <f>COUNTIFS($I$2:$I$1000,"&gt;"&amp;$CV$17,$B$2:$B$1000,"="&amp;AL27)+COUNTIFS($H$2:$H$1000,"&gt;"&amp;$CV$17,$C$2:$C$1000,"="&amp;AL27)</f>
        <v/>
      </c>
      <c r="CW27" s="27">
        <f>COUNTIFS($I$2:$I$1000,"&lt;"&amp;$CV$17,$B$2:$B$1000,"="&amp;AL27)+COUNTIFS($H$2:$H$1000,"&lt;"&amp;$CV$17,$C$2:$C$1000,"="&amp;AL27)</f>
        <v/>
      </c>
      <c r="CX27" s="27">
        <f>COUNTIFS($I$2:$I$1000,"&gt;"&amp;$CV$17,$B$2:$B$1000,"="&amp;AM27)+COUNTIFS($H$2:$H$1000,"&gt;"&amp;$CV$17,$C$2:$C$1000,"="&amp;AM27)</f>
        <v/>
      </c>
      <c r="CY27" s="27">
        <f>COUNTIFS($I$2:$I$1000,"&lt;"&amp;$CV$17,$B$2:$B$1000,"="&amp;AM27)+COUNTIFS($H$2:$H$1000,"&lt;"&amp;$CV$17,$C$2:$C$1000,"="&amp;AM27)</f>
        <v/>
      </c>
      <c r="CZ27" s="15">
        <f>COUNTIFS($L$2:$L$1000,"&gt;"&amp;$CZ$17,$B$2:$B$1000,"="&amp;AL27)+COUNTIFS($K$2:$K$1000,"&gt;"&amp;$CZ$17,$C$2:$C$1000,"="&amp;AL27)</f>
        <v/>
      </c>
      <c r="DA27" s="27">
        <f>COUNTIFS($L$2:$L$1000,"&lt;"&amp;$CZ$17,$B$2:$B$1000,"="&amp;AL27)+COUNTIFS($K$2:$K$1000,"&lt;"&amp;$CZ$17,$C$2:$C$1000,"="&amp;AL27)</f>
        <v/>
      </c>
      <c r="DB27" s="27">
        <f>COUNTIFS($L$2:$L$1000,"&gt;"&amp;$CZ$17,$B$2:$B$1000,"="&amp;AM27)+COUNTIFS($K$2:$K$1000,"&gt;"&amp;$CZ$17,$C$2:$C$1000,"="&amp;AM27)</f>
        <v/>
      </c>
      <c r="DC27" s="27">
        <f>COUNTIFS($L$2:$L$1000,"&lt;"&amp;$CZ$17,$B$2:$B$1000,"="&amp;AM27)+COUNTIFS($K$2:$K$1000,"&lt;"&amp;$CZ$17,$C$2:$C$1000,"="&amp;AM27)</f>
        <v/>
      </c>
      <c r="DD27" s="27">
        <f>COUNTIFS($L$2:$L$1000,"&gt;"&amp;$DD$17,$B$2:$B$1000,"="&amp;AL27)+COUNTIFS($K$2:$K$1000,"&gt;"&amp;$DD$17,$C$2:$C$1000,"="&amp;AL27)</f>
        <v/>
      </c>
      <c r="DE27" s="27">
        <f>COUNTIFS($L$2:$L$1000,"&lt;"&amp;$DD$17,$B$2:$B$1000,"="&amp;AL27)+COUNTIFS($K$2:$K$1000,"&lt;"&amp;$DD$17,$C$2:$C$1000,"="&amp;AL27)</f>
        <v/>
      </c>
      <c r="DF27" s="27">
        <f>COUNTIFS($L$2:$L$1000,"&gt;"&amp;$DD$17,$B$2:$B$1000,"="&amp;AM27)+COUNTIFS($K$2:$K$1000,"&gt;"&amp;$DD$17,$C$2:$C$1000,"="&amp;AM27)</f>
        <v/>
      </c>
      <c r="DG27" s="27">
        <f>COUNTIFS($L$2:$L$1000,"&lt;"&amp;$DD$17,$B$2:$B$1000,"="&amp;AM27)+COUNTIFS($K$2:$K$1000,"&lt;"&amp;$DD$17,$C$2:$C$1000,"="&amp;AM27)</f>
        <v/>
      </c>
      <c r="DH27" s="27">
        <f>COUNTIFS($L$2:$L$1000,"&gt;"&amp;$DH$17,$B$2:$B$1000,"="&amp;AL27)+COUNTIFS($K$2:$K$1000,"&gt;"&amp;$DH$17,$C$2:$C$1000,"="&amp;AL27)</f>
        <v/>
      </c>
      <c r="DI27" s="27">
        <f>COUNTIFS($L$2:$L$1000,"&lt;"&amp;$DH$17,$B$2:$B$1000,"="&amp;AL27)+COUNTIFS($K$2:$K$1000,"&lt;"&amp;$DH$17,$C$2:$C$1000,"="&amp;AL27)</f>
        <v/>
      </c>
      <c r="DJ27" s="27">
        <f>COUNTIFS($L$2:$L$1000,"&gt;"&amp;$DH$17,$B$2:$B$1000,"="&amp;AM27)+COUNTIFS($K$2:$K$1000,"&gt;"&amp;$DH$17,$C$2:$C$1000,"="&amp;AM27)</f>
        <v/>
      </c>
      <c r="DK27" s="27">
        <f>COUNTIFS($L$2:$L$1000,"&lt;"&amp;$DH$17,$B$2:$B$1000,"="&amp;AM27)+COUNTIFS($K$2:$K$1000,"&lt;"&amp;$DH$17,$C$2:$C$1000,"="&amp;AM27)</f>
        <v/>
      </c>
      <c r="DM27" s="42" t="n"/>
      <c r="DP27" s="42" t="n"/>
      <c r="DS27" s="42" t="n"/>
      <c r="DV27" s="42" t="n"/>
      <c r="DY27" s="42" t="n"/>
      <c r="EB27" s="42" t="n"/>
      <c r="EE27" s="42" t="n"/>
      <c r="ER27" s="29" t="n"/>
      <c r="EU27" s="29" t="n"/>
      <c r="EX27" s="29" t="n"/>
      <c r="FA27" s="29" t="n"/>
      <c r="FD27" s="29" t="n"/>
      <c r="FG27" s="29" t="n"/>
      <c r="FJ27" s="29" t="n"/>
      <c r="FM27" s="29" t="n"/>
    </row>
    <row customHeight="1" ht="12" r="28">
      <c r="A28" s="52" t="n">
        <v>43345</v>
      </c>
      <c r="B28" s="42" t="inlineStr">
        <is>
          <t>Sassuolo</t>
        </is>
      </c>
      <c r="C28" s="42" t="inlineStr">
        <is>
          <t>Genoa</t>
        </is>
      </c>
      <c r="D28" s="27" t="n">
        <v>381</v>
      </c>
      <c r="E28" s="27" t="n">
        <v>465</v>
      </c>
      <c r="F28" s="27" t="n">
        <v>293</v>
      </c>
      <c r="G28" s="27" t="n">
        <v>380</v>
      </c>
      <c r="H28" s="8" t="n">
        <v>7</v>
      </c>
      <c r="I28" s="8" t="n">
        <v>5</v>
      </c>
      <c r="J28" s="8" t="n">
        <v>12</v>
      </c>
      <c r="K28" s="15" t="n">
        <v>5</v>
      </c>
      <c r="L28" s="27" t="n">
        <v>3</v>
      </c>
      <c r="M28" s="8" t="n">
        <v>8</v>
      </c>
      <c r="N28" s="12">
        <f>IF(K28="","",LOOKUP(K28-L28,{-9E+307,0,1},{2,"x",1}))</f>
        <v/>
      </c>
      <c r="O28" s="7">
        <f>IF(K28="","",K28&amp;"-"&amp;L28)</f>
        <v/>
      </c>
      <c r="P28" s="1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DJ28" s="42" t="n"/>
      <c r="DL28" s="29" t="n"/>
      <c r="DM28" s="42" t="n"/>
      <c r="DO28" s="29" t="n"/>
      <c r="DP28" s="42" t="n"/>
      <c r="DR28" s="29" t="n"/>
      <c r="DS28" s="42" t="n"/>
      <c r="DU28" s="29" t="n"/>
      <c r="DV28" s="42" t="n"/>
      <c r="DX28" s="29" t="n"/>
      <c r="DY28" s="42" t="n"/>
      <c r="EA28" s="29" t="n"/>
      <c r="EB28" s="42" t="n"/>
      <c r="ED28" s="29" t="n"/>
      <c r="EE28" s="42" t="n"/>
      <c r="EG28" s="29" t="n"/>
    </row>
    <row r="29">
      <c r="A29" s="52" t="n">
        <v>43345</v>
      </c>
      <c r="B29" s="42" t="inlineStr">
        <is>
          <t>Torino</t>
        </is>
      </c>
      <c r="C29" s="42" t="inlineStr">
        <is>
          <t>Spal</t>
        </is>
      </c>
      <c r="D29" s="27" t="n">
        <v>383</v>
      </c>
      <c r="E29" s="27" t="n">
        <v>335</v>
      </c>
      <c r="F29" s="27" t="n">
        <v>288</v>
      </c>
      <c r="G29" s="27" t="n">
        <v>247</v>
      </c>
      <c r="H29" s="8" t="n">
        <v>6</v>
      </c>
      <c r="I29" s="8" t="n">
        <v>2</v>
      </c>
      <c r="J29" s="8" t="n">
        <v>8</v>
      </c>
      <c r="K29" s="15" t="n">
        <v>1</v>
      </c>
      <c r="L29" s="27" t="n">
        <v>0</v>
      </c>
      <c r="M29" s="8" t="n">
        <v>1</v>
      </c>
      <c r="N29" s="12">
        <f>IF(K29="","",LOOKUP(K29-L29,{-9E+307,0,1},{2,"x",1}))</f>
        <v/>
      </c>
      <c r="O29" s="7">
        <f>IF(K29="","",K29&amp;"-"&amp;L29)</f>
        <v/>
      </c>
      <c r="P29" s="1" t="n"/>
      <c r="AL29" s="14" t="inlineStr">
        <is>
          <t>home_team</t>
        </is>
      </c>
      <c r="AM29" s="14" t="inlineStr">
        <is>
          <t>away_team</t>
        </is>
      </c>
      <c r="AN29" s="42" t="inlineStr">
        <is>
          <t>tp</t>
        </is>
      </c>
      <c r="AP29" s="42" t="inlineStr">
        <is>
          <t>ap</t>
        </is>
      </c>
      <c r="AR29" s="42" t="inlineStr">
        <is>
          <t>sht</t>
        </is>
      </c>
      <c r="AT29" s="42" t="inlineStr">
        <is>
          <t>h</t>
        </is>
      </c>
      <c r="AU29" s="42" t="inlineStr">
        <is>
          <t>a</t>
        </is>
      </c>
      <c r="AV29" s="2" t="n"/>
      <c r="DA29" s="29" t="n"/>
      <c r="DD29" s="29" t="n"/>
      <c r="DG29" s="29" t="n"/>
      <c r="DY29" s="42" t="n"/>
      <c r="EB29" s="42" t="n"/>
      <c r="EE29" s="42" t="n"/>
    </row>
    <row customHeight="1" ht="12" r="30">
      <c r="A30" s="52" t="n">
        <v>43359</v>
      </c>
      <c r="B30" s="42" t="inlineStr">
        <is>
          <t>AS Roma</t>
        </is>
      </c>
      <c r="C30" s="42" t="inlineStr">
        <is>
          <t>Chievo</t>
        </is>
      </c>
      <c r="D30" s="27" t="n">
        <v>615</v>
      </c>
      <c r="E30" s="27" t="n">
        <v>492</v>
      </c>
      <c r="F30" s="27" t="n">
        <v>553</v>
      </c>
      <c r="G30" s="27" t="n">
        <v>431</v>
      </c>
      <c r="H30" s="8" t="n">
        <v>9</v>
      </c>
      <c r="I30" s="8" t="n">
        <v>5</v>
      </c>
      <c r="J30" s="8" t="n">
        <v>14</v>
      </c>
      <c r="K30" s="15" t="n">
        <v>2</v>
      </c>
      <c r="L30" s="27" t="n">
        <v>2</v>
      </c>
      <c r="M30" s="8" t="n">
        <v>4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7" t="n">
        <v>43610</v>
      </c>
      <c r="AL30" s="43" t="inlineStr">
        <is>
          <t>Bologna</t>
        </is>
      </c>
      <c r="AM30" s="43" t="inlineStr">
        <is>
          <t>Napoli</t>
        </is>
      </c>
      <c r="AN30" s="44" t="n"/>
      <c r="AO30" s="44" t="n"/>
      <c r="AP30" s="44" t="n"/>
      <c r="AQ30" s="44" t="n"/>
      <c r="AR30" s="44" t="n"/>
      <c r="AS30" s="44" t="n"/>
      <c r="AT30" s="43" t="n"/>
      <c r="AU30" s="43" t="n"/>
      <c r="AV30" s="10">
        <f>AT30+AU30</f>
        <v/>
      </c>
      <c r="AW30" s="4" t="n"/>
      <c r="DA30" s="29" t="n"/>
      <c r="DD30" s="29" t="n"/>
      <c r="DG30" s="29" t="n"/>
      <c r="DY30" s="42" t="n"/>
      <c r="EB30" s="42" t="n"/>
      <c r="EE30" s="42" t="n"/>
    </row>
    <row customHeight="1" ht="12" r="31">
      <c r="A31" s="52" t="n">
        <v>43359</v>
      </c>
      <c r="B31" s="42" t="inlineStr">
        <is>
          <t>Cagliari</t>
        </is>
      </c>
      <c r="C31" s="42" t="inlineStr">
        <is>
          <t>AC Milan</t>
        </is>
      </c>
      <c r="D31" s="27" t="n">
        <v>372</v>
      </c>
      <c r="E31" s="27" t="n">
        <v>643</v>
      </c>
      <c r="F31" s="27" t="n">
        <v>294</v>
      </c>
      <c r="G31" s="27" t="n">
        <v>578</v>
      </c>
      <c r="H31" s="8" t="n">
        <v>2</v>
      </c>
      <c r="I31" s="8" t="n">
        <v>6</v>
      </c>
      <c r="J31" s="8" t="n">
        <v>8</v>
      </c>
      <c r="K31" s="15" t="n">
        <v>1</v>
      </c>
      <c r="L31" s="27" t="n">
        <v>1</v>
      </c>
      <c r="M31" s="8" t="n">
        <v>2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43610</v>
      </c>
      <c r="AL31" s="42" t="inlineStr">
        <is>
          <t>Frosinone</t>
        </is>
      </c>
      <c r="AM31" s="42" t="inlineStr">
        <is>
          <t>Chievo</t>
        </is>
      </c>
      <c r="AN31" s="27" t="n"/>
      <c r="AO31" s="27" t="n"/>
      <c r="AP31" s="27" t="n"/>
      <c r="AQ31" s="27" t="n"/>
      <c r="AR31" s="27" t="n"/>
      <c r="AS31" s="27" t="n"/>
      <c r="AV31" s="10">
        <f>AT31+AU31</f>
        <v/>
      </c>
      <c r="AW31" s="4" t="n"/>
      <c r="DA31" s="29" t="n"/>
      <c r="DD31" s="29" t="n"/>
      <c r="DG31" s="29" t="n"/>
      <c r="DY31" s="42" t="n"/>
      <c r="EB31" s="42" t="n"/>
      <c r="EE31" s="42" t="n"/>
    </row>
    <row customHeight="1" ht="12" r="32">
      <c r="A32" s="52" t="n">
        <v>43359</v>
      </c>
      <c r="B32" s="42" t="inlineStr">
        <is>
          <t>Empoli</t>
        </is>
      </c>
      <c r="C32" s="42" t="inlineStr">
        <is>
          <t>Lazio</t>
        </is>
      </c>
      <c r="D32" s="27" t="n">
        <v>555</v>
      </c>
      <c r="E32" s="27" t="n">
        <v>463</v>
      </c>
      <c r="F32" s="27" t="n">
        <v>463</v>
      </c>
      <c r="G32" s="27" t="n">
        <v>365</v>
      </c>
      <c r="H32" s="8" t="n">
        <v>3</v>
      </c>
      <c r="I32" s="8" t="n">
        <v>3</v>
      </c>
      <c r="J32" s="8" t="n">
        <v>6</v>
      </c>
      <c r="K32" s="15" t="n">
        <v>0</v>
      </c>
      <c r="L32" s="27" t="n">
        <v>1</v>
      </c>
      <c r="M32" s="8" t="n">
        <v>1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43611</v>
      </c>
      <c r="AL32" s="42" t="inlineStr">
        <is>
          <t>AS Roma</t>
        </is>
      </c>
      <c r="AM32" s="42" t="inlineStr">
        <is>
          <t>Parma</t>
        </is>
      </c>
      <c r="AN32" s="27" t="n"/>
      <c r="AO32" s="27" t="n"/>
      <c r="AP32" s="27" t="n"/>
      <c r="AQ32" s="27" t="n"/>
      <c r="AR32" s="27" t="n"/>
      <c r="AS32" s="27" t="n"/>
      <c r="AV32" s="10">
        <f>AT32+AU32</f>
        <v/>
      </c>
      <c r="AW32" s="4" t="n"/>
      <c r="DA32" s="29" t="n"/>
      <c r="DD32" s="29" t="n"/>
      <c r="DG32" s="29" t="n"/>
      <c r="DY32" s="42" t="n"/>
      <c r="EB32" s="42" t="n"/>
      <c r="EE32" s="42" t="n"/>
    </row>
    <row customHeight="1" ht="12" r="33">
      <c r="A33" s="52" t="n">
        <v>43359</v>
      </c>
      <c r="B33" s="42" t="inlineStr">
        <is>
          <t>Frosinone</t>
        </is>
      </c>
      <c r="C33" s="42" t="inlineStr">
        <is>
          <t>Sampdoria</t>
        </is>
      </c>
      <c r="D33" s="27" t="n">
        <v>368</v>
      </c>
      <c r="E33" s="27" t="n">
        <v>639</v>
      </c>
      <c r="F33" s="27" t="n">
        <v>306</v>
      </c>
      <c r="G33" s="27" t="n">
        <v>575</v>
      </c>
      <c r="H33" s="8" t="n">
        <v>3</v>
      </c>
      <c r="I33" s="8" t="n">
        <v>7</v>
      </c>
      <c r="J33" s="8" t="n">
        <v>10</v>
      </c>
      <c r="K33" s="15" t="n">
        <v>0</v>
      </c>
      <c r="L33" s="27" t="n">
        <v>5</v>
      </c>
      <c r="M33" s="8" t="n">
        <v>5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43611</v>
      </c>
      <c r="AL33" s="42" t="inlineStr">
        <is>
          <t>Atalanta</t>
        </is>
      </c>
      <c r="AM33" s="42" t="inlineStr">
        <is>
          <t>Sassuolo</t>
        </is>
      </c>
      <c r="AN33" s="27" t="n"/>
      <c r="AO33" s="27" t="n"/>
      <c r="AP33" s="27" t="n"/>
      <c r="AQ33" s="27" t="n"/>
      <c r="AR33" s="27" t="n"/>
      <c r="AS33" s="27" t="n"/>
      <c r="AV33" s="10">
        <f>AT33+AU33</f>
        <v/>
      </c>
      <c r="AW33" s="4" t="n"/>
      <c r="DA33" s="29" t="n"/>
      <c r="DD33" s="29" t="n"/>
      <c r="DG33" s="29" t="n"/>
      <c r="DY33" s="42" t="n"/>
      <c r="EB33" s="42" t="n"/>
      <c r="EE33" s="42" t="n"/>
    </row>
    <row customHeight="1" ht="12" r="34">
      <c r="A34" s="52" t="n">
        <v>43359</v>
      </c>
      <c r="B34" s="42" t="inlineStr">
        <is>
          <t>Genoa</t>
        </is>
      </c>
      <c r="C34" s="42" t="inlineStr">
        <is>
          <t>Bologna</t>
        </is>
      </c>
      <c r="D34" s="27" t="n">
        <v>376</v>
      </c>
      <c r="E34" s="27" t="n">
        <v>345</v>
      </c>
      <c r="F34" s="27" t="n">
        <v>305</v>
      </c>
      <c r="G34" s="27" t="n">
        <v>273</v>
      </c>
      <c r="H34" s="8" t="n">
        <v>4</v>
      </c>
      <c r="I34" s="8" t="n">
        <v>0</v>
      </c>
      <c r="J34" s="8" t="n">
        <v>4</v>
      </c>
      <c r="K34" s="15" t="n">
        <v>1</v>
      </c>
      <c r="L34" s="27" t="n">
        <v>0</v>
      </c>
      <c r="M34" s="8" t="n">
        <v>1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43611</v>
      </c>
      <c r="AL34" s="42" t="inlineStr">
        <is>
          <t>Cagliari</t>
        </is>
      </c>
      <c r="AM34" s="42" t="inlineStr">
        <is>
          <t>Udinese</t>
        </is>
      </c>
      <c r="AN34" s="27" t="n"/>
      <c r="AO34" s="27" t="n"/>
      <c r="AQ34" s="27" t="n"/>
      <c r="AR34" s="27" t="n"/>
      <c r="AS34" s="27" t="n"/>
      <c r="AV34" s="10">
        <f>AT34+AU34</f>
        <v/>
      </c>
      <c r="AW34" s="4" t="n"/>
      <c r="DA34" s="29" t="n"/>
      <c r="DD34" s="29" t="n"/>
      <c r="DG34" s="29" t="n"/>
      <c r="DY34" s="42" t="n"/>
      <c r="EB34" s="42" t="n"/>
      <c r="EE34" s="42" t="n"/>
    </row>
    <row customHeight="1" ht="12" r="35">
      <c r="A35" s="52" t="n">
        <v>43359</v>
      </c>
      <c r="B35" s="42" t="inlineStr">
        <is>
          <t>Inter</t>
        </is>
      </c>
      <c r="C35" s="42" t="inlineStr">
        <is>
          <t>Parma</t>
        </is>
      </c>
      <c r="D35" s="27" t="n">
        <v>625</v>
      </c>
      <c r="E35" s="27" t="n">
        <v>241</v>
      </c>
      <c r="F35" s="27" t="n">
        <v>551</v>
      </c>
      <c r="G35" s="27" t="n">
        <v>178</v>
      </c>
      <c r="H35" s="8" t="n">
        <v>8</v>
      </c>
      <c r="I35" s="8" t="n">
        <v>5</v>
      </c>
      <c r="J35" s="8" t="n">
        <v>13</v>
      </c>
      <c r="K35" s="15" t="n">
        <v>0</v>
      </c>
      <c r="L35" s="27" t="n">
        <v>1</v>
      </c>
      <c r="M35" s="8" t="n">
        <v>1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43611</v>
      </c>
      <c r="AL35" s="42" t="inlineStr">
        <is>
          <t>Fiorentina</t>
        </is>
      </c>
      <c r="AM35" s="42" t="inlineStr">
        <is>
          <t>Genoa</t>
        </is>
      </c>
      <c r="AN35" s="27" t="n"/>
      <c r="AO35" s="27" t="n"/>
      <c r="AP35" s="27" t="n"/>
      <c r="AQ35" s="27" t="n"/>
      <c r="AR35" s="27" t="n"/>
      <c r="AS35" s="27" t="n"/>
      <c r="AV35" s="10">
        <f>AT35+AU35</f>
        <v/>
      </c>
      <c r="AW35" s="4" t="n"/>
      <c r="DA35" s="29" t="n"/>
      <c r="DD35" s="29" t="n"/>
      <c r="DG35" s="29" t="n"/>
      <c r="DY35" s="42" t="n"/>
      <c r="EB35" s="42" t="n"/>
      <c r="EE35" s="42" t="n"/>
    </row>
    <row customHeight="1" ht="12" r="36">
      <c r="A36" s="52" t="n">
        <v>43359</v>
      </c>
      <c r="B36" s="42" t="inlineStr">
        <is>
          <t>Juventus</t>
        </is>
      </c>
      <c r="C36" s="42" t="inlineStr">
        <is>
          <t>Sassuolo</t>
        </is>
      </c>
      <c r="D36" s="27" t="n">
        <v>397</v>
      </c>
      <c r="E36" s="27" t="n">
        <v>553</v>
      </c>
      <c r="F36" s="27" t="n">
        <v>344</v>
      </c>
      <c r="G36" s="27" t="n">
        <v>496</v>
      </c>
      <c r="H36" s="8" t="n">
        <v>4</v>
      </c>
      <c r="I36" s="8" t="n">
        <v>5</v>
      </c>
      <c r="J36" s="8" t="n">
        <v>9</v>
      </c>
      <c r="K36" s="15" t="n">
        <v>2</v>
      </c>
      <c r="L36" s="27" t="n">
        <v>1</v>
      </c>
      <c r="M36" s="8" t="n">
        <v>3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8" t="n">
        <v>43611</v>
      </c>
      <c r="AL36" s="42" t="inlineStr">
        <is>
          <t>Inter</t>
        </is>
      </c>
      <c r="AM36" s="42" t="inlineStr">
        <is>
          <t>Empoli</t>
        </is>
      </c>
      <c r="AN36" s="27" t="n"/>
      <c r="AO36" s="27" t="n"/>
      <c r="AP36" s="27" t="n"/>
      <c r="AQ36" s="27" t="n"/>
      <c r="AR36" s="27" t="n"/>
      <c r="AS36" s="27" t="n"/>
      <c r="AV36" s="10">
        <f>AT36+AU36</f>
        <v/>
      </c>
      <c r="AW36" s="4" t="n"/>
      <c r="DA36" s="29" t="n"/>
      <c r="DD36" s="29" t="n"/>
      <c r="DG36" s="29" t="n"/>
      <c r="DY36" s="42" t="n"/>
      <c r="EB36" s="42" t="n"/>
      <c r="EE36" s="42" t="n"/>
    </row>
    <row customHeight="1" ht="12" r="37">
      <c r="A37" s="52" t="n">
        <v>43359</v>
      </c>
      <c r="B37" s="42" t="inlineStr">
        <is>
          <t>Napoli</t>
        </is>
      </c>
      <c r="C37" s="42" t="inlineStr">
        <is>
          <t>Fiorentina</t>
        </is>
      </c>
      <c r="D37" s="27" t="n">
        <v>562</v>
      </c>
      <c r="E37" s="27" t="n">
        <v>431</v>
      </c>
      <c r="F37" s="27" t="n">
        <v>488</v>
      </c>
      <c r="G37" s="27" t="n">
        <v>368</v>
      </c>
      <c r="H37" s="8" t="n">
        <v>4</v>
      </c>
      <c r="I37" s="8" t="n">
        <v>1</v>
      </c>
      <c r="J37" s="8" t="n">
        <v>5</v>
      </c>
      <c r="K37" s="15" t="n">
        <v>1</v>
      </c>
      <c r="L37" s="27" t="n">
        <v>0</v>
      </c>
      <c r="M37" s="8" t="n">
        <v>1</v>
      </c>
      <c r="N37" s="12">
        <f>IF(K37="","",LOOKUP(K37-L37,{-9E+307,0,1},{2,"x",1}))</f>
        <v/>
      </c>
      <c r="O37" s="7">
        <f>IF(K37="","",K37&amp;"-"&amp;L37)</f>
        <v/>
      </c>
      <c r="P37" s="1" t="n"/>
      <c r="AK37" s="58" t="n">
        <v>43611</v>
      </c>
      <c r="AL37" s="42" t="inlineStr">
        <is>
          <t>Sampdoria</t>
        </is>
      </c>
      <c r="AM37" s="42" t="inlineStr">
        <is>
          <t>Juventus</t>
        </is>
      </c>
      <c r="AN37" s="27" t="n"/>
      <c r="AO37" s="27" t="n"/>
      <c r="AP37" s="27" t="n"/>
      <c r="AQ37" s="27" t="n"/>
      <c r="AR37" s="27" t="n"/>
      <c r="AS37" s="27" t="n"/>
      <c r="AV37" s="10">
        <f>AT37+AU37</f>
        <v/>
      </c>
      <c r="AW37" s="4" t="n"/>
      <c r="DA37" s="29" t="n"/>
      <c r="DD37" s="29" t="n"/>
      <c r="DG37" s="29" t="n"/>
      <c r="DY37" s="42" t="n"/>
      <c r="EB37" s="42" t="n"/>
      <c r="EE37" s="42" t="n"/>
    </row>
    <row customHeight="1" ht="12" r="38">
      <c r="A38" s="52" t="n">
        <v>43359</v>
      </c>
      <c r="B38" s="42" t="inlineStr">
        <is>
          <t>Spal</t>
        </is>
      </c>
      <c r="C38" s="42" t="inlineStr">
        <is>
          <t>Atalanta</t>
        </is>
      </c>
      <c r="D38" s="27" t="n">
        <v>341</v>
      </c>
      <c r="E38" s="27" t="n">
        <v>458</v>
      </c>
      <c r="F38" s="27" t="n">
        <v>256</v>
      </c>
      <c r="G38" s="27" t="n">
        <v>383</v>
      </c>
      <c r="H38" s="8" t="n">
        <v>5</v>
      </c>
      <c r="I38" s="8" t="n">
        <v>1</v>
      </c>
      <c r="J38" s="8" t="n">
        <v>6</v>
      </c>
      <c r="K38" s="15" t="n">
        <v>2</v>
      </c>
      <c r="L38" s="27" t="n">
        <v>0</v>
      </c>
      <c r="M38" s="8" t="n">
        <v>2</v>
      </c>
      <c r="N38" s="12">
        <f>IF(K38="","",LOOKUP(K38-L38,{-9E+307,0,1},{2,"x",1}))</f>
        <v/>
      </c>
      <c r="O38" s="7">
        <f>IF(K38="","",K38&amp;"-"&amp;L38)</f>
        <v/>
      </c>
      <c r="P38" s="1" t="n"/>
      <c r="AK38" s="58" t="n">
        <v>43611</v>
      </c>
      <c r="AL38" s="42" t="inlineStr">
        <is>
          <t>Spal</t>
        </is>
      </c>
      <c r="AM38" s="42" t="inlineStr">
        <is>
          <t>AC Milan</t>
        </is>
      </c>
      <c r="AN38" s="27" t="n"/>
      <c r="AO38" s="27" t="n"/>
      <c r="AP38" s="27" t="n"/>
      <c r="AQ38" s="27" t="n"/>
      <c r="AR38" s="27" t="n"/>
      <c r="AS38" s="27" t="n"/>
      <c r="AV38" s="10">
        <f>AT38+AU38</f>
        <v/>
      </c>
      <c r="AW38" s="4" t="n"/>
      <c r="DA38" s="29" t="n"/>
      <c r="DD38" s="29" t="n"/>
      <c r="DG38" s="29" t="n"/>
      <c r="DY38" s="42" t="n"/>
      <c r="EB38" s="42" t="n"/>
      <c r="EE38" s="42" t="n"/>
    </row>
    <row customHeight="1" ht="12" r="39">
      <c r="A39" s="52" t="n">
        <v>43359</v>
      </c>
      <c r="B39" s="42" t="inlineStr">
        <is>
          <t>Udinese</t>
        </is>
      </c>
      <c r="C39" s="42" t="inlineStr">
        <is>
          <t>Torino</t>
        </is>
      </c>
      <c r="D39" s="27" t="n">
        <v>271</v>
      </c>
      <c r="E39" s="27" t="n">
        <v>521</v>
      </c>
      <c r="F39" s="27" t="n">
        <v>200</v>
      </c>
      <c r="G39" s="27" t="n">
        <v>449</v>
      </c>
      <c r="H39" s="8" t="n">
        <v>1</v>
      </c>
      <c r="I39" s="8" t="n">
        <v>4</v>
      </c>
      <c r="J39" s="8" t="n">
        <v>5</v>
      </c>
      <c r="K39" s="15" t="n">
        <v>1</v>
      </c>
      <c r="L39" s="27" t="n">
        <v>1</v>
      </c>
      <c r="M39" s="8" t="n">
        <v>2</v>
      </c>
      <c r="N39" s="12">
        <f>IF(K39="","",LOOKUP(K39-L39,{-9E+307,0,1},{2,"x",1}))</f>
        <v/>
      </c>
      <c r="O39" s="7">
        <f>IF(K39="","",K39&amp;"-"&amp;L39)</f>
        <v/>
      </c>
      <c r="P39" s="1" t="n"/>
      <c r="AK39" s="59" t="n">
        <v>43611</v>
      </c>
      <c r="AL39" s="2" t="inlineStr">
        <is>
          <t>Torino</t>
        </is>
      </c>
      <c r="AM39" s="2" t="inlineStr">
        <is>
          <t>Lazio</t>
        </is>
      </c>
      <c r="AN39" s="3" t="n"/>
      <c r="AO39" s="3" t="n"/>
      <c r="AP39" s="3" t="n"/>
      <c r="AQ39" s="3" t="n"/>
      <c r="AR39" s="3" t="n"/>
      <c r="AS39" s="3" t="n"/>
      <c r="AT39" s="2" t="n"/>
      <c r="AU39" s="2" t="n"/>
      <c r="AV39" s="9">
        <f>AT39+AU39</f>
        <v/>
      </c>
      <c r="AW39" s="4" t="n"/>
      <c r="DA39" s="29" t="n"/>
      <c r="DD39" s="29" t="n"/>
      <c r="DG39" s="29" t="n"/>
      <c r="DY39" s="42" t="n"/>
      <c r="EB39" s="42" t="n"/>
      <c r="EE39" s="42" t="n"/>
    </row>
    <row customHeight="1" ht="12" r="40">
      <c r="A40" s="52" t="n">
        <v>43362</v>
      </c>
      <c r="B40" s="42" t="inlineStr">
        <is>
          <t>Sampdoria</t>
        </is>
      </c>
      <c r="C40" s="42" t="inlineStr">
        <is>
          <t>Fiorentina</t>
        </is>
      </c>
      <c r="D40" s="27" t="n">
        <v>501</v>
      </c>
      <c r="E40" s="27" t="n">
        <v>322</v>
      </c>
      <c r="F40" s="27" t="n">
        <v>406</v>
      </c>
      <c r="G40" s="27" t="n">
        <v>239</v>
      </c>
      <c r="H40" s="8" t="n">
        <v>4</v>
      </c>
      <c r="I40" s="8" t="n">
        <v>9</v>
      </c>
      <c r="J40" s="8" t="n">
        <v>13</v>
      </c>
      <c r="K40" s="15" t="n">
        <v>1</v>
      </c>
      <c r="L40" s="27" t="n">
        <v>1</v>
      </c>
      <c r="M40" s="8" t="n">
        <v>2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43364</v>
      </c>
      <c r="B41" s="42" t="inlineStr">
        <is>
          <t>Sassuolo</t>
        </is>
      </c>
      <c r="C41" s="42" t="inlineStr">
        <is>
          <t>Empoli</t>
        </is>
      </c>
      <c r="D41" s="27" t="n">
        <v>628</v>
      </c>
      <c r="E41" s="27" t="n">
        <v>405</v>
      </c>
      <c r="F41" s="27" t="n">
        <v>576</v>
      </c>
      <c r="G41" s="27" t="n">
        <v>341</v>
      </c>
      <c r="H41" s="8" t="n">
        <v>7</v>
      </c>
      <c r="I41" s="8" t="n">
        <v>2</v>
      </c>
      <c r="J41" s="8" t="n">
        <v>9</v>
      </c>
      <c r="K41" s="15" t="n">
        <v>3</v>
      </c>
      <c r="L41" s="27" t="n">
        <v>1</v>
      </c>
      <c r="M41" s="8" t="n">
        <v>4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43365</v>
      </c>
      <c r="B42" s="42" t="inlineStr">
        <is>
          <t>Fiorentina</t>
        </is>
      </c>
      <c r="C42" s="42" t="inlineStr">
        <is>
          <t>Spal</t>
        </is>
      </c>
      <c r="D42" s="27" t="n">
        <v>435</v>
      </c>
      <c r="E42" s="27" t="n">
        <v>396</v>
      </c>
      <c r="F42" s="27" t="n">
        <v>375</v>
      </c>
      <c r="G42" s="27" t="n">
        <v>334</v>
      </c>
      <c r="H42" s="8" t="n">
        <v>5</v>
      </c>
      <c r="I42" s="8" t="n">
        <v>2</v>
      </c>
      <c r="J42" s="8" t="n">
        <v>7</v>
      </c>
      <c r="K42" s="15" t="n">
        <v>3</v>
      </c>
      <c r="L42" s="27" t="n">
        <v>0</v>
      </c>
      <c r="M42" s="8" t="n">
        <v>3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43365</v>
      </c>
      <c r="B43" s="42" t="inlineStr">
        <is>
          <t>Parma</t>
        </is>
      </c>
      <c r="C43" s="42" t="inlineStr">
        <is>
          <t>Cagliari</t>
        </is>
      </c>
      <c r="D43" s="27" t="n">
        <v>235</v>
      </c>
      <c r="E43" s="27" t="n">
        <v>591</v>
      </c>
      <c r="F43" s="27" t="n">
        <v>178</v>
      </c>
      <c r="G43" s="27" t="n">
        <v>523</v>
      </c>
      <c r="H43" s="8" t="n">
        <v>6</v>
      </c>
      <c r="I43" s="8" t="n">
        <v>2</v>
      </c>
      <c r="J43" s="8" t="n">
        <v>8</v>
      </c>
      <c r="K43" s="15" t="n">
        <v>2</v>
      </c>
      <c r="L43" s="27" t="n">
        <v>0</v>
      </c>
      <c r="M43" s="8" t="n">
        <v>2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43365</v>
      </c>
      <c r="B44" s="42" t="inlineStr">
        <is>
          <t>Sampdoria</t>
        </is>
      </c>
      <c r="C44" s="42" t="inlineStr">
        <is>
          <t>Inter</t>
        </is>
      </c>
      <c r="D44" s="27" t="n">
        <v>462</v>
      </c>
      <c r="E44" s="27" t="n">
        <v>471</v>
      </c>
      <c r="F44" s="27" t="n">
        <v>376</v>
      </c>
      <c r="G44" s="27" t="n">
        <v>389</v>
      </c>
      <c r="H44" s="8" t="n">
        <v>3</v>
      </c>
      <c r="I44" s="8" t="n">
        <v>3</v>
      </c>
      <c r="J44" s="8" t="n">
        <v>6</v>
      </c>
      <c r="K44" s="15" t="n">
        <v>0</v>
      </c>
      <c r="L44" s="27" t="n">
        <v>1</v>
      </c>
      <c r="M44" s="8" t="n">
        <v>1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43366</v>
      </c>
      <c r="B45" s="42" t="inlineStr">
        <is>
          <t>AC Milan</t>
        </is>
      </c>
      <c r="C45" s="42" t="inlineStr">
        <is>
          <t>Atalanta</t>
        </is>
      </c>
      <c r="D45" s="27" t="n">
        <v>551</v>
      </c>
      <c r="E45" s="27" t="n">
        <v>439</v>
      </c>
      <c r="F45" s="27" t="n">
        <v>466</v>
      </c>
      <c r="G45" s="27" t="n">
        <v>360</v>
      </c>
      <c r="H45" s="8" t="n">
        <v>5</v>
      </c>
      <c r="I45" s="8" t="n">
        <v>6</v>
      </c>
      <c r="J45" s="8" t="n">
        <v>11</v>
      </c>
      <c r="K45" s="15" t="n">
        <v>2</v>
      </c>
      <c r="L45" s="27" t="n">
        <v>2</v>
      </c>
      <c r="M45" s="8" t="n">
        <v>4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43366</v>
      </c>
      <c r="B46" s="42" t="inlineStr">
        <is>
          <t>Bologna</t>
        </is>
      </c>
      <c r="C46" s="42" t="inlineStr">
        <is>
          <t>AS Roma</t>
        </is>
      </c>
      <c r="D46" s="27" t="n">
        <v>225</v>
      </c>
      <c r="E46" s="27" t="n">
        <v>562</v>
      </c>
      <c r="F46" s="27" t="n">
        <v>152</v>
      </c>
      <c r="G46" s="27" t="n">
        <v>493</v>
      </c>
      <c r="H46" s="8" t="n">
        <v>2</v>
      </c>
      <c r="I46" s="8" t="n">
        <v>8</v>
      </c>
      <c r="J46" s="8" t="n">
        <v>10</v>
      </c>
      <c r="K46" s="15" t="n">
        <v>2</v>
      </c>
      <c r="L46" s="27" t="n">
        <v>0</v>
      </c>
      <c r="M46" s="8" t="n">
        <v>2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43366</v>
      </c>
      <c r="B47" s="42" t="inlineStr">
        <is>
          <t>Chievo</t>
        </is>
      </c>
      <c r="C47" s="42" t="inlineStr">
        <is>
          <t>Udinese</t>
        </is>
      </c>
      <c r="D47" s="27" t="n">
        <v>505</v>
      </c>
      <c r="E47" s="27" t="n">
        <v>346</v>
      </c>
      <c r="F47" s="27" t="n">
        <v>424</v>
      </c>
      <c r="G47" s="27" t="n">
        <v>276</v>
      </c>
      <c r="H47" s="8" t="n">
        <v>5</v>
      </c>
      <c r="I47" s="8" t="n">
        <v>5</v>
      </c>
      <c r="J47" s="8" t="n">
        <v>10</v>
      </c>
      <c r="K47" s="15" t="n">
        <v>0</v>
      </c>
      <c r="L47" s="27" t="n">
        <v>2</v>
      </c>
      <c r="M47" s="8" t="n">
        <v>2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Bologna</t>
        </is>
      </c>
      <c r="AM47" t="inlineStr">
        <is>
          <t>Napoli</t>
        </is>
      </c>
      <c r="AN47" t="n">
        <v>16</v>
      </c>
      <c r="AO47" t="n">
        <v>0</v>
      </c>
      <c r="AP47" t="n">
        <v>15</v>
      </c>
      <c r="AQ47" t="n">
        <v>1</v>
      </c>
      <c r="AR47" t="n">
        <v>9</v>
      </c>
      <c r="AS47" t="n">
        <v>7</v>
      </c>
      <c r="AT47" t="n">
        <v>8</v>
      </c>
      <c r="AU47" t="n">
        <v>8</v>
      </c>
      <c r="AV47" t="n">
        <v>2</v>
      </c>
      <c r="AW47" t="n">
        <v>14</v>
      </c>
      <c r="AX47" t="n">
        <v>5</v>
      </c>
      <c r="AY47" t="n">
        <v>11</v>
      </c>
      <c r="AZ47" t="n">
        <v>14</v>
      </c>
      <c r="BA47" t="n">
        <v>2</v>
      </c>
      <c r="BB47" t="n">
        <v>14</v>
      </c>
      <c r="BC47" t="n">
        <v>2</v>
      </c>
      <c r="BD47" t="n">
        <v>12</v>
      </c>
      <c r="BE47" t="n">
        <v>4</v>
      </c>
      <c r="BF47" t="n">
        <v>11</v>
      </c>
      <c r="BG47" t="n">
        <v>5</v>
      </c>
      <c r="BH47" t="n">
        <v>6</v>
      </c>
      <c r="BI47" t="n">
        <v>10</v>
      </c>
      <c r="BJ47" t="n">
        <v>6</v>
      </c>
      <c r="BK47" t="n">
        <v>10</v>
      </c>
      <c r="BL47" t="n">
        <v>5</v>
      </c>
      <c r="BM47" t="n">
        <v>11</v>
      </c>
      <c r="BN47" t="n">
        <v>4</v>
      </c>
      <c r="BO47" t="n">
        <v>12</v>
      </c>
      <c r="BP47" t="n">
        <v>12</v>
      </c>
      <c r="BQ47" t="n">
        <v>4</v>
      </c>
      <c r="BR47" t="n">
        <v>16</v>
      </c>
      <c r="BS47" t="n">
        <v>0</v>
      </c>
      <c r="BT47" t="n">
        <v>6</v>
      </c>
      <c r="BU47" t="n">
        <v>10</v>
      </c>
      <c r="BV47" t="n">
        <v>6</v>
      </c>
      <c r="BW47" t="n">
        <v>10</v>
      </c>
      <c r="BX47" t="n">
        <v>2</v>
      </c>
      <c r="BY47" t="n">
        <v>14</v>
      </c>
      <c r="BZ47" t="n">
        <v>1</v>
      </c>
      <c r="CA47" t="n">
        <v>15</v>
      </c>
      <c r="CB47" t="n">
        <v>14</v>
      </c>
      <c r="CC47" t="n">
        <v>2</v>
      </c>
      <c r="CD47" t="n">
        <v>14</v>
      </c>
      <c r="CE47" t="n">
        <v>2</v>
      </c>
      <c r="CF47" t="n">
        <v>9</v>
      </c>
      <c r="CG47" t="n">
        <v>7</v>
      </c>
      <c r="CH47" t="n">
        <v>9</v>
      </c>
      <c r="CI47" t="n">
        <v>7</v>
      </c>
      <c r="CJ47" t="n">
        <v>7</v>
      </c>
      <c r="CK47" t="n">
        <v>9</v>
      </c>
      <c r="CL47" t="n">
        <v>5</v>
      </c>
      <c r="CM47" t="n">
        <v>11</v>
      </c>
      <c r="CN47" t="n">
        <v>11</v>
      </c>
      <c r="CO47" t="n">
        <v>5</v>
      </c>
      <c r="CP47" t="n">
        <v>8</v>
      </c>
      <c r="CQ47" t="n">
        <v>8</v>
      </c>
      <c r="CR47" t="n">
        <v>2</v>
      </c>
      <c r="CS47" t="n">
        <v>14</v>
      </c>
      <c r="CT47" t="n">
        <v>2</v>
      </c>
      <c r="CU47" t="n">
        <v>14</v>
      </c>
      <c r="CV47" t="n">
        <v>0</v>
      </c>
      <c r="CW47" t="n">
        <v>16</v>
      </c>
      <c r="CX47" t="n">
        <v>0</v>
      </c>
      <c r="CY47" t="n">
        <v>16</v>
      </c>
      <c r="CZ47" t="n">
        <v>12</v>
      </c>
      <c r="DA47" t="n">
        <v>4</v>
      </c>
      <c r="DB47" t="n">
        <v>12</v>
      </c>
      <c r="DC47" t="n">
        <v>4</v>
      </c>
      <c r="DD47" t="n">
        <v>7</v>
      </c>
      <c r="DE47" t="n">
        <v>9</v>
      </c>
      <c r="DF47" t="n">
        <v>5</v>
      </c>
      <c r="DG47" t="n">
        <v>11</v>
      </c>
      <c r="DH47" t="n">
        <v>2</v>
      </c>
      <c r="DI47" t="n">
        <v>14</v>
      </c>
      <c r="DJ47" s="42" t="n">
        <v>1</v>
      </c>
      <c r="DK47" t="n">
        <v>15</v>
      </c>
      <c r="DL47" s="29" t="n">
        <v>9</v>
      </c>
      <c r="DM47" s="42" t="n">
        <v>7</v>
      </c>
      <c r="DN47" t="n">
        <v>9</v>
      </c>
      <c r="DO47" s="29" t="n">
        <v>7</v>
      </c>
      <c r="DP47" s="42" t="n">
        <v>7</v>
      </c>
      <c r="DQ47" t="n">
        <v>9</v>
      </c>
      <c r="DR47" s="29" t="n">
        <v>5</v>
      </c>
      <c r="DS47" s="42" t="n">
        <v>11</v>
      </c>
      <c r="DT47" t="n">
        <v>11</v>
      </c>
      <c r="DU47" s="29" t="n">
        <v>5</v>
      </c>
      <c r="DV47" s="42" t="n">
        <v>8</v>
      </c>
      <c r="DW47" t="n">
        <v>8</v>
      </c>
      <c r="DX47" s="29" t="n">
        <v>2</v>
      </c>
      <c r="DY47" s="42" t="n">
        <v>14</v>
      </c>
      <c r="DZ47" t="n">
        <v>2</v>
      </c>
      <c r="EA47" s="29" t="n">
        <v>14</v>
      </c>
      <c r="EB47" s="42" t="n">
        <v>0</v>
      </c>
      <c r="EC47" t="n">
        <v>16</v>
      </c>
      <c r="ED47" s="29" t="n">
        <v>0</v>
      </c>
      <c r="EE47" s="42" t="n">
        <v>16</v>
      </c>
      <c r="EF47" t="n">
        <v>12</v>
      </c>
      <c r="EG47" s="29" t="n">
        <v>4</v>
      </c>
      <c r="EH47" t="n">
        <v>12</v>
      </c>
      <c r="EI47" t="n">
        <v>4</v>
      </c>
      <c r="EJ47" t="n">
        <v>7</v>
      </c>
      <c r="EK47" t="n">
        <v>9</v>
      </c>
      <c r="EL47" t="n">
        <v>5</v>
      </c>
      <c r="EM47" t="n">
        <v>11</v>
      </c>
      <c r="EN47" t="n">
        <v>2</v>
      </c>
      <c r="EO47" t="n">
        <v>14</v>
      </c>
      <c r="EP47" t="n">
        <v>1</v>
      </c>
      <c r="EQ47" t="n">
        <v>15</v>
      </c>
    </row>
    <row customHeight="1" ht="12" r="48">
      <c r="A48" s="52" t="n">
        <v>43366</v>
      </c>
      <c r="B48" s="42" t="inlineStr">
        <is>
          <t>Frosinone</t>
        </is>
      </c>
      <c r="C48" s="42" t="inlineStr">
        <is>
          <t>Juventus</t>
        </is>
      </c>
      <c r="D48" s="27" t="n">
        <v>229</v>
      </c>
      <c r="E48" s="27" t="n">
        <v>623</v>
      </c>
      <c r="F48" s="27" t="n">
        <v>173</v>
      </c>
      <c r="G48" s="27" t="n">
        <v>560</v>
      </c>
      <c r="H48" s="8" t="n">
        <v>0</v>
      </c>
      <c r="I48" s="8" t="n">
        <v>8</v>
      </c>
      <c r="J48" s="8" t="n">
        <v>8</v>
      </c>
      <c r="K48" s="15" t="n">
        <v>0</v>
      </c>
      <c r="L48" s="27" t="n">
        <v>2</v>
      </c>
      <c r="M48" s="8" t="n">
        <v>2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t="inlineStr">
        <is>
          <t>Frosinone</t>
        </is>
      </c>
      <c r="AM48" t="inlineStr">
        <is>
          <t>Chievo</t>
        </is>
      </c>
      <c r="AN48" t="n">
        <v>12</v>
      </c>
      <c r="AO48" t="n">
        <v>4</v>
      </c>
      <c r="AP48" t="n">
        <v>11</v>
      </c>
      <c r="AQ48" t="n">
        <v>5</v>
      </c>
      <c r="AR48" t="n">
        <v>6</v>
      </c>
      <c r="AS48" t="n">
        <v>10</v>
      </c>
      <c r="AT48" t="n">
        <v>7</v>
      </c>
      <c r="AU48" t="n">
        <v>9</v>
      </c>
      <c r="AV48" t="n">
        <v>1</v>
      </c>
      <c r="AW48" t="n">
        <v>15</v>
      </c>
      <c r="AX48" t="n">
        <v>3</v>
      </c>
      <c r="AY48" t="n">
        <v>13</v>
      </c>
      <c r="AZ48" t="n">
        <v>10</v>
      </c>
      <c r="BA48" t="n">
        <v>6</v>
      </c>
      <c r="BB48" t="n">
        <v>12</v>
      </c>
      <c r="BC48" t="n">
        <v>4</v>
      </c>
      <c r="BD48" t="n">
        <v>8</v>
      </c>
      <c r="BE48" t="n">
        <v>8</v>
      </c>
      <c r="BF48" t="n">
        <v>9</v>
      </c>
      <c r="BG48" t="n">
        <v>7</v>
      </c>
      <c r="BH48" t="n">
        <v>5</v>
      </c>
      <c r="BI48" t="n">
        <v>11</v>
      </c>
      <c r="BJ48" t="n">
        <v>3</v>
      </c>
      <c r="BK48" t="n">
        <v>13</v>
      </c>
      <c r="BL48" t="n">
        <v>2</v>
      </c>
      <c r="BM48" t="n">
        <v>14</v>
      </c>
      <c r="BN48" t="n">
        <v>0</v>
      </c>
      <c r="BO48" t="n">
        <v>16</v>
      </c>
      <c r="BP48" t="n">
        <v>7</v>
      </c>
      <c r="BQ48" t="n">
        <v>9</v>
      </c>
      <c r="BR48" t="n">
        <v>8</v>
      </c>
      <c r="BS48" t="n">
        <v>8</v>
      </c>
      <c r="BT48" t="n">
        <v>0</v>
      </c>
      <c r="BU48" t="n">
        <v>16</v>
      </c>
      <c r="BV48" t="n">
        <v>2</v>
      </c>
      <c r="BW48" t="n">
        <v>14</v>
      </c>
      <c r="BX48" t="n">
        <v>0</v>
      </c>
      <c r="BY48" t="n">
        <v>16</v>
      </c>
      <c r="BZ48" t="n">
        <v>0</v>
      </c>
      <c r="CA48" t="n">
        <v>16</v>
      </c>
      <c r="CB48" t="n">
        <v>9</v>
      </c>
      <c r="CC48" t="n">
        <v>7</v>
      </c>
      <c r="CD48" t="n">
        <v>5</v>
      </c>
      <c r="CE48" t="n">
        <v>11</v>
      </c>
      <c r="CF48" t="n">
        <v>3</v>
      </c>
      <c r="CG48" t="n">
        <v>13</v>
      </c>
      <c r="CH48" t="n">
        <v>1</v>
      </c>
      <c r="CI48" t="n">
        <v>15</v>
      </c>
      <c r="CJ48" t="n">
        <v>1</v>
      </c>
      <c r="CK48" t="n">
        <v>15</v>
      </c>
      <c r="CL48" t="n">
        <v>0</v>
      </c>
      <c r="CM48" t="n">
        <v>16</v>
      </c>
      <c r="CN48" t="n">
        <v>12</v>
      </c>
      <c r="CO48" t="n">
        <v>4</v>
      </c>
      <c r="CP48" t="n">
        <v>11</v>
      </c>
      <c r="CQ48" t="n">
        <v>5</v>
      </c>
      <c r="CR48" t="n">
        <v>5</v>
      </c>
      <c r="CS48" t="n">
        <v>11</v>
      </c>
      <c r="CT48" t="n">
        <v>5</v>
      </c>
      <c r="CU48" t="n">
        <v>11</v>
      </c>
      <c r="CV48" t="n">
        <v>0</v>
      </c>
      <c r="CW48" t="n">
        <v>16</v>
      </c>
      <c r="CX48" t="n">
        <v>2</v>
      </c>
      <c r="CY48" t="n">
        <v>14</v>
      </c>
      <c r="CZ48" t="n">
        <v>12</v>
      </c>
      <c r="DA48" t="n">
        <v>4</v>
      </c>
      <c r="DB48" t="n">
        <v>13</v>
      </c>
      <c r="DC48" t="n">
        <v>3</v>
      </c>
      <c r="DD48" t="n">
        <v>10</v>
      </c>
      <c r="DE48" t="n">
        <v>6</v>
      </c>
      <c r="DF48" t="n">
        <v>9</v>
      </c>
      <c r="DG48" t="n">
        <v>7</v>
      </c>
      <c r="DH48" t="n">
        <v>4</v>
      </c>
      <c r="DI48" t="n">
        <v>12</v>
      </c>
      <c r="DJ48" s="42" t="n">
        <v>7</v>
      </c>
      <c r="DK48" t="n">
        <v>9</v>
      </c>
      <c r="DL48" s="29" t="n">
        <v>3</v>
      </c>
      <c r="DM48" s="42" t="n">
        <v>13</v>
      </c>
      <c r="DN48" t="n">
        <v>1</v>
      </c>
      <c r="DO48" s="29" t="n">
        <v>15</v>
      </c>
      <c r="DP48" s="42" t="n">
        <v>1</v>
      </c>
      <c r="DQ48" t="n">
        <v>15</v>
      </c>
      <c r="DR48" s="29" t="n">
        <v>0</v>
      </c>
      <c r="DS48" s="42" t="n">
        <v>16</v>
      </c>
      <c r="DT48" t="n">
        <v>12</v>
      </c>
      <c r="DU48" s="29" t="n">
        <v>4</v>
      </c>
      <c r="DV48" s="42" t="n">
        <v>11</v>
      </c>
      <c r="DW48" t="n">
        <v>5</v>
      </c>
      <c r="DX48" s="29" t="n">
        <v>5</v>
      </c>
      <c r="DY48" s="42" t="n">
        <v>11</v>
      </c>
      <c r="DZ48" t="n">
        <v>5</v>
      </c>
      <c r="EA48" s="29" t="n">
        <v>11</v>
      </c>
      <c r="EB48" s="42" t="n">
        <v>0</v>
      </c>
      <c r="EC48" t="n">
        <v>16</v>
      </c>
      <c r="ED48" s="29" t="n">
        <v>2</v>
      </c>
      <c r="EE48" s="42" t="n">
        <v>14</v>
      </c>
      <c r="EF48" t="n">
        <v>12</v>
      </c>
      <c r="EG48" s="29" t="n">
        <v>4</v>
      </c>
      <c r="EH48" t="n">
        <v>13</v>
      </c>
      <c r="EI48" t="n">
        <v>3</v>
      </c>
      <c r="EJ48" t="n">
        <v>10</v>
      </c>
      <c r="EK48" t="n">
        <v>6</v>
      </c>
      <c r="EL48" t="n">
        <v>9</v>
      </c>
      <c r="EM48" t="n">
        <v>7</v>
      </c>
      <c r="EN48" t="n">
        <v>4</v>
      </c>
      <c r="EO48" t="n">
        <v>12</v>
      </c>
      <c r="EP48" t="n">
        <v>7</v>
      </c>
      <c r="EQ48" t="n">
        <v>9</v>
      </c>
    </row>
    <row customHeight="1" ht="12" r="49">
      <c r="A49" s="52" t="n">
        <v>43366</v>
      </c>
      <c r="B49" s="42" t="inlineStr">
        <is>
          <t>Lazio</t>
        </is>
      </c>
      <c r="C49" s="42" t="inlineStr">
        <is>
          <t>Genoa</t>
        </is>
      </c>
      <c r="D49" s="27" t="n">
        <v>492</v>
      </c>
      <c r="E49" s="27" t="n">
        <v>384</v>
      </c>
      <c r="F49" s="27" t="n">
        <v>431</v>
      </c>
      <c r="G49" s="27" t="n">
        <v>321</v>
      </c>
      <c r="H49" s="8" t="n">
        <v>7</v>
      </c>
      <c r="I49" s="8" t="n">
        <v>4</v>
      </c>
      <c r="J49" s="8" t="n">
        <v>11</v>
      </c>
      <c r="K49" s="15" t="n">
        <v>4</v>
      </c>
      <c r="L49" s="27" t="n">
        <v>1</v>
      </c>
      <c r="M49" s="8" t="n">
        <v>5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t="inlineStr">
        <is>
          <t>AS Roma</t>
        </is>
      </c>
      <c r="AM49" t="inlineStr">
        <is>
          <t>Parma</t>
        </is>
      </c>
      <c r="AN49" t="n">
        <v>12</v>
      </c>
      <c r="AO49" t="n">
        <v>4</v>
      </c>
      <c r="AP49" t="n">
        <v>10</v>
      </c>
      <c r="AQ49" t="n">
        <v>6</v>
      </c>
      <c r="AR49" t="n">
        <v>8</v>
      </c>
      <c r="AS49" t="n">
        <v>8</v>
      </c>
      <c r="AT49" t="n">
        <v>5</v>
      </c>
      <c r="AU49" t="n">
        <v>11</v>
      </c>
      <c r="AV49" t="n">
        <v>2</v>
      </c>
      <c r="AW49" t="n">
        <v>14</v>
      </c>
      <c r="AX49" t="n">
        <v>4</v>
      </c>
      <c r="AY49" t="n">
        <v>12</v>
      </c>
      <c r="AZ49" t="n">
        <v>13</v>
      </c>
      <c r="BA49" t="n">
        <v>3</v>
      </c>
      <c r="BB49" t="n">
        <v>11</v>
      </c>
      <c r="BC49" t="n">
        <v>5</v>
      </c>
      <c r="BD49" t="n">
        <v>10</v>
      </c>
      <c r="BE49" t="n">
        <v>6</v>
      </c>
      <c r="BF49" t="n">
        <v>9</v>
      </c>
      <c r="BG49" t="n">
        <v>7</v>
      </c>
      <c r="BH49" t="n">
        <v>3</v>
      </c>
      <c r="BI49" t="n">
        <v>13</v>
      </c>
      <c r="BJ49" t="n">
        <v>7</v>
      </c>
      <c r="BK49" t="n">
        <v>9</v>
      </c>
      <c r="BL49" t="n">
        <v>2</v>
      </c>
      <c r="BM49" t="n">
        <v>14</v>
      </c>
      <c r="BN49" t="n">
        <v>5</v>
      </c>
      <c r="BO49" t="n">
        <v>11</v>
      </c>
      <c r="BP49" t="n">
        <v>12</v>
      </c>
      <c r="BQ49" t="n">
        <v>4</v>
      </c>
      <c r="BR49" t="n">
        <v>5</v>
      </c>
      <c r="BS49" t="n">
        <v>11</v>
      </c>
      <c r="BT49" t="n">
        <v>3</v>
      </c>
      <c r="BU49" t="n">
        <v>13</v>
      </c>
      <c r="BV49" t="n">
        <v>1</v>
      </c>
      <c r="BW49" t="n">
        <v>15</v>
      </c>
      <c r="BX49" t="n">
        <v>1</v>
      </c>
      <c r="BY49" t="n">
        <v>15</v>
      </c>
      <c r="BZ49" t="n">
        <v>0</v>
      </c>
      <c r="CA49" t="n">
        <v>16</v>
      </c>
      <c r="CB49" t="n">
        <v>14</v>
      </c>
      <c r="CC49" t="n">
        <v>2</v>
      </c>
      <c r="CD49" t="n">
        <v>12</v>
      </c>
      <c r="CE49" t="n">
        <v>4</v>
      </c>
      <c r="CF49" t="n">
        <v>8</v>
      </c>
      <c r="CG49" t="n">
        <v>8</v>
      </c>
      <c r="CH49" t="n">
        <v>3</v>
      </c>
      <c r="CI49" t="n">
        <v>13</v>
      </c>
      <c r="CJ49" t="n">
        <v>3</v>
      </c>
      <c r="CK49" t="n">
        <v>13</v>
      </c>
      <c r="CL49" t="n">
        <v>2</v>
      </c>
      <c r="CM49" t="n">
        <v>14</v>
      </c>
      <c r="CN49" t="n">
        <v>11</v>
      </c>
      <c r="CO49" t="n">
        <v>5</v>
      </c>
      <c r="CP49" t="n">
        <v>11</v>
      </c>
      <c r="CQ49" t="n">
        <v>5</v>
      </c>
      <c r="CR49" t="n">
        <v>2</v>
      </c>
      <c r="CS49" t="n">
        <v>14</v>
      </c>
      <c r="CT49" t="n">
        <v>6</v>
      </c>
      <c r="CU49" t="n">
        <v>10</v>
      </c>
      <c r="CV49" t="n">
        <v>1</v>
      </c>
      <c r="CW49" t="n">
        <v>15</v>
      </c>
      <c r="CX49" t="n">
        <v>1</v>
      </c>
      <c r="CY49" t="n">
        <v>15</v>
      </c>
      <c r="CZ49" t="n">
        <v>10</v>
      </c>
      <c r="DA49" t="n">
        <v>6</v>
      </c>
      <c r="DB49" t="n">
        <v>12</v>
      </c>
      <c r="DC49" t="n">
        <v>4</v>
      </c>
      <c r="DD49" t="n">
        <v>5</v>
      </c>
      <c r="DE49" t="n">
        <v>11</v>
      </c>
      <c r="DF49" t="n">
        <v>9</v>
      </c>
      <c r="DG49" t="n">
        <v>7</v>
      </c>
      <c r="DH49" t="n">
        <v>2</v>
      </c>
      <c r="DI49" t="n">
        <v>14</v>
      </c>
      <c r="DJ49" s="42" t="n">
        <v>7</v>
      </c>
      <c r="DK49" t="n">
        <v>9</v>
      </c>
      <c r="DL49" s="29" t="n">
        <v>8</v>
      </c>
      <c r="DM49" s="42" t="n">
        <v>8</v>
      </c>
      <c r="DN49" t="n">
        <v>3</v>
      </c>
      <c r="DO49" s="29" t="n">
        <v>13</v>
      </c>
      <c r="DP49" s="42" t="n">
        <v>3</v>
      </c>
      <c r="DQ49" t="n">
        <v>13</v>
      </c>
      <c r="DR49" s="29" t="n">
        <v>2</v>
      </c>
      <c r="DS49" s="42" t="n">
        <v>14</v>
      </c>
      <c r="DT49" t="n">
        <v>11</v>
      </c>
      <c r="DU49" s="29" t="n">
        <v>5</v>
      </c>
      <c r="DV49" s="42" t="n">
        <v>11</v>
      </c>
      <c r="DW49" t="n">
        <v>5</v>
      </c>
      <c r="DX49" s="29" t="n">
        <v>2</v>
      </c>
      <c r="DY49" s="42" t="n">
        <v>14</v>
      </c>
      <c r="DZ49" t="n">
        <v>6</v>
      </c>
      <c r="EA49" s="29" t="n">
        <v>10</v>
      </c>
      <c r="EB49" s="42" t="n">
        <v>1</v>
      </c>
      <c r="EC49" t="n">
        <v>15</v>
      </c>
      <c r="ED49" s="29" t="n">
        <v>1</v>
      </c>
      <c r="EE49" s="42" t="n">
        <v>15</v>
      </c>
      <c r="EF49" t="n">
        <v>10</v>
      </c>
      <c r="EG49" s="29" t="n">
        <v>6</v>
      </c>
      <c r="EH49" t="n">
        <v>12</v>
      </c>
      <c r="EI49" t="n">
        <v>4</v>
      </c>
      <c r="EJ49" t="n">
        <v>5</v>
      </c>
      <c r="EK49" t="n">
        <v>11</v>
      </c>
      <c r="EL49" t="n">
        <v>9</v>
      </c>
      <c r="EM49" t="n">
        <v>7</v>
      </c>
      <c r="EN49" t="n">
        <v>2</v>
      </c>
      <c r="EO49" t="n">
        <v>14</v>
      </c>
      <c r="EP49" t="n">
        <v>7</v>
      </c>
      <c r="EQ49" t="n">
        <v>9</v>
      </c>
    </row>
    <row customHeight="1" ht="15" r="50">
      <c r="A50" s="52" t="n">
        <v>43366</v>
      </c>
      <c r="B50" s="42" t="inlineStr">
        <is>
          <t>Torino</t>
        </is>
      </c>
      <c r="C50" s="42" t="inlineStr">
        <is>
          <t>Napoli</t>
        </is>
      </c>
      <c r="D50" s="27" t="n">
        <v>436</v>
      </c>
      <c r="E50" s="27" t="n">
        <v>477</v>
      </c>
      <c r="F50" s="27" t="n">
        <v>370</v>
      </c>
      <c r="G50" s="27" t="n">
        <v>405</v>
      </c>
      <c r="H50" s="8" t="n">
        <v>2</v>
      </c>
      <c r="I50" s="8" t="n">
        <v>6</v>
      </c>
      <c r="J50" s="8" t="n">
        <v>8</v>
      </c>
      <c r="K50" s="15" t="n">
        <v>1</v>
      </c>
      <c r="L50" s="27" t="n">
        <v>3</v>
      </c>
      <c r="M50" s="8" t="n">
        <v>4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Atalanta</t>
        </is>
      </c>
      <c r="AM50" s="13" t="inlineStr">
        <is>
          <t>Sassuolo</t>
        </is>
      </c>
      <c r="AN50" s="13" t="n">
        <v>13</v>
      </c>
      <c r="AO50" s="13" t="n">
        <v>3</v>
      </c>
      <c r="AP50" s="13" t="n">
        <v>12</v>
      </c>
      <c r="AQ50" s="13" t="n">
        <v>4</v>
      </c>
      <c r="AR50" s="13" t="n">
        <v>7</v>
      </c>
      <c r="AS50" s="13" t="n">
        <v>9</v>
      </c>
      <c r="AT50" s="13" t="n">
        <v>4</v>
      </c>
      <c r="AU50" s="13" t="n">
        <v>12</v>
      </c>
      <c r="AV50" s="13" t="n">
        <v>4</v>
      </c>
      <c r="AW50" s="13" t="n">
        <v>12</v>
      </c>
      <c r="AX50" s="13" t="n">
        <v>2</v>
      </c>
      <c r="AY50" s="13" t="n">
        <v>14</v>
      </c>
      <c r="AZ50" s="13" t="n">
        <v>14</v>
      </c>
      <c r="BA50" s="13" t="n">
        <v>2</v>
      </c>
      <c r="BB50" s="13" t="n">
        <v>12</v>
      </c>
      <c r="BC50" s="13" t="n">
        <v>4</v>
      </c>
      <c r="BD50" s="13" t="n">
        <v>10</v>
      </c>
      <c r="BE50" s="13" t="n">
        <v>6</v>
      </c>
      <c r="BF50" s="13" t="n">
        <v>9</v>
      </c>
      <c r="BG50" s="13" t="n">
        <v>7</v>
      </c>
      <c r="BH50" s="13" t="n">
        <v>6</v>
      </c>
      <c r="BI50" s="13" t="n">
        <v>10</v>
      </c>
      <c r="BJ50" s="13" t="n">
        <v>6</v>
      </c>
      <c r="BK50" s="13" t="n">
        <v>10</v>
      </c>
      <c r="BL50" s="13" t="n">
        <v>1</v>
      </c>
      <c r="BM50" s="13" t="n">
        <v>15</v>
      </c>
      <c r="BN50" s="13" t="n">
        <v>2</v>
      </c>
      <c r="BO50" s="13" t="n">
        <v>14</v>
      </c>
      <c r="BP50" s="13" t="n">
        <v>14</v>
      </c>
      <c r="BQ50" s="13" t="n">
        <v>2</v>
      </c>
      <c r="BR50" s="13" t="n">
        <v>5</v>
      </c>
      <c r="BS50" s="13" t="n">
        <v>11</v>
      </c>
      <c r="BT50" s="13" t="n">
        <v>6</v>
      </c>
      <c r="BU50" s="13" t="n">
        <v>10</v>
      </c>
      <c r="BV50" s="13" t="n">
        <v>1</v>
      </c>
      <c r="BW50" s="13" t="n">
        <v>15</v>
      </c>
      <c r="BX50" s="13" t="n">
        <v>2</v>
      </c>
      <c r="BY50" s="13" t="n">
        <v>14</v>
      </c>
      <c r="BZ50" s="13" t="n">
        <v>0</v>
      </c>
      <c r="CA50" s="13" t="n">
        <v>16</v>
      </c>
      <c r="CB50" s="13" t="n">
        <v>13</v>
      </c>
      <c r="CC50" s="13" t="n">
        <v>3</v>
      </c>
      <c r="CD50" s="13" t="n">
        <v>11</v>
      </c>
      <c r="CE50" s="13" t="n">
        <v>5</v>
      </c>
      <c r="CF50" s="13" t="n">
        <v>10</v>
      </c>
      <c r="CG50" s="13" t="n">
        <v>6</v>
      </c>
      <c r="CH50" s="13" t="n">
        <v>5</v>
      </c>
      <c r="CI50" s="13" t="n">
        <v>11</v>
      </c>
      <c r="CJ50" s="13" t="n">
        <v>5</v>
      </c>
      <c r="CK50" s="13" t="n">
        <v>11</v>
      </c>
      <c r="CL50" s="13" t="n">
        <v>2</v>
      </c>
      <c r="CM50" s="13" t="n">
        <v>14</v>
      </c>
      <c r="CN50" s="13" t="n">
        <v>8</v>
      </c>
      <c r="CO50" s="13" t="n">
        <v>8</v>
      </c>
      <c r="CP50" s="13" t="n">
        <v>12</v>
      </c>
      <c r="CQ50" s="13" t="n">
        <v>4</v>
      </c>
      <c r="CR50" s="13" t="n">
        <v>1</v>
      </c>
      <c r="CS50" s="13" t="n">
        <v>15</v>
      </c>
      <c r="CT50" s="13" t="n">
        <v>4</v>
      </c>
      <c r="CU50" s="13" t="n">
        <v>12</v>
      </c>
      <c r="CV50" s="13" t="n">
        <v>0</v>
      </c>
      <c r="CW50" s="13" t="n">
        <v>16</v>
      </c>
      <c r="CX50" s="13" t="n">
        <v>1</v>
      </c>
      <c r="CY50" s="13" t="n">
        <v>15</v>
      </c>
      <c r="CZ50" s="13" t="n">
        <v>13</v>
      </c>
      <c r="DA50" s="13" t="n">
        <v>3</v>
      </c>
      <c r="DB50" s="13" t="n">
        <v>12</v>
      </c>
      <c r="DC50" s="13" t="n">
        <v>4</v>
      </c>
      <c r="DD50" s="13" t="n">
        <v>2</v>
      </c>
      <c r="DE50" s="13" t="n">
        <v>14</v>
      </c>
      <c r="DF50" s="13" t="n">
        <v>8</v>
      </c>
      <c r="DG50" s="13" t="n">
        <v>8</v>
      </c>
      <c r="DH50" s="13" t="n">
        <v>1</v>
      </c>
      <c r="DI50" s="13" t="n">
        <v>15</v>
      </c>
      <c r="DJ50" s="42" t="n">
        <v>5</v>
      </c>
      <c r="DK50" s="13" t="n">
        <v>11</v>
      </c>
      <c r="DL50" s="29" t="n">
        <v>10</v>
      </c>
      <c r="DM50" s="42" t="n">
        <v>6</v>
      </c>
      <c r="DN50" t="n">
        <v>5</v>
      </c>
      <c r="DO50" s="29" t="n">
        <v>11</v>
      </c>
      <c r="DP50" s="42" t="n">
        <v>5</v>
      </c>
      <c r="DQ50" t="n">
        <v>11</v>
      </c>
      <c r="DR50" s="29" t="n">
        <v>2</v>
      </c>
      <c r="DS50" s="42" t="n">
        <v>14</v>
      </c>
      <c r="DT50" t="n">
        <v>8</v>
      </c>
      <c r="DU50" s="29" t="n">
        <v>8</v>
      </c>
      <c r="DV50" s="42" t="n">
        <v>12</v>
      </c>
      <c r="DW50" t="n">
        <v>4</v>
      </c>
      <c r="DX50" s="29" t="n">
        <v>1</v>
      </c>
      <c r="DY50" s="42" t="n">
        <v>15</v>
      </c>
      <c r="DZ50" t="n">
        <v>4</v>
      </c>
      <c r="EA50" s="29" t="n">
        <v>12</v>
      </c>
      <c r="EB50" s="42" t="n">
        <v>0</v>
      </c>
      <c r="EC50" t="n">
        <v>16</v>
      </c>
      <c r="ED50" s="29" t="n">
        <v>1</v>
      </c>
      <c r="EE50" s="42" t="n">
        <v>15</v>
      </c>
      <c r="EF50" t="n">
        <v>13</v>
      </c>
      <c r="EG50" s="29" t="n">
        <v>3</v>
      </c>
      <c r="EH50" t="n">
        <v>12</v>
      </c>
      <c r="EI50" t="n">
        <v>4</v>
      </c>
      <c r="EJ50" t="n">
        <v>2</v>
      </c>
      <c r="EK50" t="n">
        <v>14</v>
      </c>
      <c r="EL50" t="n">
        <v>8</v>
      </c>
      <c r="EM50" t="n">
        <v>8</v>
      </c>
      <c r="EN50" t="n">
        <v>1</v>
      </c>
      <c r="EO50" t="n">
        <v>15</v>
      </c>
      <c r="EP50" t="n">
        <v>5</v>
      </c>
      <c r="EQ50" t="n">
        <v>11</v>
      </c>
    </row>
    <row customHeight="1" ht="12" r="51">
      <c r="A51" s="52" t="n">
        <v>43368</v>
      </c>
      <c r="B51" s="42" t="inlineStr">
        <is>
          <t>Inter</t>
        </is>
      </c>
      <c r="C51" s="42" t="inlineStr">
        <is>
          <t>Fiorentina</t>
        </is>
      </c>
      <c r="D51" s="27" t="n">
        <v>388</v>
      </c>
      <c r="E51" s="27" t="n">
        <v>412</v>
      </c>
      <c r="F51" s="27" t="n">
        <v>298</v>
      </c>
      <c r="G51" s="27" t="n">
        <v>321</v>
      </c>
      <c r="H51" s="8" t="n">
        <v>3</v>
      </c>
      <c r="I51" s="8" t="n">
        <v>4</v>
      </c>
      <c r="J51" s="8" t="n">
        <v>7</v>
      </c>
      <c r="K51" s="15" t="n">
        <v>2</v>
      </c>
      <c r="L51" s="27" t="n">
        <v>1</v>
      </c>
      <c r="M51" s="8" t="n">
        <v>3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Cagliari</t>
        </is>
      </c>
      <c r="AM51" s="13" t="inlineStr">
        <is>
          <t>Udinese</t>
        </is>
      </c>
      <c r="AN51" s="13" t="n">
        <v>13</v>
      </c>
      <c r="AO51" s="13" t="n">
        <v>3</v>
      </c>
      <c r="AP51" s="13" t="n">
        <v>14</v>
      </c>
      <c r="AQ51" s="13" t="n">
        <v>2</v>
      </c>
      <c r="AR51" s="13" t="n">
        <v>9</v>
      </c>
      <c r="AS51" s="13" t="n">
        <v>7</v>
      </c>
      <c r="AT51" s="13" t="n">
        <v>7</v>
      </c>
      <c r="AU51" s="13" t="n">
        <v>9</v>
      </c>
      <c r="AV51" s="13" t="n">
        <v>2</v>
      </c>
      <c r="AW51" s="13" t="n">
        <v>14</v>
      </c>
      <c r="AX51" s="13" t="n">
        <v>1</v>
      </c>
      <c r="AY51" s="13" t="n">
        <v>15</v>
      </c>
      <c r="AZ51" s="13" t="n">
        <v>14</v>
      </c>
      <c r="BA51" s="13" t="n">
        <v>2</v>
      </c>
      <c r="BB51" s="13" t="n">
        <v>12</v>
      </c>
      <c r="BC51" s="13" t="n">
        <v>4</v>
      </c>
      <c r="BD51" s="13" t="n">
        <v>10</v>
      </c>
      <c r="BE51" s="13" t="n">
        <v>6</v>
      </c>
      <c r="BF51" s="13" t="n">
        <v>7</v>
      </c>
      <c r="BG51" s="13" t="n">
        <v>9</v>
      </c>
      <c r="BH51" s="13" t="n">
        <v>0</v>
      </c>
      <c r="BI51" s="13" t="n">
        <v>16</v>
      </c>
      <c r="BJ51" s="13" t="n">
        <v>5</v>
      </c>
      <c r="BK51" s="13" t="n">
        <v>11</v>
      </c>
      <c r="BL51" s="13" t="n">
        <v>0</v>
      </c>
      <c r="BM51" s="13" t="n">
        <v>16</v>
      </c>
      <c r="BN51" s="13" t="n">
        <v>4</v>
      </c>
      <c r="BO51" s="13" t="n">
        <v>12</v>
      </c>
      <c r="BP51" s="13" t="n">
        <v>8</v>
      </c>
      <c r="BQ51" s="13" t="n">
        <v>8</v>
      </c>
      <c r="BR51" s="13" t="n">
        <v>9</v>
      </c>
      <c r="BS51" s="13" t="n">
        <v>7</v>
      </c>
      <c r="BT51" s="13" t="n">
        <v>2</v>
      </c>
      <c r="BU51" s="13" t="n">
        <v>14</v>
      </c>
      <c r="BV51" s="13" t="n">
        <v>1</v>
      </c>
      <c r="BW51" s="13" t="n">
        <v>15</v>
      </c>
      <c r="BX51" s="13" t="n">
        <v>0</v>
      </c>
      <c r="BY51" s="13" t="n">
        <v>16</v>
      </c>
      <c r="BZ51" s="13" t="n">
        <v>0</v>
      </c>
      <c r="CA51" s="13" t="n">
        <v>16</v>
      </c>
      <c r="CB51" s="13" t="n">
        <v>11</v>
      </c>
      <c r="CC51" s="13" t="n">
        <v>5</v>
      </c>
      <c r="CD51" s="13" t="n">
        <v>11</v>
      </c>
      <c r="CE51" s="13" t="n">
        <v>5</v>
      </c>
      <c r="CF51" s="13" t="n">
        <v>5</v>
      </c>
      <c r="CG51" s="13" t="n">
        <v>11</v>
      </c>
      <c r="CH51" s="13" t="n">
        <v>7</v>
      </c>
      <c r="CI51" s="13" t="n">
        <v>9</v>
      </c>
      <c r="CJ51" s="13" t="n">
        <v>1</v>
      </c>
      <c r="CK51" s="13" t="n">
        <v>15</v>
      </c>
      <c r="CL51" s="13" t="n">
        <v>3</v>
      </c>
      <c r="CM51" s="13" t="n">
        <v>13</v>
      </c>
      <c r="CN51" s="13" t="n">
        <v>12</v>
      </c>
      <c r="CO51" s="13" t="n">
        <v>4</v>
      </c>
      <c r="CP51" s="13" t="n">
        <v>13</v>
      </c>
      <c r="CQ51" s="13" t="n">
        <v>3</v>
      </c>
      <c r="CR51" s="13" t="n">
        <v>6</v>
      </c>
      <c r="CS51" s="13" t="n">
        <v>10</v>
      </c>
      <c r="CT51" s="13" t="n">
        <v>5</v>
      </c>
      <c r="CU51" s="13" t="n">
        <v>11</v>
      </c>
      <c r="CV51" s="13" t="n">
        <v>2</v>
      </c>
      <c r="CW51" s="13" t="n">
        <v>14</v>
      </c>
      <c r="CX51" s="13" t="n">
        <v>0</v>
      </c>
      <c r="CY51" s="13" t="n">
        <v>16</v>
      </c>
      <c r="CZ51" s="13" t="n">
        <v>14</v>
      </c>
      <c r="DA51" s="13" t="n">
        <v>2</v>
      </c>
      <c r="DB51" s="13" t="n">
        <v>13</v>
      </c>
      <c r="DC51" s="13" t="n">
        <v>3</v>
      </c>
      <c r="DD51" s="13" t="n">
        <v>7</v>
      </c>
      <c r="DE51" s="13" t="n">
        <v>9</v>
      </c>
      <c r="DF51" s="13" t="n">
        <v>6</v>
      </c>
      <c r="DG51" s="13" t="n">
        <v>10</v>
      </c>
      <c r="DH51" s="13" t="n">
        <v>2</v>
      </c>
      <c r="DI51" s="13" t="n">
        <v>14</v>
      </c>
      <c r="DJ51" s="42" t="n">
        <v>2</v>
      </c>
      <c r="DK51" s="13" t="n">
        <v>14</v>
      </c>
      <c r="DL51" s="29" t="n">
        <v>5</v>
      </c>
      <c r="DM51" s="42" t="n">
        <v>11</v>
      </c>
      <c r="DN51" t="n">
        <v>7</v>
      </c>
      <c r="DO51" s="29" t="n">
        <v>9</v>
      </c>
      <c r="DP51" s="42" t="n">
        <v>1</v>
      </c>
      <c r="DQ51" t="n">
        <v>15</v>
      </c>
      <c r="DR51" s="29" t="n">
        <v>3</v>
      </c>
      <c r="DS51" s="42" t="n">
        <v>13</v>
      </c>
      <c r="DT51" t="n">
        <v>12</v>
      </c>
      <c r="DU51" s="29" t="n">
        <v>4</v>
      </c>
      <c r="DV51" s="42" t="n">
        <v>13</v>
      </c>
      <c r="DW51" t="n">
        <v>3</v>
      </c>
      <c r="DX51" s="29" t="n">
        <v>6</v>
      </c>
      <c r="DY51" s="42" t="n">
        <v>10</v>
      </c>
      <c r="DZ51" t="n">
        <v>5</v>
      </c>
      <c r="EA51" s="29" t="n">
        <v>11</v>
      </c>
      <c r="EB51" s="42" t="n">
        <v>2</v>
      </c>
      <c r="EC51" t="n">
        <v>14</v>
      </c>
      <c r="ED51" s="29" t="n">
        <v>0</v>
      </c>
      <c r="EE51" s="42" t="n">
        <v>16</v>
      </c>
      <c r="EF51" t="n">
        <v>14</v>
      </c>
      <c r="EG51" s="29" t="n">
        <v>2</v>
      </c>
      <c r="EH51" t="n">
        <v>13</v>
      </c>
      <c r="EI51" t="n">
        <v>3</v>
      </c>
      <c r="EJ51" t="n">
        <v>7</v>
      </c>
      <c r="EK51" t="n">
        <v>9</v>
      </c>
      <c r="EL51" t="n">
        <v>6</v>
      </c>
      <c r="EM51" t="n">
        <v>10</v>
      </c>
      <c r="EN51" t="n">
        <v>2</v>
      </c>
      <c r="EO51" t="n">
        <v>14</v>
      </c>
      <c r="EP51" t="n">
        <v>2</v>
      </c>
      <c r="EQ51" t="n">
        <v>14</v>
      </c>
    </row>
    <row customHeight="1" ht="12" r="52">
      <c r="A52" s="52" t="n">
        <v>43369</v>
      </c>
      <c r="B52" s="42" t="inlineStr">
        <is>
          <t>AS Roma</t>
        </is>
      </c>
      <c r="C52" s="42" t="inlineStr">
        <is>
          <t>Frosinone</t>
        </is>
      </c>
      <c r="D52" s="27" t="n">
        <v>804</v>
      </c>
      <c r="E52" s="27" t="n">
        <v>366</v>
      </c>
      <c r="F52" s="27" t="n">
        <v>748</v>
      </c>
      <c r="G52" s="27" t="n">
        <v>288</v>
      </c>
      <c r="H52" s="8" t="n">
        <v>10</v>
      </c>
      <c r="I52" s="8" t="n">
        <v>1</v>
      </c>
      <c r="J52" s="8" t="n">
        <v>11</v>
      </c>
      <c r="K52" s="15" t="n">
        <v>4</v>
      </c>
      <c r="L52" s="27" t="n">
        <v>0</v>
      </c>
      <c r="M52" s="8" t="n">
        <v>4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Fiorentina</t>
        </is>
      </c>
      <c r="AM52" s="13" t="inlineStr">
        <is>
          <t>Genoa</t>
        </is>
      </c>
      <c r="AN52" s="13" t="n">
        <v>13</v>
      </c>
      <c r="AO52" s="13" t="n">
        <v>3</v>
      </c>
      <c r="AP52" s="13" t="n">
        <v>9</v>
      </c>
      <c r="AQ52" s="13" t="n">
        <v>7</v>
      </c>
      <c r="AR52" s="13" t="n">
        <v>4</v>
      </c>
      <c r="AS52" s="13" t="n">
        <v>12</v>
      </c>
      <c r="AT52" s="13" t="n">
        <v>5</v>
      </c>
      <c r="AU52" s="13" t="n">
        <v>11</v>
      </c>
      <c r="AV52" s="13" t="n">
        <v>2</v>
      </c>
      <c r="AW52" s="13" t="n">
        <v>14</v>
      </c>
      <c r="AX52" s="13" t="n">
        <v>1</v>
      </c>
      <c r="AY52" s="13" t="n">
        <v>15</v>
      </c>
      <c r="AZ52" s="13" t="n">
        <v>8</v>
      </c>
      <c r="BA52" s="13" t="n">
        <v>8</v>
      </c>
      <c r="BB52" s="13" t="n">
        <v>11</v>
      </c>
      <c r="BC52" s="13" t="n">
        <v>5</v>
      </c>
      <c r="BD52" s="13" t="n">
        <v>6</v>
      </c>
      <c r="BE52" s="13" t="n">
        <v>10</v>
      </c>
      <c r="BF52" s="13" t="n">
        <v>3</v>
      </c>
      <c r="BG52" s="13" t="n">
        <v>13</v>
      </c>
      <c r="BH52" s="13" t="n">
        <v>4</v>
      </c>
      <c r="BI52" s="13" t="n">
        <v>12</v>
      </c>
      <c r="BJ52" s="13" t="n">
        <v>1</v>
      </c>
      <c r="BK52" s="13" t="n">
        <v>15</v>
      </c>
      <c r="BL52" s="13" t="n">
        <v>2</v>
      </c>
      <c r="BM52" s="13" t="n">
        <v>14</v>
      </c>
      <c r="BN52" s="13" t="n">
        <v>0</v>
      </c>
      <c r="BO52" s="13" t="n">
        <v>16</v>
      </c>
      <c r="BP52" s="13" t="n">
        <v>8</v>
      </c>
      <c r="BQ52" s="13" t="n">
        <v>8</v>
      </c>
      <c r="BR52" s="13" t="n">
        <v>9</v>
      </c>
      <c r="BS52" s="13" t="n">
        <v>7</v>
      </c>
      <c r="BT52" s="13" t="n">
        <v>3</v>
      </c>
      <c r="BU52" s="13" t="n">
        <v>13</v>
      </c>
      <c r="BV52" s="13" t="n">
        <v>2</v>
      </c>
      <c r="BW52" s="13" t="n">
        <v>14</v>
      </c>
      <c r="BX52" s="13" t="n">
        <v>1</v>
      </c>
      <c r="BY52" s="13" t="n">
        <v>15</v>
      </c>
      <c r="BZ52" s="13" t="n">
        <v>0</v>
      </c>
      <c r="CA52" s="13" t="n">
        <v>16</v>
      </c>
      <c r="CB52" s="13" t="n">
        <v>8</v>
      </c>
      <c r="CC52" s="13" t="n">
        <v>8</v>
      </c>
      <c r="CD52" s="13" t="n">
        <v>8</v>
      </c>
      <c r="CE52" s="13" t="n">
        <v>8</v>
      </c>
      <c r="CF52" s="13" t="n">
        <v>3</v>
      </c>
      <c r="CG52" s="13" t="n">
        <v>13</v>
      </c>
      <c r="CH52" s="13" t="n">
        <v>2</v>
      </c>
      <c r="CI52" s="13" t="n">
        <v>14</v>
      </c>
      <c r="CJ52" s="13" t="n">
        <v>2</v>
      </c>
      <c r="CK52" s="13" t="n">
        <v>14</v>
      </c>
      <c r="CL52" s="13" t="n">
        <v>0</v>
      </c>
      <c r="CM52" s="13" t="n">
        <v>16</v>
      </c>
      <c r="CN52" s="13" t="n">
        <v>10</v>
      </c>
      <c r="CO52" s="13" t="n">
        <v>6</v>
      </c>
      <c r="CP52" s="13" t="n">
        <v>10</v>
      </c>
      <c r="CQ52" s="13" t="n">
        <v>6</v>
      </c>
      <c r="CR52" s="13" t="n">
        <v>1</v>
      </c>
      <c r="CS52" s="13" t="n">
        <v>15</v>
      </c>
      <c r="CT52" s="13" t="n">
        <v>2</v>
      </c>
      <c r="CU52" s="13" t="n">
        <v>14</v>
      </c>
      <c r="CV52" s="13" t="n">
        <v>1</v>
      </c>
      <c r="CW52" s="13" t="n">
        <v>15</v>
      </c>
      <c r="CX52" s="13" t="n">
        <v>0</v>
      </c>
      <c r="CY52" s="13" t="n">
        <v>16</v>
      </c>
      <c r="CZ52" s="13" t="n">
        <v>13</v>
      </c>
      <c r="DA52" s="13" t="n">
        <v>3</v>
      </c>
      <c r="DB52" s="13" t="n">
        <v>12</v>
      </c>
      <c r="DC52" s="13" t="n">
        <v>4</v>
      </c>
      <c r="DD52" s="13" t="n">
        <v>5</v>
      </c>
      <c r="DE52" s="13" t="n">
        <v>11</v>
      </c>
      <c r="DF52" s="13" t="n">
        <v>4</v>
      </c>
      <c r="DG52" s="13" t="n">
        <v>12</v>
      </c>
      <c r="DH52" s="13" t="n">
        <v>2</v>
      </c>
      <c r="DI52" s="13" t="n">
        <v>14</v>
      </c>
      <c r="DJ52" s="42" t="n">
        <v>1</v>
      </c>
      <c r="DK52" s="13" t="n">
        <v>15</v>
      </c>
      <c r="DL52" s="29" t="n">
        <v>3</v>
      </c>
      <c r="DM52" s="42" t="n">
        <v>13</v>
      </c>
      <c r="DN52" t="n">
        <v>2</v>
      </c>
      <c r="DO52" s="29" t="n">
        <v>14</v>
      </c>
      <c r="DP52" s="42" t="n">
        <v>2</v>
      </c>
      <c r="DQ52" t="n">
        <v>14</v>
      </c>
      <c r="DR52" s="29" t="n">
        <v>0</v>
      </c>
      <c r="DS52" s="42" t="n">
        <v>16</v>
      </c>
      <c r="DT52" t="n">
        <v>10</v>
      </c>
      <c r="DU52" s="29" t="n">
        <v>6</v>
      </c>
      <c r="DV52" s="42" t="n">
        <v>10</v>
      </c>
      <c r="DW52" t="n">
        <v>6</v>
      </c>
      <c r="DX52" s="29" t="n">
        <v>1</v>
      </c>
      <c r="DY52" s="42" t="n">
        <v>15</v>
      </c>
      <c r="DZ52" t="n">
        <v>2</v>
      </c>
      <c r="EA52" s="29" t="n">
        <v>14</v>
      </c>
      <c r="EB52" s="42" t="n">
        <v>1</v>
      </c>
      <c r="EC52" t="n">
        <v>15</v>
      </c>
      <c r="ED52" s="29" t="n">
        <v>0</v>
      </c>
      <c r="EE52" s="42" t="n">
        <v>16</v>
      </c>
      <c r="EF52" t="n">
        <v>13</v>
      </c>
      <c r="EG52" s="29" t="n">
        <v>3</v>
      </c>
      <c r="EH52" t="n">
        <v>12</v>
      </c>
      <c r="EI52" t="n">
        <v>4</v>
      </c>
      <c r="EJ52" t="n">
        <v>5</v>
      </c>
      <c r="EK52" t="n">
        <v>11</v>
      </c>
      <c r="EL52" t="n">
        <v>4</v>
      </c>
      <c r="EM52" t="n">
        <v>12</v>
      </c>
      <c r="EN52" t="n">
        <v>2</v>
      </c>
      <c r="EO52" t="n">
        <v>14</v>
      </c>
      <c r="EP52" t="n">
        <v>1</v>
      </c>
      <c r="EQ52" t="n">
        <v>15</v>
      </c>
    </row>
    <row customHeight="1" ht="12" r="53">
      <c r="A53" s="52" t="n">
        <v>43369</v>
      </c>
      <c r="B53" s="42" t="inlineStr">
        <is>
          <t>Atalanta</t>
        </is>
      </c>
      <c r="C53" s="42" t="inlineStr">
        <is>
          <t>Torino</t>
        </is>
      </c>
      <c r="D53" s="27" t="n">
        <v>469</v>
      </c>
      <c r="E53" s="27" t="n">
        <v>361</v>
      </c>
      <c r="F53" s="27" t="n">
        <v>345</v>
      </c>
      <c r="G53" s="27" t="n">
        <v>231</v>
      </c>
      <c r="H53" s="8" t="n">
        <v>3</v>
      </c>
      <c r="I53" s="8" t="n">
        <v>0</v>
      </c>
      <c r="J53" s="8" t="n">
        <v>3</v>
      </c>
      <c r="K53" s="15" t="n">
        <v>0</v>
      </c>
      <c r="L53" s="27" t="n">
        <v>0</v>
      </c>
      <c r="M53" s="8" t="n">
        <v>0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Inter</t>
        </is>
      </c>
      <c r="AM53" s="13" t="inlineStr">
        <is>
          <t>Empoli</t>
        </is>
      </c>
      <c r="AN53" s="13" t="n">
        <v>13</v>
      </c>
      <c r="AO53" s="13" t="n">
        <v>3</v>
      </c>
      <c r="AP53" s="13" t="n">
        <v>13</v>
      </c>
      <c r="AQ53" s="13" t="n">
        <v>3</v>
      </c>
      <c r="AR53" s="13" t="n">
        <v>8</v>
      </c>
      <c r="AS53" s="13" t="n">
        <v>8</v>
      </c>
      <c r="AT53" s="13" t="n">
        <v>10</v>
      </c>
      <c r="AU53" s="13" t="n">
        <v>6</v>
      </c>
      <c r="AV53" s="13" t="n">
        <v>1</v>
      </c>
      <c r="AW53" s="13" t="n">
        <v>15</v>
      </c>
      <c r="AX53" s="13" t="n">
        <v>5</v>
      </c>
      <c r="AY53" s="13" t="n">
        <v>11</v>
      </c>
      <c r="AZ53" s="13" t="n">
        <v>12</v>
      </c>
      <c r="BA53" s="13" t="n">
        <v>4</v>
      </c>
      <c r="BB53" s="13" t="n">
        <v>12</v>
      </c>
      <c r="BC53" s="13" t="n">
        <v>4</v>
      </c>
      <c r="BD53" s="13" t="n">
        <v>8</v>
      </c>
      <c r="BE53" s="13" t="n">
        <v>8</v>
      </c>
      <c r="BF53" s="13" t="n">
        <v>12</v>
      </c>
      <c r="BG53" s="13" t="n">
        <v>4</v>
      </c>
      <c r="BH53" s="13" t="n">
        <v>5</v>
      </c>
      <c r="BI53" s="13" t="n">
        <v>11</v>
      </c>
      <c r="BJ53" s="13" t="n">
        <v>5</v>
      </c>
      <c r="BK53" s="13" t="n">
        <v>11</v>
      </c>
      <c r="BL53" s="13" t="n">
        <v>3</v>
      </c>
      <c r="BM53" s="13" t="n">
        <v>13</v>
      </c>
      <c r="BN53" s="13" t="n">
        <v>4</v>
      </c>
      <c r="BO53" s="13" t="n">
        <v>12</v>
      </c>
      <c r="BP53" s="13" t="n">
        <v>15</v>
      </c>
      <c r="BQ53" s="13" t="n">
        <v>1</v>
      </c>
      <c r="BR53" s="13" t="n">
        <v>10</v>
      </c>
      <c r="BS53" s="13" t="n">
        <v>6</v>
      </c>
      <c r="BT53" s="13" t="n">
        <v>4</v>
      </c>
      <c r="BU53" s="13" t="n">
        <v>12</v>
      </c>
      <c r="BV53" s="13" t="n">
        <v>3</v>
      </c>
      <c r="BW53" s="13" t="n">
        <v>13</v>
      </c>
      <c r="BX53" s="13" t="n">
        <v>2</v>
      </c>
      <c r="BY53" s="13" t="n">
        <v>14</v>
      </c>
      <c r="BZ53" s="13" t="n">
        <v>0</v>
      </c>
      <c r="CA53" s="13" t="n">
        <v>16</v>
      </c>
      <c r="CB53" s="13" t="n">
        <v>13</v>
      </c>
      <c r="CC53" s="13" t="n">
        <v>3</v>
      </c>
      <c r="CD53" s="13" t="n">
        <v>12</v>
      </c>
      <c r="CE53" s="13" t="n">
        <v>4</v>
      </c>
      <c r="CF53" s="13" t="n">
        <v>8</v>
      </c>
      <c r="CG53" s="13" t="n">
        <v>8</v>
      </c>
      <c r="CH53" s="13" t="n">
        <v>8</v>
      </c>
      <c r="CI53" s="13" t="n">
        <v>8</v>
      </c>
      <c r="CJ53" s="13" t="n">
        <v>4</v>
      </c>
      <c r="CK53" s="13" t="n">
        <v>12</v>
      </c>
      <c r="CL53" s="13" t="n">
        <v>3</v>
      </c>
      <c r="CM53" s="13" t="n">
        <v>13</v>
      </c>
      <c r="CN53" s="13" t="n">
        <v>7</v>
      </c>
      <c r="CO53" s="13" t="n">
        <v>9</v>
      </c>
      <c r="CP53" s="13" t="n">
        <v>12</v>
      </c>
      <c r="CQ53" s="13" t="n">
        <v>4</v>
      </c>
      <c r="CR53" s="13" t="n">
        <v>0</v>
      </c>
      <c r="CS53" s="13" t="n">
        <v>16</v>
      </c>
      <c r="CT53" s="13" t="n">
        <v>7</v>
      </c>
      <c r="CU53" s="13" t="n">
        <v>9</v>
      </c>
      <c r="CV53" s="13" t="n">
        <v>0</v>
      </c>
      <c r="CW53" s="13" t="n">
        <v>16</v>
      </c>
      <c r="CX53" s="13" t="n">
        <v>3</v>
      </c>
      <c r="CY53" s="13" t="n">
        <v>13</v>
      </c>
      <c r="CZ53" s="13" t="n">
        <v>10</v>
      </c>
      <c r="DA53" s="13" t="n">
        <v>6</v>
      </c>
      <c r="DB53" s="13" t="n">
        <v>13</v>
      </c>
      <c r="DC53" s="13" t="n">
        <v>3</v>
      </c>
      <c r="DD53" s="13" t="n">
        <v>4</v>
      </c>
      <c r="DE53" s="13" t="n">
        <v>12</v>
      </c>
      <c r="DF53" s="13" t="n">
        <v>7</v>
      </c>
      <c r="DG53" s="13" t="n">
        <v>9</v>
      </c>
      <c r="DH53" s="13" t="n">
        <v>2</v>
      </c>
      <c r="DI53" s="13" t="n">
        <v>14</v>
      </c>
      <c r="DJ53" s="42" t="n">
        <v>5</v>
      </c>
      <c r="DK53" s="13" t="n">
        <v>11</v>
      </c>
      <c r="DL53" s="29" t="n">
        <v>8</v>
      </c>
      <c r="DM53" s="42" t="n">
        <v>8</v>
      </c>
      <c r="DN53" t="n">
        <v>8</v>
      </c>
      <c r="DO53" s="29" t="n">
        <v>8</v>
      </c>
      <c r="DP53" s="42" t="n">
        <v>4</v>
      </c>
      <c r="DQ53" t="n">
        <v>12</v>
      </c>
      <c r="DR53" s="29" t="n">
        <v>3</v>
      </c>
      <c r="DS53" s="42" t="n">
        <v>13</v>
      </c>
      <c r="DT53" t="n">
        <v>7</v>
      </c>
      <c r="DU53" s="29" t="n">
        <v>9</v>
      </c>
      <c r="DV53" s="42" t="n">
        <v>12</v>
      </c>
      <c r="DW53" t="n">
        <v>4</v>
      </c>
      <c r="DX53" s="29" t="n">
        <v>0</v>
      </c>
      <c r="DY53" s="42" t="n">
        <v>16</v>
      </c>
      <c r="DZ53" t="n">
        <v>7</v>
      </c>
      <c r="EA53" s="29" t="n">
        <v>9</v>
      </c>
      <c r="EB53" s="42" t="n">
        <v>0</v>
      </c>
      <c r="EC53" t="n">
        <v>16</v>
      </c>
      <c r="ED53" s="29" t="n">
        <v>3</v>
      </c>
      <c r="EE53" s="42" t="n">
        <v>13</v>
      </c>
      <c r="EF53" t="n">
        <v>10</v>
      </c>
      <c r="EG53" s="29" t="n">
        <v>6</v>
      </c>
      <c r="EH53" t="n">
        <v>13</v>
      </c>
      <c r="EI53" t="n">
        <v>3</v>
      </c>
      <c r="EJ53" t="n">
        <v>4</v>
      </c>
      <c r="EK53" t="n">
        <v>12</v>
      </c>
      <c r="EL53" t="n">
        <v>7</v>
      </c>
      <c r="EM53" t="n">
        <v>9</v>
      </c>
      <c r="EN53" t="n">
        <v>2</v>
      </c>
      <c r="EO53" t="n">
        <v>14</v>
      </c>
      <c r="EP53" t="n">
        <v>5</v>
      </c>
      <c r="EQ53" t="n">
        <v>11</v>
      </c>
    </row>
    <row customHeight="1" ht="12" r="54">
      <c r="A54" s="52" t="n">
        <v>43369</v>
      </c>
      <c r="B54" s="42" t="inlineStr">
        <is>
          <t>Cagliari</t>
        </is>
      </c>
      <c r="C54" s="42" t="inlineStr">
        <is>
          <t>Sampdoria</t>
        </is>
      </c>
      <c r="D54" s="27" t="n">
        <v>450</v>
      </c>
      <c r="E54" s="27" t="n">
        <v>528</v>
      </c>
      <c r="F54" s="27" t="n">
        <v>334</v>
      </c>
      <c r="G54" s="27" t="n">
        <v>400</v>
      </c>
      <c r="H54" s="8" t="n">
        <v>1</v>
      </c>
      <c r="I54" s="8" t="n">
        <v>3</v>
      </c>
      <c r="J54" s="8" t="n">
        <v>4</v>
      </c>
      <c r="K54" s="15" t="n">
        <v>0</v>
      </c>
      <c r="L54" s="27" t="n">
        <v>0</v>
      </c>
      <c r="M54" s="8" t="n">
        <v>0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Sampdoria</t>
        </is>
      </c>
      <c r="AM54" s="13" t="inlineStr">
        <is>
          <t>Juventus</t>
        </is>
      </c>
      <c r="AN54" s="13" t="n">
        <v>11</v>
      </c>
      <c r="AO54" s="13" t="n">
        <v>5</v>
      </c>
      <c r="AP54" s="13" t="n">
        <v>10</v>
      </c>
      <c r="AQ54" s="13" t="n">
        <v>6</v>
      </c>
      <c r="AR54" s="13" t="n">
        <v>6</v>
      </c>
      <c r="AS54" s="13" t="n">
        <v>10</v>
      </c>
      <c r="AT54" s="13" t="n">
        <v>1</v>
      </c>
      <c r="AU54" s="13" t="n">
        <v>15</v>
      </c>
      <c r="AV54" s="13" t="n">
        <v>2</v>
      </c>
      <c r="AW54" s="13" t="n">
        <v>14</v>
      </c>
      <c r="AX54" s="13" t="n">
        <v>0</v>
      </c>
      <c r="AY54" s="13" t="n">
        <v>16</v>
      </c>
      <c r="AZ54" s="13" t="n">
        <v>11</v>
      </c>
      <c r="BA54" s="13" t="n">
        <v>5</v>
      </c>
      <c r="BB54" s="13" t="n">
        <v>14</v>
      </c>
      <c r="BC54" s="13" t="n">
        <v>2</v>
      </c>
      <c r="BD54" s="13" t="n">
        <v>9</v>
      </c>
      <c r="BE54" s="13" t="n">
        <v>7</v>
      </c>
      <c r="BF54" s="13" t="n">
        <v>7</v>
      </c>
      <c r="BG54" s="13" t="n">
        <v>9</v>
      </c>
      <c r="BH54" s="13" t="n">
        <v>2</v>
      </c>
      <c r="BI54" s="13" t="n">
        <v>14</v>
      </c>
      <c r="BJ54" s="13" t="n">
        <v>1</v>
      </c>
      <c r="BK54" s="13" t="n">
        <v>15</v>
      </c>
      <c r="BL54" s="13" t="n">
        <v>2</v>
      </c>
      <c r="BM54" s="13" t="n">
        <v>14</v>
      </c>
      <c r="BN54" s="13" t="n">
        <v>1</v>
      </c>
      <c r="BO54" s="13" t="n">
        <v>15</v>
      </c>
      <c r="BP54" s="13" t="n">
        <v>10</v>
      </c>
      <c r="BQ54" s="13" t="n">
        <v>6</v>
      </c>
      <c r="BR54" s="13" t="n">
        <v>10</v>
      </c>
      <c r="BS54" s="13" t="n">
        <v>6</v>
      </c>
      <c r="BT54" s="13" t="n">
        <v>5</v>
      </c>
      <c r="BU54" s="13" t="n">
        <v>11</v>
      </c>
      <c r="BV54" s="13" t="n">
        <v>1</v>
      </c>
      <c r="BW54" s="13" t="n">
        <v>15</v>
      </c>
      <c r="BX54" s="13" t="n">
        <v>1</v>
      </c>
      <c r="BY54" s="13" t="n">
        <v>15</v>
      </c>
      <c r="BZ54" s="13" t="n">
        <v>0</v>
      </c>
      <c r="CA54" s="13" t="n">
        <v>16</v>
      </c>
      <c r="CB54" s="13" t="n">
        <v>12</v>
      </c>
      <c r="CC54" s="13" t="n">
        <v>4</v>
      </c>
      <c r="CD54" s="13" t="n">
        <v>13</v>
      </c>
      <c r="CE54" s="13" t="n">
        <v>3</v>
      </c>
      <c r="CF54" s="13" t="n">
        <v>5</v>
      </c>
      <c r="CG54" s="13" t="n">
        <v>11</v>
      </c>
      <c r="CH54" s="13" t="n">
        <v>7</v>
      </c>
      <c r="CI54" s="13" t="n">
        <v>9</v>
      </c>
      <c r="CJ54" s="13" t="n">
        <v>2</v>
      </c>
      <c r="CK54" s="13" t="n">
        <v>14</v>
      </c>
      <c r="CL54" s="13" t="n">
        <v>3</v>
      </c>
      <c r="CM54" s="13" t="n">
        <v>13</v>
      </c>
      <c r="CN54" s="13" t="n">
        <v>9</v>
      </c>
      <c r="CO54" s="13" t="n">
        <v>7</v>
      </c>
      <c r="CP54" s="13" t="n">
        <v>5</v>
      </c>
      <c r="CQ54" s="13" t="n">
        <v>11</v>
      </c>
      <c r="CR54" s="13" t="n">
        <v>0</v>
      </c>
      <c r="CS54" s="13" t="n">
        <v>16</v>
      </c>
      <c r="CT54" s="13" t="n">
        <v>0</v>
      </c>
      <c r="CU54" s="13" t="n">
        <v>16</v>
      </c>
      <c r="CV54" s="13" t="n">
        <v>0</v>
      </c>
      <c r="CW54" s="13" t="n">
        <v>16</v>
      </c>
      <c r="CX54" s="13" t="n">
        <v>0</v>
      </c>
      <c r="CY54" s="13" t="n">
        <v>16</v>
      </c>
      <c r="CZ54" s="13" t="n">
        <v>11</v>
      </c>
      <c r="DA54" s="13" t="n">
        <v>5</v>
      </c>
      <c r="DB54" s="13" t="n">
        <v>11</v>
      </c>
      <c r="DC54" s="13" t="n">
        <v>5</v>
      </c>
      <c r="DD54" s="13" t="n">
        <v>8</v>
      </c>
      <c r="DE54" s="13" t="n">
        <v>8</v>
      </c>
      <c r="DF54" s="13" t="n">
        <v>4</v>
      </c>
      <c r="DG54" s="13" t="n">
        <v>12</v>
      </c>
      <c r="DH54" s="13" t="n">
        <v>3</v>
      </c>
      <c r="DI54" s="13" t="n">
        <v>13</v>
      </c>
      <c r="DJ54" s="42" t="n">
        <v>0</v>
      </c>
      <c r="DK54" s="13" t="n">
        <v>16</v>
      </c>
      <c r="DL54" s="29" t="n">
        <v>5</v>
      </c>
      <c r="DM54" s="42" t="n">
        <v>11</v>
      </c>
      <c r="DN54" t="n">
        <v>7</v>
      </c>
      <c r="DO54" s="29" t="n">
        <v>9</v>
      </c>
      <c r="DP54" s="42" t="n">
        <v>2</v>
      </c>
      <c r="DQ54" t="n">
        <v>14</v>
      </c>
      <c r="DR54" s="29" t="n">
        <v>3</v>
      </c>
      <c r="DS54" s="42" t="n">
        <v>13</v>
      </c>
      <c r="DT54" t="n">
        <v>9</v>
      </c>
      <c r="DU54" s="29" t="n">
        <v>7</v>
      </c>
      <c r="DV54" s="42" t="n">
        <v>5</v>
      </c>
      <c r="DW54" t="n">
        <v>11</v>
      </c>
      <c r="DX54" s="29" t="n">
        <v>0</v>
      </c>
      <c r="DY54" s="42" t="n">
        <v>16</v>
      </c>
      <c r="DZ54" t="n">
        <v>0</v>
      </c>
      <c r="EA54" s="29" t="n">
        <v>16</v>
      </c>
      <c r="EB54" s="42" t="n">
        <v>0</v>
      </c>
      <c r="EC54" t="n">
        <v>16</v>
      </c>
      <c r="ED54" s="29" t="n">
        <v>0</v>
      </c>
      <c r="EE54" s="42" t="n">
        <v>16</v>
      </c>
      <c r="EF54" t="n">
        <v>11</v>
      </c>
      <c r="EG54" s="29" t="n">
        <v>5</v>
      </c>
      <c r="EH54" t="n">
        <v>11</v>
      </c>
      <c r="EI54" t="n">
        <v>5</v>
      </c>
      <c r="EJ54" t="n">
        <v>8</v>
      </c>
      <c r="EK54" t="n">
        <v>8</v>
      </c>
      <c r="EL54" t="n">
        <v>4</v>
      </c>
      <c r="EM54" t="n">
        <v>12</v>
      </c>
      <c r="EN54" t="n">
        <v>3</v>
      </c>
      <c r="EO54" t="n">
        <v>13</v>
      </c>
      <c r="EP54" t="n">
        <v>0</v>
      </c>
      <c r="EQ54" t="n">
        <v>16</v>
      </c>
    </row>
    <row customHeight="1" ht="12" r="55">
      <c r="A55" s="52" t="n">
        <v>43369</v>
      </c>
      <c r="B55" s="42" t="inlineStr">
        <is>
          <t>Genoa</t>
        </is>
      </c>
      <c r="C55" s="42" t="inlineStr">
        <is>
          <t>Chievo</t>
        </is>
      </c>
      <c r="D55" s="27" t="n">
        <v>468</v>
      </c>
      <c r="E55" s="27" t="n">
        <v>481</v>
      </c>
      <c r="F55" s="27" t="n">
        <v>374</v>
      </c>
      <c r="G55" s="27" t="n">
        <v>386</v>
      </c>
      <c r="H55" s="8" t="n">
        <v>4</v>
      </c>
      <c r="I55" s="8" t="n">
        <v>2</v>
      </c>
      <c r="J55" s="8" t="n">
        <v>6</v>
      </c>
      <c r="K55" s="15" t="n">
        <v>2</v>
      </c>
      <c r="L55" s="27" t="n">
        <v>0</v>
      </c>
      <c r="M55" s="8" t="n">
        <v>2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Spal</t>
        </is>
      </c>
      <c r="AM55" s="13" t="inlineStr">
        <is>
          <t>AC Milan</t>
        </is>
      </c>
      <c r="AN55" s="13" t="n">
        <v>12</v>
      </c>
      <c r="AO55" s="13" t="n">
        <v>4</v>
      </c>
      <c r="AP55" s="13" t="n">
        <v>12</v>
      </c>
      <c r="AQ55" s="13" t="n">
        <v>4</v>
      </c>
      <c r="AR55" s="13" t="n">
        <v>7</v>
      </c>
      <c r="AS55" s="13" t="n">
        <v>9</v>
      </c>
      <c r="AT55" s="13" t="n">
        <v>5</v>
      </c>
      <c r="AU55" s="13" t="n">
        <v>11</v>
      </c>
      <c r="AV55" s="13" t="n">
        <v>1</v>
      </c>
      <c r="AW55" s="13" t="n">
        <v>15</v>
      </c>
      <c r="AX55" s="13" t="n">
        <v>1</v>
      </c>
      <c r="AY55" s="13" t="n">
        <v>15</v>
      </c>
      <c r="AZ55" s="13" t="n">
        <v>14</v>
      </c>
      <c r="BA55" s="13" t="n">
        <v>2</v>
      </c>
      <c r="BB55" s="13" t="n">
        <v>12</v>
      </c>
      <c r="BC55" s="13" t="n">
        <v>4</v>
      </c>
      <c r="BD55" s="13" t="n">
        <v>11</v>
      </c>
      <c r="BE55" s="13" t="n">
        <v>5</v>
      </c>
      <c r="BF55" s="13" t="n">
        <v>8</v>
      </c>
      <c r="BG55" s="13" t="n">
        <v>8</v>
      </c>
      <c r="BH55" s="13" t="n">
        <v>5</v>
      </c>
      <c r="BI55" s="13" t="n">
        <v>11</v>
      </c>
      <c r="BJ55" s="13" t="n">
        <v>3</v>
      </c>
      <c r="BK55" s="13" t="n">
        <v>13</v>
      </c>
      <c r="BL55" s="13" t="n">
        <v>4</v>
      </c>
      <c r="BM55" s="13" t="n">
        <v>12</v>
      </c>
      <c r="BN55" s="13" t="n">
        <v>2</v>
      </c>
      <c r="BO55" s="13" t="n">
        <v>14</v>
      </c>
      <c r="BP55" s="13" t="n">
        <v>7</v>
      </c>
      <c r="BQ55" s="13" t="n">
        <v>9</v>
      </c>
      <c r="BR55" s="13" t="n">
        <v>10</v>
      </c>
      <c r="BS55" s="13" t="n">
        <v>6</v>
      </c>
      <c r="BT55" s="13" t="n">
        <v>2</v>
      </c>
      <c r="BU55" s="13" t="n">
        <v>14</v>
      </c>
      <c r="BV55" s="13" t="n">
        <v>3</v>
      </c>
      <c r="BW55" s="13" t="n">
        <v>13</v>
      </c>
      <c r="BX55" s="13" t="n">
        <v>0</v>
      </c>
      <c r="BY55" s="13" t="n">
        <v>16</v>
      </c>
      <c r="BZ55" s="13" t="n">
        <v>1</v>
      </c>
      <c r="CA55" s="13" t="n">
        <v>15</v>
      </c>
      <c r="CB55" s="13" t="n">
        <v>15</v>
      </c>
      <c r="CC55" s="13" t="n">
        <v>1</v>
      </c>
      <c r="CD55" s="13" t="n">
        <v>14</v>
      </c>
      <c r="CE55" s="13" t="n">
        <v>2</v>
      </c>
      <c r="CF55" s="13" t="n">
        <v>6</v>
      </c>
      <c r="CG55" s="13" t="n">
        <v>10</v>
      </c>
      <c r="CH55" s="13" t="n">
        <v>8</v>
      </c>
      <c r="CI55" s="13" t="n">
        <v>8</v>
      </c>
      <c r="CJ55" s="13" t="n">
        <v>2</v>
      </c>
      <c r="CK55" s="13" t="n">
        <v>14</v>
      </c>
      <c r="CL55" s="13" t="n">
        <v>4</v>
      </c>
      <c r="CM55" s="13" t="n">
        <v>12</v>
      </c>
      <c r="CN55" s="13" t="n">
        <v>11</v>
      </c>
      <c r="CO55" s="13" t="n">
        <v>5</v>
      </c>
      <c r="CP55" s="13" t="n">
        <v>7</v>
      </c>
      <c r="CQ55" s="13" t="n">
        <v>9</v>
      </c>
      <c r="CR55" s="13" t="n">
        <v>5</v>
      </c>
      <c r="CS55" s="13" t="n">
        <v>11</v>
      </c>
      <c r="CT55" s="13" t="n">
        <v>1</v>
      </c>
      <c r="CU55" s="13" t="n">
        <v>15</v>
      </c>
      <c r="CV55" s="13" t="n">
        <v>0</v>
      </c>
      <c r="CW55" s="13" t="n">
        <v>16</v>
      </c>
      <c r="CX55" s="13" t="n">
        <v>0</v>
      </c>
      <c r="CY55" s="13" t="n">
        <v>16</v>
      </c>
      <c r="CZ55" s="13" t="n">
        <v>13</v>
      </c>
      <c r="DA55" s="13" t="n">
        <v>3</v>
      </c>
      <c r="DB55" s="13" t="n">
        <v>10</v>
      </c>
      <c r="DC55" s="13" t="n">
        <v>6</v>
      </c>
      <c r="DD55" s="13" t="n">
        <v>9</v>
      </c>
      <c r="DE55" s="13" t="n">
        <v>7</v>
      </c>
      <c r="DF55" s="13" t="n">
        <v>4</v>
      </c>
      <c r="DG55" s="13" t="n">
        <v>12</v>
      </c>
      <c r="DH55" s="13" t="n">
        <v>3</v>
      </c>
      <c r="DI55" s="13" t="n">
        <v>13</v>
      </c>
      <c r="DJ55" s="42" t="n">
        <v>1</v>
      </c>
      <c r="DK55" s="13" t="n">
        <v>15</v>
      </c>
      <c r="DL55" s="29" t="n">
        <v>6</v>
      </c>
      <c r="DM55" s="42" t="n">
        <v>10</v>
      </c>
      <c r="DN55" t="n">
        <v>8</v>
      </c>
      <c r="DO55" s="29" t="n">
        <v>8</v>
      </c>
      <c r="DP55" s="42" t="n">
        <v>2</v>
      </c>
      <c r="DQ55" t="n">
        <v>14</v>
      </c>
      <c r="DR55" s="29" t="n">
        <v>4</v>
      </c>
      <c r="DS55" s="42" t="n">
        <v>12</v>
      </c>
      <c r="DT55" t="n">
        <v>11</v>
      </c>
      <c r="DU55" s="29" t="n">
        <v>5</v>
      </c>
      <c r="DV55" s="42" t="n">
        <v>7</v>
      </c>
      <c r="DW55" t="n">
        <v>9</v>
      </c>
      <c r="DX55" s="29" t="n">
        <v>5</v>
      </c>
      <c r="DY55" s="42" t="n">
        <v>11</v>
      </c>
      <c r="DZ55" t="n">
        <v>1</v>
      </c>
      <c r="EA55" s="29" t="n">
        <v>15</v>
      </c>
      <c r="EB55" s="42" t="n">
        <v>0</v>
      </c>
      <c r="EC55" t="n">
        <v>16</v>
      </c>
      <c r="ED55" s="29" t="n">
        <v>0</v>
      </c>
      <c r="EE55" s="42" t="n">
        <v>16</v>
      </c>
      <c r="EF55" t="n">
        <v>13</v>
      </c>
      <c r="EG55" s="29" t="n">
        <v>3</v>
      </c>
      <c r="EH55" t="n">
        <v>10</v>
      </c>
      <c r="EI55" t="n">
        <v>6</v>
      </c>
      <c r="EJ55" t="n">
        <v>9</v>
      </c>
      <c r="EK55" t="n">
        <v>7</v>
      </c>
      <c r="EL55" t="n">
        <v>4</v>
      </c>
      <c r="EM55" t="n">
        <v>12</v>
      </c>
      <c r="EN55" t="n">
        <v>3</v>
      </c>
      <c r="EO55" t="n">
        <v>13</v>
      </c>
      <c r="EP55" t="n">
        <v>1</v>
      </c>
      <c r="EQ55" t="n">
        <v>15</v>
      </c>
    </row>
    <row customHeight="1" ht="12" r="56">
      <c r="A56" s="52" t="n">
        <v>43369</v>
      </c>
      <c r="B56" s="42" t="inlineStr">
        <is>
          <t>Juventus</t>
        </is>
      </c>
      <c r="C56" s="42" t="inlineStr">
        <is>
          <t>Bologna</t>
        </is>
      </c>
      <c r="D56" s="27" t="n">
        <v>824</v>
      </c>
      <c r="E56" s="27" t="n">
        <v>244</v>
      </c>
      <c r="F56" s="27" t="n">
        <v>759</v>
      </c>
      <c r="G56" s="27" t="n">
        <v>173</v>
      </c>
      <c r="H56" s="8" t="n">
        <v>8</v>
      </c>
      <c r="I56" s="8" t="n">
        <v>2</v>
      </c>
      <c r="J56" s="8" t="n">
        <v>10</v>
      </c>
      <c r="K56" s="15" t="n">
        <v>2</v>
      </c>
      <c r="L56" s="27" t="n">
        <v>0</v>
      </c>
      <c r="M56" s="8" t="n">
        <v>2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inlineStr">
        <is>
          <t>Torino</t>
        </is>
      </c>
      <c r="AM56" s="13" t="inlineStr">
        <is>
          <t>Lazio</t>
        </is>
      </c>
      <c r="AN56" s="13" t="n">
        <v>13</v>
      </c>
      <c r="AO56" s="13" t="n">
        <v>3</v>
      </c>
      <c r="AP56" s="13" t="n">
        <v>14</v>
      </c>
      <c r="AQ56" s="13" t="n">
        <v>2</v>
      </c>
      <c r="AR56" s="13" t="n">
        <v>10</v>
      </c>
      <c r="AS56" s="13" t="n">
        <v>6</v>
      </c>
      <c r="AT56" s="13" t="n">
        <v>6</v>
      </c>
      <c r="AU56" s="13" t="n">
        <v>10</v>
      </c>
      <c r="AV56" s="13" t="n">
        <v>1</v>
      </c>
      <c r="AW56" s="13" t="n">
        <v>15</v>
      </c>
      <c r="AX56" s="13" t="n">
        <v>0</v>
      </c>
      <c r="AY56" s="13" t="n">
        <v>16</v>
      </c>
      <c r="AZ56" s="13" t="n">
        <v>12</v>
      </c>
      <c r="BA56" s="13" t="n">
        <v>4</v>
      </c>
      <c r="BB56" s="13" t="n">
        <v>12</v>
      </c>
      <c r="BC56" s="13" t="n">
        <v>4</v>
      </c>
      <c r="BD56" s="13" t="n">
        <v>7</v>
      </c>
      <c r="BE56" s="13" t="n">
        <v>9</v>
      </c>
      <c r="BF56" s="13" t="n">
        <v>10</v>
      </c>
      <c r="BG56" s="13" t="n">
        <v>6</v>
      </c>
      <c r="BH56" s="13" t="n">
        <v>4</v>
      </c>
      <c r="BI56" s="13" t="n">
        <v>12</v>
      </c>
      <c r="BJ56" s="13" t="n">
        <v>5</v>
      </c>
      <c r="BK56" s="13" t="n">
        <v>11</v>
      </c>
      <c r="BL56" s="13" t="n">
        <v>3</v>
      </c>
      <c r="BM56" s="13" t="n">
        <v>13</v>
      </c>
      <c r="BN56" s="13" t="n">
        <v>2</v>
      </c>
      <c r="BO56" s="13" t="n">
        <v>14</v>
      </c>
      <c r="BP56" s="13" t="n">
        <v>11</v>
      </c>
      <c r="BQ56" s="13" t="n">
        <v>5</v>
      </c>
      <c r="BR56" s="13" t="n">
        <v>14</v>
      </c>
      <c r="BS56" s="13" t="n">
        <v>2</v>
      </c>
      <c r="BT56" s="13" t="n">
        <v>7</v>
      </c>
      <c r="BU56" s="13" t="n">
        <v>9</v>
      </c>
      <c r="BV56" s="13" t="n">
        <v>3</v>
      </c>
      <c r="BW56" s="13" t="n">
        <v>13</v>
      </c>
      <c r="BX56" s="13" t="n">
        <v>0</v>
      </c>
      <c r="BY56" s="13" t="n">
        <v>16</v>
      </c>
      <c r="BZ56" s="13" t="n">
        <v>0</v>
      </c>
      <c r="CA56" s="13" t="n">
        <v>16</v>
      </c>
      <c r="CB56" s="13" t="n">
        <v>14</v>
      </c>
      <c r="CC56" s="13" t="n">
        <v>2</v>
      </c>
      <c r="CD56" s="13" t="n">
        <v>14</v>
      </c>
      <c r="CE56" s="13" t="n">
        <v>2</v>
      </c>
      <c r="CF56" s="13" t="n">
        <v>8</v>
      </c>
      <c r="CG56" s="13" t="n">
        <v>8</v>
      </c>
      <c r="CH56" s="13" t="n">
        <v>7</v>
      </c>
      <c r="CI56" s="13" t="n">
        <v>9</v>
      </c>
      <c r="CJ56" s="13" t="n">
        <v>3</v>
      </c>
      <c r="CK56" s="13" t="n">
        <v>13</v>
      </c>
      <c r="CL56" s="13" t="n">
        <v>3</v>
      </c>
      <c r="CM56" s="13" t="n">
        <v>13</v>
      </c>
      <c r="CN56" s="13" t="n">
        <v>11</v>
      </c>
      <c r="CO56" s="13" t="n">
        <v>5</v>
      </c>
      <c r="CP56" s="13" t="n">
        <v>9</v>
      </c>
      <c r="CQ56" s="13" t="n">
        <v>7</v>
      </c>
      <c r="CR56" s="13" t="n">
        <v>3</v>
      </c>
      <c r="CS56" s="13" t="n">
        <v>13</v>
      </c>
      <c r="CT56" s="13" t="n">
        <v>4</v>
      </c>
      <c r="CU56" s="13" t="n">
        <v>12</v>
      </c>
      <c r="CV56" s="13" t="n">
        <v>0</v>
      </c>
      <c r="CW56" s="13" t="n">
        <v>16</v>
      </c>
      <c r="CX56" s="13" t="n">
        <v>0</v>
      </c>
      <c r="CY56" s="13" t="n">
        <v>16</v>
      </c>
      <c r="CZ56" s="13" t="n">
        <v>9</v>
      </c>
      <c r="DA56" s="13" t="n">
        <v>7</v>
      </c>
      <c r="DB56" s="13" t="n">
        <v>12</v>
      </c>
      <c r="DC56" s="13" t="n">
        <v>4</v>
      </c>
      <c r="DD56" s="13" t="n">
        <v>3</v>
      </c>
      <c r="DE56" s="13" t="n">
        <v>13</v>
      </c>
      <c r="DF56" s="13" t="n">
        <v>6</v>
      </c>
      <c r="DG56" s="13" t="n">
        <v>10</v>
      </c>
      <c r="DH56" s="13" t="n">
        <v>2</v>
      </c>
      <c r="DI56" s="13" t="n">
        <v>14</v>
      </c>
      <c r="DJ56" s="42" t="n">
        <v>3</v>
      </c>
      <c r="DK56" s="13" t="n">
        <v>13</v>
      </c>
      <c r="DL56" s="29" t="n">
        <v>8</v>
      </c>
      <c r="DM56" s="42" t="n">
        <v>8</v>
      </c>
      <c r="DN56" t="n">
        <v>7</v>
      </c>
      <c r="DO56" s="29" t="n">
        <v>9</v>
      </c>
      <c r="DP56" s="42" t="n">
        <v>3</v>
      </c>
      <c r="DQ56" t="n">
        <v>13</v>
      </c>
      <c r="DR56" s="29" t="n">
        <v>3</v>
      </c>
      <c r="DS56" s="42" t="n">
        <v>13</v>
      </c>
      <c r="DT56" t="n">
        <v>11</v>
      </c>
      <c r="DU56" s="29" t="n">
        <v>5</v>
      </c>
      <c r="DV56" s="42" t="n">
        <v>9</v>
      </c>
      <c r="DW56" t="n">
        <v>7</v>
      </c>
      <c r="DX56" s="29" t="n">
        <v>3</v>
      </c>
      <c r="DY56" s="42" t="n">
        <v>13</v>
      </c>
      <c r="DZ56" t="n">
        <v>4</v>
      </c>
      <c r="EA56" s="29" t="n">
        <v>12</v>
      </c>
      <c r="EB56" s="42" t="n">
        <v>0</v>
      </c>
      <c r="EC56" t="n">
        <v>16</v>
      </c>
      <c r="ED56" s="29" t="n">
        <v>0</v>
      </c>
      <c r="EE56" s="42" t="n">
        <v>16</v>
      </c>
      <c r="EF56" t="n">
        <v>9</v>
      </c>
      <c r="EG56" s="29" t="n">
        <v>7</v>
      </c>
      <c r="EH56" t="n">
        <v>12</v>
      </c>
      <c r="EI56" t="n">
        <v>4</v>
      </c>
      <c r="EJ56" t="n">
        <v>3</v>
      </c>
      <c r="EK56" t="n">
        <v>13</v>
      </c>
      <c r="EL56" t="n">
        <v>6</v>
      </c>
      <c r="EM56" t="n">
        <v>10</v>
      </c>
      <c r="EN56" t="n">
        <v>2</v>
      </c>
      <c r="EO56" t="n">
        <v>14</v>
      </c>
      <c r="EP56" t="n">
        <v>3</v>
      </c>
      <c r="EQ56" t="n">
        <v>13</v>
      </c>
    </row>
    <row customHeight="1" ht="12" r="57">
      <c r="A57" s="52" t="n">
        <v>43369</v>
      </c>
      <c r="B57" s="42" t="inlineStr">
        <is>
          <t>Napoli</t>
        </is>
      </c>
      <c r="C57" s="42" t="inlineStr">
        <is>
          <t>Parma</t>
        </is>
      </c>
      <c r="D57" s="27" t="n">
        <v>766</v>
      </c>
      <c r="E57" s="27" t="n">
        <v>380</v>
      </c>
      <c r="F57" s="27" t="n">
        <v>701</v>
      </c>
      <c r="G57" s="27" t="n">
        <v>307</v>
      </c>
      <c r="H57" s="8" t="n">
        <v>7</v>
      </c>
      <c r="I57" s="8" t="n">
        <v>0</v>
      </c>
      <c r="J57" s="8" t="n">
        <v>7</v>
      </c>
      <c r="K57" s="15" t="n">
        <v>3</v>
      </c>
      <c r="L57" s="27" t="n">
        <v>0</v>
      </c>
      <c r="M57" s="8" t="n">
        <v>3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43369</v>
      </c>
      <c r="B58" s="42" t="inlineStr">
        <is>
          <t>Udinese</t>
        </is>
      </c>
      <c r="C58" s="42" t="inlineStr">
        <is>
          <t>Lazio</t>
        </is>
      </c>
      <c r="D58" s="27" t="n">
        <v>473</v>
      </c>
      <c r="E58" s="27" t="n">
        <v>455</v>
      </c>
      <c r="F58" s="27" t="n">
        <v>380</v>
      </c>
      <c r="G58" s="27" t="n">
        <v>377</v>
      </c>
      <c r="H58" s="8" t="n">
        <v>5</v>
      </c>
      <c r="I58" s="8" t="n">
        <v>2</v>
      </c>
      <c r="J58" s="8" t="n">
        <v>7</v>
      </c>
      <c r="K58" s="15" t="n">
        <v>1</v>
      </c>
      <c r="L58" s="27" t="n">
        <v>2</v>
      </c>
      <c r="M58" s="8" t="n">
        <v>3</v>
      </c>
      <c r="N58" s="12">
        <f>IF(K58="","",LOOKUP(K58-L58,{-9E+307,0,1},{2,"x",1}))</f>
        <v/>
      </c>
      <c r="O58" s="7">
        <f>IF(K58="","",K58&amp;"-"&amp;L58)</f>
        <v/>
      </c>
      <c r="P58" s="1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42" t="n"/>
      <c r="DK58" s="13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43370</v>
      </c>
      <c r="B59" s="42" t="inlineStr">
        <is>
          <t>Empoli</t>
        </is>
      </c>
      <c r="C59" s="42" t="inlineStr">
        <is>
          <t>AC Milan</t>
        </is>
      </c>
      <c r="D59" s="27" t="n">
        <v>452</v>
      </c>
      <c r="E59" s="27" t="n">
        <v>499</v>
      </c>
      <c r="F59" s="27" t="n">
        <v>370</v>
      </c>
      <c r="G59" s="27" t="n">
        <v>427</v>
      </c>
      <c r="H59" s="8" t="n">
        <v>3</v>
      </c>
      <c r="I59" s="8" t="n">
        <v>10</v>
      </c>
      <c r="J59" s="8" t="n">
        <v>13</v>
      </c>
      <c r="K59" s="15" t="n">
        <v>1</v>
      </c>
      <c r="L59" s="27" t="n">
        <v>1</v>
      </c>
      <c r="M59" s="8" t="n">
        <v>2</v>
      </c>
      <c r="N59" s="12">
        <f>IF(K59="","",LOOKUP(K59-L59,{-9E+307,0,1},{2,"x",1}))</f>
        <v/>
      </c>
      <c r="O59" s="7">
        <f>IF(K59="","",K59&amp;"-"&amp;L59)</f>
        <v/>
      </c>
      <c r="P59" s="1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  <c r="AX59" s="13" t="n"/>
      <c r="AY59" s="13" t="n"/>
      <c r="AZ59" s="13" t="n"/>
      <c r="BA59" s="13" t="n"/>
      <c r="BB59" s="13" t="n"/>
      <c r="BC59" s="13" t="n"/>
      <c r="BD59" s="13" t="n"/>
      <c r="BE59" s="13" t="n"/>
      <c r="BF59" s="13" t="n"/>
      <c r="BG59" s="13" t="n"/>
      <c r="BH59" s="13" t="n"/>
      <c r="BI59" s="13" t="n"/>
      <c r="BJ59" s="13" t="n"/>
      <c r="BK59" s="13" t="n"/>
      <c r="BL59" s="13" t="n"/>
      <c r="BM59" s="13" t="n"/>
      <c r="BN59" s="13" t="n"/>
      <c r="BO59" s="13" t="n"/>
      <c r="BP59" s="13" t="n"/>
      <c r="BQ59" s="13" t="n"/>
      <c r="BR59" s="13" t="n"/>
      <c r="BS59" s="13" t="n"/>
      <c r="BT59" s="13" t="n"/>
      <c r="BU59" s="13" t="n"/>
      <c r="BV59" s="13" t="n"/>
      <c r="BW59" s="13" t="n"/>
      <c r="BX59" s="13" t="n"/>
      <c r="BY59" s="13" t="n"/>
      <c r="BZ59" s="13" t="n"/>
      <c r="CA59" s="13" t="n"/>
      <c r="CB59" s="13" t="n"/>
      <c r="CC59" s="13" t="n"/>
      <c r="CD59" s="13" t="n"/>
      <c r="CE59" s="13" t="n"/>
      <c r="CF59" s="13" t="n"/>
      <c r="CG59" s="13" t="n"/>
      <c r="CH59" s="13" t="n"/>
      <c r="CI59" s="13" t="n"/>
      <c r="CJ59" s="13" t="n"/>
      <c r="CK59" s="13" t="n"/>
      <c r="CL59" s="13" t="n"/>
      <c r="CM59" s="13" t="n"/>
      <c r="CN59" s="13" t="n"/>
      <c r="CO59" s="13" t="n"/>
      <c r="CP59" s="13" t="n"/>
      <c r="CQ59" s="13" t="n"/>
      <c r="CR59" s="13" t="n"/>
      <c r="CS59" s="13" t="n"/>
      <c r="CT59" s="13" t="n"/>
      <c r="CU59" s="13" t="n"/>
      <c r="CV59" s="13" t="n"/>
      <c r="CW59" s="13" t="n"/>
      <c r="CX59" s="13" t="n"/>
      <c r="CY59" s="13" t="n"/>
      <c r="CZ59" s="13" t="n"/>
      <c r="DA59" s="13" t="n"/>
      <c r="DB59" s="13" t="n"/>
      <c r="DC59" s="13" t="n"/>
      <c r="DD59" s="13" t="n"/>
      <c r="DE59" s="13" t="n"/>
      <c r="DF59" s="13" t="n"/>
      <c r="DG59" s="13" t="n"/>
      <c r="DH59" s="13" t="n"/>
      <c r="DI59" s="13" t="n"/>
      <c r="DJ59" s="42" t="n"/>
      <c r="DK59" s="13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43370</v>
      </c>
      <c r="B60" s="42" t="inlineStr">
        <is>
          <t>Spal</t>
        </is>
      </c>
      <c r="C60" s="42" t="inlineStr">
        <is>
          <t>Sassuolo</t>
        </is>
      </c>
      <c r="D60" s="27" t="n">
        <v>439</v>
      </c>
      <c r="E60" s="27" t="n">
        <v>425</v>
      </c>
      <c r="F60" s="27" t="n">
        <v>375</v>
      </c>
      <c r="G60" s="27" t="n">
        <v>361</v>
      </c>
      <c r="H60" s="8" t="n">
        <v>2</v>
      </c>
      <c r="I60" s="8" t="n">
        <v>6</v>
      </c>
      <c r="J60" s="8" t="n">
        <v>8</v>
      </c>
      <c r="K60" s="15" t="n">
        <v>0</v>
      </c>
      <c r="L60" s="27" t="n">
        <v>2</v>
      </c>
      <c r="M60" s="8" t="n">
        <v>2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43372</v>
      </c>
      <c r="B61" s="42" t="inlineStr">
        <is>
          <t>AS Roma</t>
        </is>
      </c>
      <c r="C61" s="42" t="inlineStr">
        <is>
          <t>Lazio</t>
        </is>
      </c>
      <c r="D61" s="27" t="n">
        <v>340</v>
      </c>
      <c r="E61" s="27" t="n">
        <v>430</v>
      </c>
      <c r="F61" s="27" t="n">
        <v>274</v>
      </c>
      <c r="G61" s="27" t="n">
        <v>349</v>
      </c>
      <c r="H61" s="8" t="n">
        <v>7</v>
      </c>
      <c r="I61" s="8" t="n">
        <v>4</v>
      </c>
      <c r="J61" s="8" t="n">
        <v>11</v>
      </c>
      <c r="K61" s="15" t="n">
        <v>3</v>
      </c>
      <c r="L61" s="27" t="n">
        <v>1</v>
      </c>
      <c r="M61" s="8" t="n">
        <v>4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43372</v>
      </c>
      <c r="B62" s="42" t="inlineStr">
        <is>
          <t>Inter</t>
        </is>
      </c>
      <c r="C62" s="42" t="inlineStr">
        <is>
          <t>Cagliari</t>
        </is>
      </c>
      <c r="D62" s="27" t="n">
        <v>477</v>
      </c>
      <c r="E62" s="27" t="n">
        <v>482</v>
      </c>
      <c r="F62" s="27" t="n">
        <v>400</v>
      </c>
      <c r="G62" s="27" t="n">
        <v>400</v>
      </c>
      <c r="H62" s="8" t="n">
        <v>6</v>
      </c>
      <c r="I62" s="8" t="n">
        <v>2</v>
      </c>
      <c r="J62" s="8" t="n">
        <v>8</v>
      </c>
      <c r="K62" s="15" t="n">
        <v>2</v>
      </c>
      <c r="L62" s="27" t="n">
        <v>0</v>
      </c>
      <c r="M62" s="8" t="n">
        <v>2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43372</v>
      </c>
      <c r="B63" s="42" t="inlineStr">
        <is>
          <t>Juventus</t>
        </is>
      </c>
      <c r="C63" s="42" t="inlineStr">
        <is>
          <t>Napoli</t>
        </is>
      </c>
      <c r="D63" s="27" t="n">
        <v>540</v>
      </c>
      <c r="E63" s="27" t="n">
        <v>516</v>
      </c>
      <c r="F63" s="27" t="n">
        <v>460</v>
      </c>
      <c r="G63" s="27" t="n">
        <v>429</v>
      </c>
      <c r="H63" s="8" t="n">
        <v>9</v>
      </c>
      <c r="I63" s="8" t="n">
        <v>4</v>
      </c>
      <c r="J63" s="8" t="n">
        <v>13</v>
      </c>
      <c r="K63" s="15" t="n">
        <v>3</v>
      </c>
      <c r="L63" s="27" t="n">
        <v>1</v>
      </c>
      <c r="M63" s="8" t="n">
        <v>4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43373</v>
      </c>
      <c r="B64" s="42" t="inlineStr">
        <is>
          <t>Bologna</t>
        </is>
      </c>
      <c r="C64" s="42" t="inlineStr">
        <is>
          <t>Udinese</t>
        </is>
      </c>
      <c r="D64" s="27" t="n">
        <v>377</v>
      </c>
      <c r="E64" s="27" t="n">
        <v>456</v>
      </c>
      <c r="F64" s="27" t="n">
        <v>307</v>
      </c>
      <c r="G64" s="27" t="n">
        <v>397</v>
      </c>
      <c r="H64" s="8" t="n">
        <v>6</v>
      </c>
      <c r="I64" s="8" t="n">
        <v>2</v>
      </c>
      <c r="J64" s="8" t="n">
        <v>8</v>
      </c>
      <c r="K64" s="15" t="n">
        <v>2</v>
      </c>
      <c r="L64" s="27" t="n">
        <v>1</v>
      </c>
      <c r="M64" s="8" t="n">
        <v>3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43373</v>
      </c>
      <c r="B65" s="42" t="inlineStr">
        <is>
          <t>Chievo</t>
        </is>
      </c>
      <c r="C65" s="42" t="inlineStr">
        <is>
          <t>Torino</t>
        </is>
      </c>
      <c r="D65" s="27" t="n">
        <v>305</v>
      </c>
      <c r="E65" s="27" t="n">
        <v>559</v>
      </c>
      <c r="F65" s="27" t="n">
        <v>204</v>
      </c>
      <c r="G65" s="27" t="n">
        <v>470</v>
      </c>
      <c r="H65" s="8" t="n">
        <v>1</v>
      </c>
      <c r="I65" s="8" t="n">
        <v>5</v>
      </c>
      <c r="J65" s="8" t="n">
        <v>6</v>
      </c>
      <c r="K65" s="15" t="n">
        <v>0</v>
      </c>
      <c r="L65" s="27" t="n">
        <v>1</v>
      </c>
      <c r="M65" s="8" t="n">
        <v>1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43373</v>
      </c>
      <c r="B66" s="42" t="inlineStr">
        <is>
          <t>Fiorentina</t>
        </is>
      </c>
      <c r="C66" s="42" t="inlineStr">
        <is>
          <t>Atalanta</t>
        </is>
      </c>
      <c r="D66" s="27" t="n">
        <v>263</v>
      </c>
      <c r="E66" s="27" t="n">
        <v>498</v>
      </c>
      <c r="F66" s="27" t="n">
        <v>173</v>
      </c>
      <c r="G66" s="27" t="n">
        <v>416</v>
      </c>
      <c r="H66" s="8" t="n">
        <v>4</v>
      </c>
      <c r="I66" s="8" t="n">
        <v>3</v>
      </c>
      <c r="J66" s="8" t="n">
        <v>7</v>
      </c>
      <c r="K66" s="15" t="n">
        <v>2</v>
      </c>
      <c r="L66" s="27" t="n">
        <v>0</v>
      </c>
      <c r="M66" s="8" t="n">
        <v>2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43373</v>
      </c>
      <c r="B67" s="42" t="inlineStr">
        <is>
          <t>Frosinone</t>
        </is>
      </c>
      <c r="C67" s="42" t="inlineStr">
        <is>
          <t>Genoa</t>
        </is>
      </c>
      <c r="D67" s="27" t="n">
        <v>413</v>
      </c>
      <c r="E67" s="27" t="n">
        <v>444</v>
      </c>
      <c r="F67" s="27" t="n">
        <v>325</v>
      </c>
      <c r="G67" s="27" t="n">
        <v>352</v>
      </c>
      <c r="H67" s="8" t="n">
        <v>4</v>
      </c>
      <c r="I67" s="8" t="n">
        <v>4</v>
      </c>
      <c r="J67" s="8" t="n">
        <v>8</v>
      </c>
      <c r="K67" s="15" t="n">
        <v>1</v>
      </c>
      <c r="L67" s="27" t="n">
        <v>2</v>
      </c>
      <c r="M67" s="8" t="n">
        <v>3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43373</v>
      </c>
      <c r="B68" s="42" t="inlineStr">
        <is>
          <t>Parma</t>
        </is>
      </c>
      <c r="C68" s="42" t="inlineStr">
        <is>
          <t>Empoli</t>
        </is>
      </c>
      <c r="D68" s="27" t="n">
        <v>297</v>
      </c>
      <c r="E68" s="27" t="n">
        <v>632</v>
      </c>
      <c r="F68" s="27" t="n">
        <v>213</v>
      </c>
      <c r="G68" s="27" t="n">
        <v>551</v>
      </c>
      <c r="H68" s="8" t="n">
        <v>3</v>
      </c>
      <c r="I68" s="8" t="n">
        <v>2</v>
      </c>
      <c r="J68" s="8" t="n">
        <v>5</v>
      </c>
      <c r="K68" s="15" t="n">
        <v>1</v>
      </c>
      <c r="L68" s="27" t="n">
        <v>0</v>
      </c>
      <c r="M68" s="8" t="n">
        <v>1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43373</v>
      </c>
      <c r="B69" s="42" t="inlineStr">
        <is>
          <t>Sassuolo</t>
        </is>
      </c>
      <c r="C69" s="42" t="inlineStr">
        <is>
          <t>AC Milan</t>
        </is>
      </c>
      <c r="D69" s="27" t="n">
        <v>584</v>
      </c>
      <c r="E69" s="27" t="n">
        <v>398</v>
      </c>
      <c r="F69" s="27" t="n">
        <v>533</v>
      </c>
      <c r="G69" s="27" t="n">
        <v>331</v>
      </c>
      <c r="H69" s="8" t="n">
        <v>2</v>
      </c>
      <c r="I69" s="8" t="n">
        <v>8</v>
      </c>
      <c r="J69" s="8" t="n">
        <v>10</v>
      </c>
      <c r="K69" s="15" t="n">
        <v>1</v>
      </c>
      <c r="L69" s="27" t="n">
        <v>4</v>
      </c>
      <c r="M69" s="8" t="n">
        <v>5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43374</v>
      </c>
      <c r="B70" s="42" t="inlineStr">
        <is>
          <t>Sampdoria</t>
        </is>
      </c>
      <c r="C70" s="42" t="inlineStr">
        <is>
          <t>Spal</t>
        </is>
      </c>
      <c r="D70" s="27" t="n">
        <v>392</v>
      </c>
      <c r="E70" s="27" t="n">
        <v>440</v>
      </c>
      <c r="F70" s="27" t="n">
        <v>299</v>
      </c>
      <c r="G70" s="27" t="n">
        <v>363</v>
      </c>
      <c r="H70" s="8" t="n">
        <v>9</v>
      </c>
      <c r="I70" s="8" t="n">
        <v>4</v>
      </c>
      <c r="J70" s="8" t="n">
        <v>13</v>
      </c>
      <c r="K70" s="15" t="n">
        <v>2</v>
      </c>
      <c r="L70" s="27" t="n">
        <v>1</v>
      </c>
      <c r="M70" s="8" t="n">
        <v>3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43378</v>
      </c>
      <c r="B71" s="42" t="inlineStr">
        <is>
          <t>Torino</t>
        </is>
      </c>
      <c r="C71" s="42" t="inlineStr">
        <is>
          <t>Frosinone</t>
        </is>
      </c>
      <c r="D71" s="27" t="n">
        <v>501</v>
      </c>
      <c r="E71" s="27" t="n">
        <v>288</v>
      </c>
      <c r="F71" s="27" t="n">
        <v>416</v>
      </c>
      <c r="G71" s="27" t="n">
        <v>202</v>
      </c>
      <c r="H71" s="8" t="n">
        <v>9</v>
      </c>
      <c r="I71" s="8" t="n">
        <v>5</v>
      </c>
      <c r="J71" s="8" t="n">
        <v>14</v>
      </c>
      <c r="K71" s="15" t="n">
        <v>3</v>
      </c>
      <c r="L71" s="27" t="n">
        <v>2</v>
      </c>
      <c r="M71" s="8" t="n">
        <v>5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43379</v>
      </c>
      <c r="B72" s="42" t="inlineStr">
        <is>
          <t>Cagliari</t>
        </is>
      </c>
      <c r="C72" s="42" t="inlineStr">
        <is>
          <t>Bologna</t>
        </is>
      </c>
      <c r="D72" s="27" t="n">
        <v>431</v>
      </c>
      <c r="E72" s="27" t="n">
        <v>379</v>
      </c>
      <c r="F72" s="27" t="n">
        <v>351</v>
      </c>
      <c r="G72" s="27" t="n">
        <v>294</v>
      </c>
      <c r="H72" s="8" t="n">
        <v>5</v>
      </c>
      <c r="I72" s="8" t="n">
        <v>4</v>
      </c>
      <c r="J72" s="8" t="n">
        <v>9</v>
      </c>
      <c r="K72" s="15" t="n">
        <v>2</v>
      </c>
      <c r="L72" s="27" t="n">
        <v>0</v>
      </c>
      <c r="M72" s="8" t="n">
        <v>2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43379</v>
      </c>
      <c r="B73" s="42" t="inlineStr">
        <is>
          <t>Empoli</t>
        </is>
      </c>
      <c r="C73" s="42" t="inlineStr">
        <is>
          <t>AS Roma</t>
        </is>
      </c>
      <c r="D73" s="27" t="n">
        <v>400</v>
      </c>
      <c r="E73" s="27" t="n">
        <v>519</v>
      </c>
      <c r="F73" s="27" t="n">
        <v>334</v>
      </c>
      <c r="G73" s="27" t="n">
        <v>441</v>
      </c>
      <c r="H73" s="8" t="n">
        <v>4</v>
      </c>
      <c r="I73" s="8" t="n">
        <v>3</v>
      </c>
      <c r="J73" s="8" t="n">
        <v>7</v>
      </c>
      <c r="K73" s="15" t="n">
        <v>0</v>
      </c>
      <c r="L73" s="27" t="n">
        <v>2</v>
      </c>
      <c r="M73" s="8" t="n">
        <v>2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43379</v>
      </c>
      <c r="B74" s="42" t="inlineStr">
        <is>
          <t>Udinese</t>
        </is>
      </c>
      <c r="C74" s="42" t="inlineStr">
        <is>
          <t>Juventus</t>
        </is>
      </c>
      <c r="D74" s="27" t="n">
        <v>419</v>
      </c>
      <c r="E74" s="27" t="n">
        <v>626</v>
      </c>
      <c r="F74" s="27" t="n">
        <v>356</v>
      </c>
      <c r="G74" s="27" t="n">
        <v>561</v>
      </c>
      <c r="H74" s="8" t="n">
        <v>3</v>
      </c>
      <c r="I74" s="8" t="n">
        <v>7</v>
      </c>
      <c r="J74" s="8" t="n">
        <v>10</v>
      </c>
      <c r="K74" s="15" t="n">
        <v>0</v>
      </c>
      <c r="L74" s="27" t="n">
        <v>2</v>
      </c>
      <c r="M74" s="8" t="n">
        <v>2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43380</v>
      </c>
      <c r="B75" s="42" t="inlineStr">
        <is>
          <t>AC Milan</t>
        </is>
      </c>
      <c r="C75" s="42" t="inlineStr">
        <is>
          <t>Chievo</t>
        </is>
      </c>
      <c r="D75" s="27" t="n">
        <v>746</v>
      </c>
      <c r="E75" s="27" t="n">
        <v>337</v>
      </c>
      <c r="F75" s="27" t="n">
        <v>679</v>
      </c>
      <c r="G75" s="27" t="n">
        <v>281</v>
      </c>
      <c r="H75" s="8" t="n">
        <v>6</v>
      </c>
      <c r="I75" s="8" t="n">
        <v>1</v>
      </c>
      <c r="J75" s="8" t="n">
        <v>7</v>
      </c>
      <c r="K75" s="15" t="n">
        <v>3</v>
      </c>
      <c r="L75" s="27" t="n">
        <v>1</v>
      </c>
      <c r="M75" s="8" t="n">
        <v>4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43380</v>
      </c>
      <c r="B76" s="42" t="inlineStr">
        <is>
          <t>Atalanta</t>
        </is>
      </c>
      <c r="C76" s="42" t="inlineStr">
        <is>
          <t>Sampdoria</t>
        </is>
      </c>
      <c r="D76" s="27" t="n">
        <v>568</v>
      </c>
      <c r="E76" s="27" t="n">
        <v>432</v>
      </c>
      <c r="F76" s="27" t="n">
        <v>484</v>
      </c>
      <c r="G76" s="27" t="n">
        <v>339</v>
      </c>
      <c r="H76" s="8" t="n">
        <v>2</v>
      </c>
      <c r="I76" s="8" t="n">
        <v>3</v>
      </c>
      <c r="J76" s="8" t="n">
        <v>5</v>
      </c>
      <c r="K76" s="15" t="n">
        <v>0</v>
      </c>
      <c r="L76" s="27" t="n">
        <v>1</v>
      </c>
      <c r="M76" s="8" t="n">
        <v>1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43380</v>
      </c>
      <c r="B77" s="42" t="inlineStr">
        <is>
          <t>Genoa</t>
        </is>
      </c>
      <c r="C77" s="42" t="inlineStr">
        <is>
          <t>Parma</t>
        </is>
      </c>
      <c r="D77" s="27" t="n">
        <v>502</v>
      </c>
      <c r="E77" s="27" t="n">
        <v>342</v>
      </c>
      <c r="F77" s="27" t="n">
        <v>411</v>
      </c>
      <c r="G77" s="27" t="n">
        <v>239</v>
      </c>
      <c r="H77" s="8" t="n">
        <v>10</v>
      </c>
      <c r="I77" s="8" t="n">
        <v>5</v>
      </c>
      <c r="J77" s="8" t="n">
        <v>15</v>
      </c>
      <c r="K77" s="15" t="n">
        <v>1</v>
      </c>
      <c r="L77" s="27" t="n">
        <v>3</v>
      </c>
      <c r="M77" s="8" t="n">
        <v>4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43380</v>
      </c>
      <c r="B78" s="42" t="inlineStr">
        <is>
          <t>Lazio</t>
        </is>
      </c>
      <c r="C78" s="42" t="inlineStr">
        <is>
          <t>Fiorentina</t>
        </is>
      </c>
      <c r="D78" s="27" t="n">
        <v>325</v>
      </c>
      <c r="E78" s="27" t="n">
        <v>499</v>
      </c>
      <c r="F78" s="27" t="n">
        <v>246</v>
      </c>
      <c r="G78" s="27" t="n">
        <v>397</v>
      </c>
      <c r="H78" s="8" t="n">
        <v>6</v>
      </c>
      <c r="I78" s="8" t="n">
        <v>5</v>
      </c>
      <c r="J78" s="8" t="n">
        <v>11</v>
      </c>
      <c r="K78" s="15" t="n">
        <v>1</v>
      </c>
      <c r="L78" s="27" t="n">
        <v>0</v>
      </c>
      <c r="M78" s="8" t="n">
        <v>1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43380</v>
      </c>
      <c r="B79" s="42" t="inlineStr">
        <is>
          <t>Napoli</t>
        </is>
      </c>
      <c r="C79" s="42" t="inlineStr">
        <is>
          <t>Sassuolo</t>
        </is>
      </c>
      <c r="D79" s="27" t="n">
        <v>521</v>
      </c>
      <c r="E79" s="27" t="n">
        <v>637</v>
      </c>
      <c r="F79" s="27" t="n">
        <v>451</v>
      </c>
      <c r="G79" s="27" t="n">
        <v>560</v>
      </c>
      <c r="H79" s="8" t="n">
        <v>6</v>
      </c>
      <c r="I79" s="8" t="n">
        <v>7</v>
      </c>
      <c r="J79" s="8" t="n">
        <v>13</v>
      </c>
      <c r="K79" s="15" t="n">
        <v>2</v>
      </c>
      <c r="L79" s="27" t="n">
        <v>0</v>
      </c>
      <c r="M79" s="8" t="n">
        <v>2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43380</v>
      </c>
      <c r="B80" s="42" t="inlineStr">
        <is>
          <t>Spal</t>
        </is>
      </c>
      <c r="C80" s="42" t="inlineStr">
        <is>
          <t>Inter</t>
        </is>
      </c>
      <c r="D80" s="27" t="n">
        <v>436</v>
      </c>
      <c r="E80" s="27" t="n">
        <v>411</v>
      </c>
      <c r="F80" s="27" t="n">
        <v>379</v>
      </c>
      <c r="G80" s="27" t="n">
        <v>344</v>
      </c>
      <c r="H80" s="8" t="n">
        <v>5</v>
      </c>
      <c r="I80" s="8" t="n">
        <v>3</v>
      </c>
      <c r="J80" s="8" t="n">
        <v>8</v>
      </c>
      <c r="K80" s="15" t="n">
        <v>1</v>
      </c>
      <c r="L80" s="27" t="n">
        <v>2</v>
      </c>
      <c r="M80" s="8" t="n">
        <v>3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43393</v>
      </c>
      <c r="B81" s="42" t="inlineStr">
        <is>
          <t>AS Roma</t>
        </is>
      </c>
      <c r="C81" s="42" t="inlineStr">
        <is>
          <t>Spal</t>
        </is>
      </c>
      <c r="D81" s="27" t="n">
        <v>553</v>
      </c>
      <c r="E81" s="27" t="n">
        <v>324</v>
      </c>
      <c r="F81" s="27" t="n">
        <v>471</v>
      </c>
      <c r="G81" s="27" t="n">
        <v>232</v>
      </c>
      <c r="H81" s="8" t="n">
        <v>8</v>
      </c>
      <c r="I81" s="8" t="n">
        <v>5</v>
      </c>
      <c r="J81" s="8" t="n">
        <v>13</v>
      </c>
      <c r="K81" s="15" t="n">
        <v>0</v>
      </c>
      <c r="L81" s="27" t="n">
        <v>2</v>
      </c>
      <c r="M81" s="8" t="n">
        <v>2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43393</v>
      </c>
      <c r="B82" s="42" t="inlineStr">
        <is>
          <t>Juventus</t>
        </is>
      </c>
      <c r="C82" s="42" t="inlineStr">
        <is>
          <t>Genoa</t>
        </is>
      </c>
      <c r="D82" s="27" t="n">
        <v>618</v>
      </c>
      <c r="E82" s="27" t="n">
        <v>354</v>
      </c>
      <c r="F82" s="27" t="n">
        <v>535</v>
      </c>
      <c r="G82" s="27" t="n">
        <v>264</v>
      </c>
      <c r="H82" s="8" t="n">
        <v>3</v>
      </c>
      <c r="I82" s="8" t="n">
        <v>2</v>
      </c>
      <c r="J82" s="8" t="n">
        <v>5</v>
      </c>
      <c r="K82" s="15" t="n">
        <v>1</v>
      </c>
      <c r="L82" s="27" t="n">
        <v>1</v>
      </c>
      <c r="M82" s="8" t="n">
        <v>2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43393</v>
      </c>
      <c r="B83" s="42" t="inlineStr">
        <is>
          <t>Udinese</t>
        </is>
      </c>
      <c r="C83" s="42" t="inlineStr">
        <is>
          <t>Napoli</t>
        </is>
      </c>
      <c r="D83" s="27" t="n">
        <v>424</v>
      </c>
      <c r="E83" s="27" t="n">
        <v>655</v>
      </c>
      <c r="F83" s="27" t="n">
        <v>336</v>
      </c>
      <c r="G83" s="27" t="n">
        <v>557</v>
      </c>
      <c r="H83" s="8" t="n">
        <v>5</v>
      </c>
      <c r="I83" s="8" t="n">
        <v>4</v>
      </c>
      <c r="J83" s="8" t="n">
        <v>9</v>
      </c>
      <c r="K83" s="15" t="n">
        <v>0</v>
      </c>
      <c r="L83" s="27" t="n">
        <v>3</v>
      </c>
      <c r="M83" s="8" t="n">
        <v>3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43394</v>
      </c>
      <c r="B84" s="42" t="inlineStr">
        <is>
          <t>Bologna</t>
        </is>
      </c>
      <c r="C84" s="42" t="inlineStr">
        <is>
          <t>Torino</t>
        </is>
      </c>
      <c r="D84" s="27" t="n">
        <v>374</v>
      </c>
      <c r="E84" s="27" t="n">
        <v>425</v>
      </c>
      <c r="F84" s="27" t="n">
        <v>278</v>
      </c>
      <c r="G84" s="27" t="n">
        <v>341</v>
      </c>
      <c r="H84" s="8" t="n">
        <v>2</v>
      </c>
      <c r="I84" s="8" t="n">
        <v>6</v>
      </c>
      <c r="J84" s="8" t="n">
        <v>8</v>
      </c>
      <c r="K84" s="15" t="n">
        <v>2</v>
      </c>
      <c r="L84" s="27" t="n">
        <v>2</v>
      </c>
      <c r="M84" s="8" t="n">
        <v>4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43394</v>
      </c>
      <c r="B85" s="42" t="inlineStr">
        <is>
          <t>Chievo</t>
        </is>
      </c>
      <c r="C85" s="42" t="inlineStr">
        <is>
          <t>Atalanta</t>
        </is>
      </c>
      <c r="D85" s="27" t="n">
        <v>412</v>
      </c>
      <c r="E85" s="27" t="n">
        <v>660</v>
      </c>
      <c r="F85" s="27" t="n">
        <v>322</v>
      </c>
      <c r="G85" s="27" t="n">
        <v>581</v>
      </c>
      <c r="H85" s="8" t="n">
        <v>1</v>
      </c>
      <c r="I85" s="8" t="n">
        <v>7</v>
      </c>
      <c r="J85" s="8" t="n">
        <v>8</v>
      </c>
      <c r="K85" s="15" t="n">
        <v>1</v>
      </c>
      <c r="L85" s="27" t="n">
        <v>5</v>
      </c>
      <c r="M85" s="8" t="n">
        <v>6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43394</v>
      </c>
      <c r="B86" s="42" t="inlineStr">
        <is>
          <t>Fiorentina</t>
        </is>
      </c>
      <c r="C86" s="42" t="inlineStr">
        <is>
          <t>Cagliari</t>
        </is>
      </c>
      <c r="D86" s="27" t="n">
        <v>477</v>
      </c>
      <c r="E86" s="27" t="n">
        <v>356</v>
      </c>
      <c r="F86" s="27" t="n">
        <v>380</v>
      </c>
      <c r="G86" s="27" t="n">
        <v>249</v>
      </c>
      <c r="H86" s="8" t="n">
        <v>2</v>
      </c>
      <c r="I86" s="8" t="n">
        <v>4</v>
      </c>
      <c r="J86" s="8" t="n">
        <v>6</v>
      </c>
      <c r="K86" s="15" t="n">
        <v>1</v>
      </c>
      <c r="L86" s="27" t="n">
        <v>1</v>
      </c>
      <c r="M86" s="8" t="n">
        <v>2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43394</v>
      </c>
      <c r="B87" s="42" t="inlineStr">
        <is>
          <t>Frosinone</t>
        </is>
      </c>
      <c r="C87" s="42" t="inlineStr">
        <is>
          <t>Empoli</t>
        </is>
      </c>
      <c r="D87" s="27" t="n">
        <v>301</v>
      </c>
      <c r="E87" s="27" t="n">
        <v>463</v>
      </c>
      <c r="F87" s="27" t="n">
        <v>229</v>
      </c>
      <c r="G87" s="27" t="n">
        <v>394</v>
      </c>
      <c r="H87" s="8" t="n">
        <v>4</v>
      </c>
      <c r="I87" s="8" t="n">
        <v>10</v>
      </c>
      <c r="J87" s="8" t="n">
        <v>14</v>
      </c>
      <c r="K87" s="15" t="n">
        <v>3</v>
      </c>
      <c r="L87" s="27" t="n">
        <v>3</v>
      </c>
      <c r="M87" s="8" t="n">
        <v>6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43394</v>
      </c>
      <c r="B88" s="42" t="inlineStr">
        <is>
          <t>Inter</t>
        </is>
      </c>
      <c r="C88" s="42" t="inlineStr">
        <is>
          <t>AC Milan</t>
        </is>
      </c>
      <c r="D88" s="27" t="n">
        <v>562</v>
      </c>
      <c r="E88" s="27" t="n">
        <v>430</v>
      </c>
      <c r="F88" s="27" t="n">
        <v>497</v>
      </c>
      <c r="G88" s="27" t="n">
        <v>360</v>
      </c>
      <c r="H88" s="8" t="n">
        <v>4</v>
      </c>
      <c r="I88" s="8" t="n">
        <v>1</v>
      </c>
      <c r="J88" s="8" t="n">
        <v>5</v>
      </c>
      <c r="K88" s="15" t="n">
        <v>1</v>
      </c>
      <c r="L88" s="27" t="n">
        <v>0</v>
      </c>
      <c r="M88" s="8" t="n">
        <v>1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43394</v>
      </c>
      <c r="B89" s="42" t="inlineStr">
        <is>
          <t>Parma</t>
        </is>
      </c>
      <c r="C89" s="42" t="inlineStr">
        <is>
          <t>Lazio</t>
        </is>
      </c>
      <c r="D89" s="27" t="n">
        <v>307</v>
      </c>
      <c r="E89" s="27" t="n">
        <v>577</v>
      </c>
      <c r="F89" s="27" t="n">
        <v>218</v>
      </c>
      <c r="G89" s="27" t="n">
        <v>478</v>
      </c>
      <c r="H89" s="8" t="n">
        <v>1</v>
      </c>
      <c r="I89" s="8" t="n">
        <v>9</v>
      </c>
      <c r="J89" s="8" t="n">
        <v>10</v>
      </c>
      <c r="K89" s="15" t="n">
        <v>0</v>
      </c>
      <c r="L89" s="27" t="n">
        <v>2</v>
      </c>
      <c r="M89" s="8" t="n">
        <v>2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43395</v>
      </c>
      <c r="B90" s="42" t="inlineStr">
        <is>
          <t>Sampdoria</t>
        </is>
      </c>
      <c r="C90" s="42" t="inlineStr">
        <is>
          <t>Sassuolo</t>
        </is>
      </c>
      <c r="D90" s="27" t="n">
        <v>496</v>
      </c>
      <c r="E90" s="27" t="n">
        <v>428</v>
      </c>
      <c r="F90" s="27" t="n">
        <v>418</v>
      </c>
      <c r="G90" s="27" t="n">
        <v>340</v>
      </c>
      <c r="H90" s="8" t="n">
        <v>1</v>
      </c>
      <c r="I90" s="8" t="n">
        <v>0</v>
      </c>
      <c r="J90" s="8" t="n">
        <v>1</v>
      </c>
      <c r="K90" s="15" t="n">
        <v>0</v>
      </c>
      <c r="L90" s="27" t="n">
        <v>0</v>
      </c>
      <c r="M90" s="8" t="n">
        <v>0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43400</v>
      </c>
      <c r="B91" s="42" t="inlineStr">
        <is>
          <t>Atalanta</t>
        </is>
      </c>
      <c r="C91" s="42" t="inlineStr">
        <is>
          <t>Parma</t>
        </is>
      </c>
      <c r="D91" s="27" t="n">
        <v>623</v>
      </c>
      <c r="E91" s="27" t="n">
        <v>305</v>
      </c>
      <c r="F91" s="27" t="n">
        <v>530</v>
      </c>
      <c r="G91" s="27" t="n">
        <v>213</v>
      </c>
      <c r="H91" s="8" t="n">
        <v>12</v>
      </c>
      <c r="I91" s="8" t="n">
        <v>2</v>
      </c>
      <c r="J91" s="8" t="n">
        <v>14</v>
      </c>
      <c r="K91" s="15" t="n">
        <v>3</v>
      </c>
      <c r="L91" s="27" t="n">
        <v>0</v>
      </c>
      <c r="M91" s="8" t="n">
        <v>3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43400</v>
      </c>
      <c r="B92" s="42" t="inlineStr">
        <is>
          <t>Empoli</t>
        </is>
      </c>
      <c r="C92" s="42" t="inlineStr">
        <is>
          <t>Juventus</t>
        </is>
      </c>
      <c r="D92" s="27" t="n">
        <v>411</v>
      </c>
      <c r="E92" s="27" t="n">
        <v>543</v>
      </c>
      <c r="F92" s="27" t="n">
        <v>344</v>
      </c>
      <c r="G92" s="27" t="n">
        <v>491</v>
      </c>
      <c r="H92" s="8" t="n">
        <v>2</v>
      </c>
      <c r="I92" s="8" t="n">
        <v>7</v>
      </c>
      <c r="J92" s="8" t="n">
        <v>9</v>
      </c>
      <c r="K92" s="15" t="n">
        <v>1</v>
      </c>
      <c r="L92" s="27" t="n">
        <v>2</v>
      </c>
      <c r="M92" s="8" t="n">
        <v>3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43400</v>
      </c>
      <c r="B93" s="42" t="inlineStr">
        <is>
          <t>Torino</t>
        </is>
      </c>
      <c r="C93" s="42" t="inlineStr">
        <is>
          <t>Fiorentina</t>
        </is>
      </c>
      <c r="D93" s="27" t="n">
        <v>370</v>
      </c>
      <c r="E93" s="27" t="n">
        <v>311</v>
      </c>
      <c r="F93" s="27" t="n">
        <v>279</v>
      </c>
      <c r="G93" s="27" t="n">
        <v>215</v>
      </c>
      <c r="H93" s="8" t="n">
        <v>2</v>
      </c>
      <c r="I93" s="8" t="n">
        <v>5</v>
      </c>
      <c r="J93" s="8" t="n">
        <v>7</v>
      </c>
      <c r="K93" s="15" t="n">
        <v>1</v>
      </c>
      <c r="L93" s="27" t="n">
        <v>1</v>
      </c>
      <c r="M93" s="8" t="n">
        <v>2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43401</v>
      </c>
      <c r="B94" s="42" t="inlineStr">
        <is>
          <t>AC Milan</t>
        </is>
      </c>
      <c r="C94" s="42" t="inlineStr">
        <is>
          <t>Sampdoria</t>
        </is>
      </c>
      <c r="D94" s="27" t="n">
        <v>510</v>
      </c>
      <c r="E94" s="27" t="n">
        <v>611</v>
      </c>
      <c r="F94" s="27" t="n">
        <v>443</v>
      </c>
      <c r="G94" s="27" t="n">
        <v>541</v>
      </c>
      <c r="H94" s="8" t="n">
        <v>6</v>
      </c>
      <c r="I94" s="8" t="n">
        <v>2</v>
      </c>
      <c r="J94" s="8" t="n">
        <v>8</v>
      </c>
      <c r="K94" s="15" t="n">
        <v>3</v>
      </c>
      <c r="L94" s="27" t="n">
        <v>2</v>
      </c>
      <c r="M94" s="8" t="n">
        <v>5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43401</v>
      </c>
      <c r="B95" s="42" t="inlineStr">
        <is>
          <t>Cagliari</t>
        </is>
      </c>
      <c r="C95" s="42" t="inlineStr">
        <is>
          <t>Chievo</t>
        </is>
      </c>
      <c r="D95" s="27" t="n">
        <v>471</v>
      </c>
      <c r="E95" s="27" t="n">
        <v>503</v>
      </c>
      <c r="F95" s="27" t="n">
        <v>385</v>
      </c>
      <c r="G95" s="27" t="n">
        <v>423</v>
      </c>
      <c r="H95" s="8" t="n">
        <v>3</v>
      </c>
      <c r="I95" s="8" t="n">
        <v>3</v>
      </c>
      <c r="J95" s="8" t="n">
        <v>6</v>
      </c>
      <c r="K95" s="15" t="n">
        <v>2</v>
      </c>
      <c r="L95" s="27" t="n">
        <v>1</v>
      </c>
      <c r="M95" s="8" t="n">
        <v>3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43401</v>
      </c>
      <c r="B96" s="42" t="inlineStr">
        <is>
          <t>Genoa</t>
        </is>
      </c>
      <c r="C96" s="42" t="inlineStr">
        <is>
          <t>Udinese</t>
        </is>
      </c>
      <c r="D96" s="27" t="n">
        <v>267</v>
      </c>
      <c r="E96" s="27" t="n">
        <v>482</v>
      </c>
      <c r="F96" s="27" t="n">
        <v>177</v>
      </c>
      <c r="G96" s="27" t="n">
        <v>391</v>
      </c>
      <c r="H96" s="8" t="n">
        <v>5</v>
      </c>
      <c r="I96" s="8" t="n">
        <v>4</v>
      </c>
      <c r="J96" s="8" t="n">
        <v>9</v>
      </c>
      <c r="K96" s="15" t="n">
        <v>2</v>
      </c>
      <c r="L96" s="27" t="n">
        <v>2</v>
      </c>
      <c r="M96" s="8" t="n">
        <v>4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43401</v>
      </c>
      <c r="B97" s="42" t="inlineStr">
        <is>
          <t>Napoli</t>
        </is>
      </c>
      <c r="C97" s="42" t="inlineStr">
        <is>
          <t>AS Roma</t>
        </is>
      </c>
      <c r="D97" s="27" t="n">
        <v>655</v>
      </c>
      <c r="E97" s="27" t="n">
        <v>412</v>
      </c>
      <c r="F97" s="27" t="n">
        <v>585</v>
      </c>
      <c r="G97" s="27" t="n">
        <v>323</v>
      </c>
      <c r="H97" s="8" t="n">
        <v>5</v>
      </c>
      <c r="I97" s="8" t="n">
        <v>4</v>
      </c>
      <c r="J97" s="8" t="n">
        <v>9</v>
      </c>
      <c r="K97" s="15" t="n">
        <v>1</v>
      </c>
      <c r="L97" s="27" t="n">
        <v>1</v>
      </c>
      <c r="M97" s="8" t="n">
        <v>2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43401</v>
      </c>
      <c r="B98" s="42" t="inlineStr">
        <is>
          <t>Sassuolo</t>
        </is>
      </c>
      <c r="C98" s="42" t="inlineStr">
        <is>
          <t>Bologna</t>
        </is>
      </c>
      <c r="D98" s="27" t="n">
        <v>606</v>
      </c>
      <c r="E98" s="27" t="n">
        <v>206</v>
      </c>
      <c r="F98" s="27" t="n">
        <v>528</v>
      </c>
      <c r="G98" s="27" t="n">
        <v>146</v>
      </c>
      <c r="H98" s="8" t="n">
        <v>6</v>
      </c>
      <c r="I98" s="8" t="n">
        <v>5</v>
      </c>
      <c r="J98" s="8" t="n">
        <v>11</v>
      </c>
      <c r="K98" s="15" t="n">
        <v>2</v>
      </c>
      <c r="L98" s="27" t="n">
        <v>2</v>
      </c>
      <c r="M98" s="8" t="n">
        <v>4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43401</v>
      </c>
      <c r="B99" s="42" t="inlineStr">
        <is>
          <t>Spal</t>
        </is>
      </c>
      <c r="C99" s="42" t="inlineStr">
        <is>
          <t>Frosinone</t>
        </is>
      </c>
      <c r="D99" s="27" t="n">
        <v>536</v>
      </c>
      <c r="E99" s="27" t="n">
        <v>323</v>
      </c>
      <c r="F99" s="27" t="n">
        <v>479</v>
      </c>
      <c r="G99" s="27" t="n">
        <v>254</v>
      </c>
      <c r="H99" s="8" t="n">
        <v>2</v>
      </c>
      <c r="I99" s="8" t="n">
        <v>4</v>
      </c>
      <c r="J99" s="8" t="n">
        <v>6</v>
      </c>
      <c r="K99" s="15" t="n">
        <v>0</v>
      </c>
      <c r="L99" s="27" t="n">
        <v>3</v>
      </c>
      <c r="M99" s="8" t="n">
        <v>3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43402</v>
      </c>
      <c r="B100" s="42" t="inlineStr">
        <is>
          <t>Lazio</t>
        </is>
      </c>
      <c r="C100" s="42" t="inlineStr">
        <is>
          <t>Inter</t>
        </is>
      </c>
      <c r="D100" s="27" t="n">
        <v>376</v>
      </c>
      <c r="E100" s="27" t="n">
        <v>619</v>
      </c>
      <c r="F100" s="27" t="n">
        <v>308</v>
      </c>
      <c r="G100" s="27" t="n">
        <v>538</v>
      </c>
      <c r="H100" s="8" t="n">
        <v>4</v>
      </c>
      <c r="I100" s="8" t="n">
        <v>7</v>
      </c>
      <c r="J100" s="8" t="n">
        <v>11</v>
      </c>
      <c r="K100" s="15" t="n">
        <v>0</v>
      </c>
      <c r="L100" s="27" t="n">
        <v>3</v>
      </c>
      <c r="M100" s="8" t="n">
        <v>3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43404</v>
      </c>
      <c r="B101" s="42" t="inlineStr">
        <is>
          <t>AC Milan</t>
        </is>
      </c>
      <c r="C101" s="42" t="inlineStr">
        <is>
          <t>Genoa</t>
        </is>
      </c>
      <c r="D101" s="27" t="n">
        <v>551</v>
      </c>
      <c r="E101" s="27" t="n">
        <v>394</v>
      </c>
      <c r="F101" s="27" t="n">
        <v>490</v>
      </c>
      <c r="G101" s="27" t="n">
        <v>318</v>
      </c>
      <c r="H101" s="8" t="n">
        <v>9</v>
      </c>
      <c r="I101" s="8" t="n">
        <v>2</v>
      </c>
      <c r="J101" s="8" t="n">
        <v>11</v>
      </c>
      <c r="K101" s="15" t="n">
        <v>2</v>
      </c>
      <c r="L101" s="27" t="n">
        <v>1</v>
      </c>
      <c r="M101" s="8" t="n">
        <v>3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43406</v>
      </c>
      <c r="B102" s="42" t="inlineStr">
        <is>
          <t>Napoli</t>
        </is>
      </c>
      <c r="C102" s="42" t="inlineStr">
        <is>
          <t>Empoli</t>
        </is>
      </c>
      <c r="D102" s="27" t="n">
        <v>560</v>
      </c>
      <c r="E102" s="27" t="n">
        <v>586</v>
      </c>
      <c r="F102" s="27" t="n">
        <v>494</v>
      </c>
      <c r="G102" s="27" t="n">
        <v>511</v>
      </c>
      <c r="H102" s="8" t="n">
        <v>13</v>
      </c>
      <c r="I102" s="8" t="n">
        <v>4</v>
      </c>
      <c r="J102" s="8" t="n">
        <v>17</v>
      </c>
      <c r="K102" s="15" t="n">
        <v>5</v>
      </c>
      <c r="L102" s="27" t="n">
        <v>1</v>
      </c>
      <c r="M102" s="8" t="n">
        <v>6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43407</v>
      </c>
      <c r="B103" s="42" t="inlineStr">
        <is>
          <t>Fiorentina</t>
        </is>
      </c>
      <c r="C103" s="42" t="inlineStr">
        <is>
          <t>AS Roma</t>
        </is>
      </c>
      <c r="D103" s="27" t="n">
        <v>285</v>
      </c>
      <c r="E103" s="27" t="n">
        <v>464</v>
      </c>
      <c r="F103" s="27" t="n">
        <v>191</v>
      </c>
      <c r="G103" s="27" t="n">
        <v>375</v>
      </c>
      <c r="H103" s="8" t="n">
        <v>3</v>
      </c>
      <c r="I103" s="8" t="n">
        <v>4</v>
      </c>
      <c r="J103" s="8" t="n">
        <v>7</v>
      </c>
      <c r="K103" s="15" t="n">
        <v>1</v>
      </c>
      <c r="L103" s="27" t="n">
        <v>1</v>
      </c>
      <c r="M103" s="8" t="n">
        <v>2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43407</v>
      </c>
      <c r="B104" s="42" t="inlineStr">
        <is>
          <t>Inter</t>
        </is>
      </c>
      <c r="C104" s="42" t="inlineStr">
        <is>
          <t>Genoa</t>
        </is>
      </c>
      <c r="D104" s="27" t="n">
        <v>569</v>
      </c>
      <c r="E104" s="27" t="n">
        <v>335</v>
      </c>
      <c r="F104" s="27" t="n">
        <v>496</v>
      </c>
      <c r="G104" s="27" t="n">
        <v>255</v>
      </c>
      <c r="H104" s="8" t="n">
        <v>9</v>
      </c>
      <c r="I104" s="8" t="n">
        <v>2</v>
      </c>
      <c r="J104" s="8" t="n">
        <v>11</v>
      </c>
      <c r="K104" s="15" t="n">
        <v>5</v>
      </c>
      <c r="L104" s="27" t="n">
        <v>0</v>
      </c>
      <c r="M104" s="8" t="n">
        <v>5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43407</v>
      </c>
      <c r="B105" s="42" t="inlineStr">
        <is>
          <t>Juventus</t>
        </is>
      </c>
      <c r="C105" s="42" t="inlineStr">
        <is>
          <t>Cagliari</t>
        </is>
      </c>
      <c r="D105" s="27" t="n">
        <v>543</v>
      </c>
      <c r="E105" s="27" t="n">
        <v>476</v>
      </c>
      <c r="F105" s="27" t="n">
        <v>487</v>
      </c>
      <c r="G105" s="27" t="n">
        <v>399</v>
      </c>
      <c r="H105" s="8" t="n">
        <v>3</v>
      </c>
      <c r="I105" s="8" t="n">
        <v>2</v>
      </c>
      <c r="J105" s="8" t="n">
        <v>5</v>
      </c>
      <c r="K105" s="15" t="n">
        <v>3</v>
      </c>
      <c r="L105" s="27" t="n">
        <v>1</v>
      </c>
      <c r="M105" s="8" t="n">
        <v>4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43408</v>
      </c>
      <c r="B106" s="42" t="inlineStr">
        <is>
          <t>Bologna</t>
        </is>
      </c>
      <c r="C106" s="42" t="inlineStr">
        <is>
          <t>Atalanta</t>
        </is>
      </c>
      <c r="D106" s="27" t="n">
        <v>319</v>
      </c>
      <c r="E106" s="27" t="n">
        <v>658</v>
      </c>
      <c r="F106" s="27" t="n">
        <v>231</v>
      </c>
      <c r="G106" s="27" t="n">
        <v>573</v>
      </c>
      <c r="H106" s="8" t="n">
        <v>4</v>
      </c>
      <c r="I106" s="8" t="n">
        <v>5</v>
      </c>
      <c r="J106" s="8" t="n">
        <v>9</v>
      </c>
      <c r="K106" s="15" t="n">
        <v>1</v>
      </c>
      <c r="L106" s="27" t="n">
        <v>2</v>
      </c>
      <c r="M106" s="8" t="n">
        <v>3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43408</v>
      </c>
      <c r="B107" s="42" t="inlineStr">
        <is>
          <t>Chievo</t>
        </is>
      </c>
      <c r="C107" s="42" t="inlineStr">
        <is>
          <t>Sassuolo</t>
        </is>
      </c>
      <c r="D107" s="27" t="n">
        <v>510</v>
      </c>
      <c r="E107" s="27" t="n">
        <v>386</v>
      </c>
      <c r="F107" s="27" t="n">
        <v>428</v>
      </c>
      <c r="G107" s="27" t="n">
        <v>305</v>
      </c>
      <c r="H107" s="8" t="n">
        <v>0</v>
      </c>
      <c r="I107" s="8" t="n">
        <v>4</v>
      </c>
      <c r="J107" s="8" t="n">
        <v>4</v>
      </c>
      <c r="K107" s="15" t="n">
        <v>0</v>
      </c>
      <c r="L107" s="27" t="n">
        <v>2</v>
      </c>
      <c r="M107" s="8" t="n">
        <v>2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43408</v>
      </c>
      <c r="B108" s="42" t="inlineStr">
        <is>
          <t>Lazio</t>
        </is>
      </c>
      <c r="C108" s="42" t="inlineStr">
        <is>
          <t>Spal</t>
        </is>
      </c>
      <c r="D108" s="27" t="n">
        <v>518</v>
      </c>
      <c r="E108" s="27" t="n">
        <v>574</v>
      </c>
      <c r="F108" s="27" t="n">
        <v>449</v>
      </c>
      <c r="G108" s="27" t="n">
        <v>512</v>
      </c>
      <c r="H108" s="8" t="n">
        <v>10</v>
      </c>
      <c r="I108" s="8" t="n">
        <v>2</v>
      </c>
      <c r="J108" s="8" t="n">
        <v>12</v>
      </c>
      <c r="K108" s="15" t="n">
        <v>4</v>
      </c>
      <c r="L108" s="27" t="n">
        <v>1</v>
      </c>
      <c r="M108" s="8" t="n">
        <v>5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43408</v>
      </c>
      <c r="B109" s="42" t="inlineStr">
        <is>
          <t>Parma</t>
        </is>
      </c>
      <c r="C109" s="42" t="inlineStr">
        <is>
          <t>Frosinone</t>
        </is>
      </c>
      <c r="D109" s="27" t="n">
        <v>383</v>
      </c>
      <c r="E109" s="27" t="n">
        <v>488</v>
      </c>
      <c r="F109" s="27" t="n">
        <v>293</v>
      </c>
      <c r="G109" s="27" t="n">
        <v>412</v>
      </c>
      <c r="H109" s="8" t="n">
        <v>1</v>
      </c>
      <c r="I109" s="8" t="n">
        <v>1</v>
      </c>
      <c r="J109" s="8" t="n">
        <v>2</v>
      </c>
      <c r="K109" s="15" t="n">
        <v>0</v>
      </c>
      <c r="L109" s="27" t="n">
        <v>0</v>
      </c>
      <c r="M109" s="8" t="n">
        <v>0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43408</v>
      </c>
      <c r="B110" s="42" t="inlineStr">
        <is>
          <t>Sampdoria</t>
        </is>
      </c>
      <c r="C110" s="42" t="inlineStr">
        <is>
          <t>Torino</t>
        </is>
      </c>
      <c r="D110" s="27" t="n">
        <v>430</v>
      </c>
      <c r="E110" s="27" t="n">
        <v>409</v>
      </c>
      <c r="F110" s="27" t="n">
        <v>318</v>
      </c>
      <c r="G110" s="27" t="n">
        <v>296</v>
      </c>
      <c r="H110" s="8" t="n">
        <v>5</v>
      </c>
      <c r="I110" s="8" t="n">
        <v>7</v>
      </c>
      <c r="J110" s="8" t="n">
        <v>12</v>
      </c>
      <c r="K110" s="15" t="n">
        <v>1</v>
      </c>
      <c r="L110" s="27" t="n">
        <v>4</v>
      </c>
      <c r="M110" s="8" t="n">
        <v>5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43408</v>
      </c>
      <c r="B111" s="42" t="inlineStr">
        <is>
          <t>Udinese</t>
        </is>
      </c>
      <c r="C111" s="42" t="inlineStr">
        <is>
          <t>AC Milan</t>
        </is>
      </c>
      <c r="D111" s="27" t="n">
        <v>356</v>
      </c>
      <c r="E111" s="27" t="n">
        <v>436</v>
      </c>
      <c r="F111" s="27" t="n">
        <v>280</v>
      </c>
      <c r="G111" s="27" t="n">
        <v>355</v>
      </c>
      <c r="H111" s="8" t="n">
        <v>3</v>
      </c>
      <c r="I111" s="8" t="n">
        <v>7</v>
      </c>
      <c r="J111" s="8" t="n">
        <v>10</v>
      </c>
      <c r="K111" s="15" t="n">
        <v>0</v>
      </c>
      <c r="L111" s="27" t="n">
        <v>1</v>
      </c>
      <c r="M111" s="8" t="n">
        <v>1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43413</v>
      </c>
      <c r="B112" s="42" t="inlineStr">
        <is>
          <t>Frosinone</t>
        </is>
      </c>
      <c r="C112" s="42" t="inlineStr">
        <is>
          <t>Fiorentina</t>
        </is>
      </c>
      <c r="D112" s="27" t="n">
        <v>378</v>
      </c>
      <c r="E112" s="27" t="n">
        <v>530</v>
      </c>
      <c r="F112" s="27" t="n">
        <v>292</v>
      </c>
      <c r="G112" s="27" t="n">
        <v>453</v>
      </c>
      <c r="H112" s="8" t="n">
        <v>3</v>
      </c>
      <c r="I112" s="8" t="n">
        <v>8</v>
      </c>
      <c r="J112" s="8" t="n">
        <v>11</v>
      </c>
      <c r="K112" s="15" t="n">
        <v>1</v>
      </c>
      <c r="L112" s="27" t="n">
        <v>1</v>
      </c>
      <c r="M112" s="8" t="n">
        <v>2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43414</v>
      </c>
      <c r="B113" s="42" t="inlineStr">
        <is>
          <t>Genoa</t>
        </is>
      </c>
      <c r="C113" s="42" t="inlineStr">
        <is>
          <t>Napoli</t>
        </is>
      </c>
      <c r="D113" s="27" t="n">
        <v>301</v>
      </c>
      <c r="E113" s="27" t="n">
        <v>625</v>
      </c>
      <c r="F113" s="27" t="n">
        <v>194</v>
      </c>
      <c r="G113" s="27" t="n">
        <v>499</v>
      </c>
      <c r="H113" s="8" t="n">
        <v>3</v>
      </c>
      <c r="I113" s="8" t="n">
        <v>4</v>
      </c>
      <c r="J113" s="8" t="n">
        <v>7</v>
      </c>
      <c r="K113" s="15" t="n">
        <v>1</v>
      </c>
      <c r="L113" s="27" t="n">
        <v>2</v>
      </c>
      <c r="M113" s="8" t="n">
        <v>3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43414</v>
      </c>
      <c r="B114" s="42" t="inlineStr">
        <is>
          <t>Spal</t>
        </is>
      </c>
      <c r="C114" s="42" t="inlineStr">
        <is>
          <t>Cagliari</t>
        </is>
      </c>
      <c r="D114" s="27" t="n">
        <v>445</v>
      </c>
      <c r="E114" s="27" t="n">
        <v>483</v>
      </c>
      <c r="F114" s="27" t="n">
        <v>371</v>
      </c>
      <c r="G114" s="27" t="n">
        <v>409</v>
      </c>
      <c r="H114" s="8" t="n">
        <v>3</v>
      </c>
      <c r="I114" s="8" t="n">
        <v>3</v>
      </c>
      <c r="J114" s="8" t="n">
        <v>6</v>
      </c>
      <c r="K114" s="15" t="n">
        <v>2</v>
      </c>
      <c r="L114" s="27" t="n">
        <v>2</v>
      </c>
      <c r="M114" s="8" t="n">
        <v>4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43414</v>
      </c>
      <c r="B115" s="42" t="inlineStr">
        <is>
          <t>Torino</t>
        </is>
      </c>
      <c r="C115" s="42" t="inlineStr">
        <is>
          <t>Parma</t>
        </is>
      </c>
      <c r="D115" s="27" t="n">
        <v>499</v>
      </c>
      <c r="E115" s="27" t="n">
        <v>259</v>
      </c>
      <c r="F115" s="27" t="n">
        <v>415</v>
      </c>
      <c r="G115" s="27" t="n">
        <v>159</v>
      </c>
      <c r="H115" s="8" t="n">
        <v>4</v>
      </c>
      <c r="I115" s="8" t="n">
        <v>5</v>
      </c>
      <c r="J115" s="8" t="n">
        <v>9</v>
      </c>
      <c r="K115" s="15" t="n">
        <v>1</v>
      </c>
      <c r="L115" s="27" t="n">
        <v>2</v>
      </c>
      <c r="M115" s="8" t="n">
        <v>3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43415</v>
      </c>
      <c r="B116" s="42" t="inlineStr">
        <is>
          <t>AC Milan</t>
        </is>
      </c>
      <c r="C116" s="42" t="inlineStr">
        <is>
          <t>Juventus</t>
        </is>
      </c>
      <c r="D116" s="27" t="n">
        <v>404</v>
      </c>
      <c r="E116" s="27" t="n">
        <v>590</v>
      </c>
      <c r="F116" s="27" t="n">
        <v>345</v>
      </c>
      <c r="G116" s="27" t="n">
        <v>521</v>
      </c>
      <c r="H116" s="8" t="n">
        <v>2</v>
      </c>
      <c r="I116" s="8" t="n">
        <v>6</v>
      </c>
      <c r="J116" s="8" t="n">
        <v>8</v>
      </c>
      <c r="K116" s="15" t="n">
        <v>0</v>
      </c>
      <c r="L116" s="27" t="n">
        <v>2</v>
      </c>
      <c r="M116" s="8" t="n">
        <v>2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43415</v>
      </c>
      <c r="B117" s="42" t="inlineStr">
        <is>
          <t>AS Roma</t>
        </is>
      </c>
      <c r="C117" s="42" t="inlineStr">
        <is>
          <t>Sampdoria</t>
        </is>
      </c>
      <c r="D117" s="27" t="n">
        <v>439</v>
      </c>
      <c r="E117" s="27" t="n">
        <v>459</v>
      </c>
      <c r="F117" s="27" t="n">
        <v>353</v>
      </c>
      <c r="G117" s="27" t="n">
        <v>376</v>
      </c>
      <c r="H117" s="8" t="n">
        <v>5</v>
      </c>
      <c r="I117" s="8" t="n">
        <v>3</v>
      </c>
      <c r="J117" s="8" t="n">
        <v>8</v>
      </c>
      <c r="K117" s="15" t="n">
        <v>4</v>
      </c>
      <c r="L117" s="27" t="n">
        <v>1</v>
      </c>
      <c r="M117" s="8" t="n">
        <v>5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43415</v>
      </c>
      <c r="B118" s="42" t="inlineStr">
        <is>
          <t>Atalanta</t>
        </is>
      </c>
      <c r="C118" s="42" t="inlineStr">
        <is>
          <t>Inter</t>
        </is>
      </c>
      <c r="D118" s="27" t="n">
        <v>449</v>
      </c>
      <c r="E118" s="27" t="n">
        <v>460</v>
      </c>
      <c r="F118" s="27" t="n">
        <v>380</v>
      </c>
      <c r="G118" s="27" t="n">
        <v>380</v>
      </c>
      <c r="H118" s="8" t="n">
        <v>9</v>
      </c>
      <c r="I118" s="8" t="n">
        <v>1</v>
      </c>
      <c r="J118" s="8" t="n">
        <v>10</v>
      </c>
      <c r="K118" s="15" t="n">
        <v>4</v>
      </c>
      <c r="L118" s="27" t="n">
        <v>1</v>
      </c>
      <c r="M118" s="8" t="n">
        <v>5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43415</v>
      </c>
      <c r="B119" s="42" t="inlineStr">
        <is>
          <t>Chievo</t>
        </is>
      </c>
      <c r="C119" s="42" t="inlineStr">
        <is>
          <t>Bologna</t>
        </is>
      </c>
      <c r="D119" s="27" t="n">
        <v>388</v>
      </c>
      <c r="E119" s="27" t="n">
        <v>392</v>
      </c>
      <c r="F119" s="27" t="n">
        <v>316</v>
      </c>
      <c r="G119" s="27" t="n">
        <v>317</v>
      </c>
      <c r="H119" s="8" t="n">
        <v>6</v>
      </c>
      <c r="I119" s="8" t="n">
        <v>5</v>
      </c>
      <c r="J119" s="8" t="n">
        <v>11</v>
      </c>
      <c r="K119" s="15" t="n">
        <v>2</v>
      </c>
      <c r="L119" s="27" t="n">
        <v>2</v>
      </c>
      <c r="M119" s="8" t="n">
        <v>4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43415</v>
      </c>
      <c r="B120" s="42" t="inlineStr">
        <is>
          <t>Empoli</t>
        </is>
      </c>
      <c r="C120" s="42" t="inlineStr">
        <is>
          <t>Udinese</t>
        </is>
      </c>
      <c r="D120" s="27" t="n">
        <v>319</v>
      </c>
      <c r="E120" s="27" t="n">
        <v>470</v>
      </c>
      <c r="F120" s="27" t="n">
        <v>213</v>
      </c>
      <c r="G120" s="27" t="n">
        <v>378</v>
      </c>
      <c r="H120" s="8" t="n">
        <v>5</v>
      </c>
      <c r="I120" s="8" t="n">
        <v>9</v>
      </c>
      <c r="J120" s="8" t="n">
        <v>14</v>
      </c>
      <c r="K120" s="15" t="n">
        <v>2</v>
      </c>
      <c r="L120" s="27" t="n">
        <v>1</v>
      </c>
      <c r="M120" s="8" t="n">
        <v>3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43415</v>
      </c>
      <c r="B121" s="42" t="inlineStr">
        <is>
          <t>Sassuolo</t>
        </is>
      </c>
      <c r="C121" s="42" t="inlineStr">
        <is>
          <t>Lazio</t>
        </is>
      </c>
      <c r="D121" s="27" t="n">
        <v>547</v>
      </c>
      <c r="E121" s="27" t="n">
        <v>374</v>
      </c>
      <c r="F121" s="27" t="n">
        <v>483</v>
      </c>
      <c r="G121" s="27" t="n">
        <v>303</v>
      </c>
      <c r="H121" s="8" t="n">
        <v>4</v>
      </c>
      <c r="I121" s="8" t="n">
        <v>2</v>
      </c>
      <c r="J121" s="8" t="n">
        <v>6</v>
      </c>
      <c r="K121" s="15" t="n">
        <v>1</v>
      </c>
      <c r="L121" s="27" t="n">
        <v>1</v>
      </c>
      <c r="M121" s="8" t="n">
        <v>2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43428</v>
      </c>
      <c r="B122" s="42" t="inlineStr">
        <is>
          <t>Inter</t>
        </is>
      </c>
      <c r="C122" s="42" t="inlineStr">
        <is>
          <t>Frosinone</t>
        </is>
      </c>
      <c r="D122" s="27" t="n">
        <v>833</v>
      </c>
      <c r="E122" s="27" t="n">
        <v>321</v>
      </c>
      <c r="F122" s="27" t="n">
        <v>776</v>
      </c>
      <c r="G122" s="27" t="n">
        <v>243</v>
      </c>
      <c r="H122" s="8" t="n">
        <v>13</v>
      </c>
      <c r="I122" s="8" t="n">
        <v>4</v>
      </c>
      <c r="J122" s="8" t="n">
        <v>17</v>
      </c>
      <c r="K122" s="15" t="n">
        <v>3</v>
      </c>
      <c r="L122" s="27" t="n">
        <v>0</v>
      </c>
      <c r="M122" s="8" t="n">
        <v>3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43428</v>
      </c>
      <c r="B123" s="42" t="inlineStr">
        <is>
          <t>Juventus</t>
        </is>
      </c>
      <c r="C123" s="42" t="inlineStr">
        <is>
          <t>Spal</t>
        </is>
      </c>
      <c r="D123" s="27" t="n">
        <v>444</v>
      </c>
      <c r="E123" s="27" t="n">
        <v>544</v>
      </c>
      <c r="F123" s="27" t="n">
        <v>392</v>
      </c>
      <c r="G123" s="27" t="n">
        <v>491</v>
      </c>
      <c r="H123" s="8" t="n">
        <v>7</v>
      </c>
      <c r="I123" s="8" t="n">
        <v>1</v>
      </c>
      <c r="J123" s="8" t="n">
        <v>8</v>
      </c>
      <c r="K123" s="15" t="n">
        <v>2</v>
      </c>
      <c r="L123" s="27" t="n">
        <v>0</v>
      </c>
      <c r="M123" s="8" t="n">
        <v>2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43428</v>
      </c>
      <c r="B124" s="42" t="inlineStr">
        <is>
          <t>Udinese</t>
        </is>
      </c>
      <c r="C124" s="42" t="inlineStr">
        <is>
          <t>AS Roma</t>
        </is>
      </c>
      <c r="D124" s="27" t="n">
        <v>198</v>
      </c>
      <c r="E124" s="27" t="n">
        <v>593</v>
      </c>
      <c r="F124" s="27" t="n">
        <v>117</v>
      </c>
      <c r="G124" s="27" t="n">
        <v>521</v>
      </c>
      <c r="H124" s="8" t="n">
        <v>2</v>
      </c>
      <c r="I124" s="8" t="n">
        <v>9</v>
      </c>
      <c r="J124" s="8" t="n">
        <v>11</v>
      </c>
      <c r="K124" s="15" t="n">
        <v>1</v>
      </c>
      <c r="L124" s="27" t="n">
        <v>0</v>
      </c>
      <c r="M124" s="8" t="n">
        <v>1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43429</v>
      </c>
      <c r="B125" s="42" t="inlineStr">
        <is>
          <t>Bologna</t>
        </is>
      </c>
      <c r="C125" s="42" t="inlineStr">
        <is>
          <t>Fiorentina</t>
        </is>
      </c>
      <c r="D125" s="27" t="n">
        <v>322</v>
      </c>
      <c r="E125" s="27" t="n">
        <v>435</v>
      </c>
      <c r="F125" s="27" t="n">
        <v>229</v>
      </c>
      <c r="G125" s="27" t="n">
        <v>342</v>
      </c>
      <c r="H125" s="8" t="n">
        <v>3</v>
      </c>
      <c r="I125" s="8" t="n">
        <v>6</v>
      </c>
      <c r="J125" s="8" t="n">
        <v>9</v>
      </c>
      <c r="K125" s="15" t="n">
        <v>0</v>
      </c>
      <c r="L125" s="27" t="n">
        <v>0</v>
      </c>
      <c r="M125" s="8" t="n">
        <v>0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43429</v>
      </c>
      <c r="B126" s="42" t="inlineStr">
        <is>
          <t>Empoli</t>
        </is>
      </c>
      <c r="C126" s="42" t="inlineStr">
        <is>
          <t>Atalanta</t>
        </is>
      </c>
      <c r="D126" s="27" t="n">
        <v>372</v>
      </c>
      <c r="E126" s="27" t="n">
        <v>553</v>
      </c>
      <c r="F126" s="27" t="n">
        <v>294</v>
      </c>
      <c r="G126" s="27" t="n">
        <v>469</v>
      </c>
      <c r="H126" s="8" t="n">
        <v>7</v>
      </c>
      <c r="I126" s="8" t="n">
        <v>5</v>
      </c>
      <c r="J126" s="8" t="n">
        <v>12</v>
      </c>
      <c r="K126" s="15" t="n">
        <v>3</v>
      </c>
      <c r="L126" s="27" t="n">
        <v>2</v>
      </c>
      <c r="M126" s="8" t="n">
        <v>5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43429</v>
      </c>
      <c r="B127" s="42" t="inlineStr">
        <is>
          <t>Genoa</t>
        </is>
      </c>
      <c r="C127" s="42" t="inlineStr">
        <is>
          <t>Sampdoria</t>
        </is>
      </c>
      <c r="D127" s="27" t="n">
        <v>321</v>
      </c>
      <c r="E127" s="27" t="n">
        <v>498</v>
      </c>
      <c r="F127" s="27" t="n">
        <v>232</v>
      </c>
      <c r="G127" s="27" t="n">
        <v>409</v>
      </c>
      <c r="H127" s="8" t="n">
        <v>4</v>
      </c>
      <c r="I127" s="8" t="n">
        <v>2</v>
      </c>
      <c r="J127" s="8" t="n">
        <v>6</v>
      </c>
      <c r="K127" s="15" t="n">
        <v>1</v>
      </c>
      <c r="L127" s="27" t="n">
        <v>1</v>
      </c>
      <c r="M127" s="8" t="n">
        <v>2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43429</v>
      </c>
      <c r="B128" s="42" t="inlineStr">
        <is>
          <t>Lazio</t>
        </is>
      </c>
      <c r="C128" s="42" t="inlineStr">
        <is>
          <t>AC Milan</t>
        </is>
      </c>
      <c r="D128" s="27" t="n">
        <v>548</v>
      </c>
      <c r="E128" s="27" t="n">
        <v>462</v>
      </c>
      <c r="F128" s="27" t="n">
        <v>466</v>
      </c>
      <c r="G128" s="27" t="n">
        <v>386</v>
      </c>
      <c r="H128" s="8" t="n">
        <v>5</v>
      </c>
      <c r="I128" s="8" t="n">
        <v>3</v>
      </c>
      <c r="J128" s="8" t="n">
        <v>8</v>
      </c>
      <c r="K128" s="15" t="n">
        <v>1</v>
      </c>
      <c r="L128" s="27" t="n">
        <v>1</v>
      </c>
      <c r="M128" s="8" t="n">
        <v>2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43429</v>
      </c>
      <c r="B129" s="42" t="inlineStr">
        <is>
          <t>Napoli</t>
        </is>
      </c>
      <c r="C129" s="42" t="inlineStr">
        <is>
          <t>Chievo</t>
        </is>
      </c>
      <c r="D129" s="27" t="n">
        <v>666</v>
      </c>
      <c r="E129" s="27" t="n">
        <v>298</v>
      </c>
      <c r="F129" s="27" t="n">
        <v>586</v>
      </c>
      <c r="G129" s="27" t="n">
        <v>223</v>
      </c>
      <c r="H129" s="8" t="n">
        <v>8</v>
      </c>
      <c r="I129" s="8" t="n">
        <v>2</v>
      </c>
      <c r="J129" s="8" t="n">
        <v>10</v>
      </c>
      <c r="K129" s="15" t="n">
        <v>0</v>
      </c>
      <c r="L129" s="27" t="n">
        <v>0</v>
      </c>
      <c r="M129" s="8" t="n">
        <v>0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43429</v>
      </c>
      <c r="B130" s="42" t="inlineStr">
        <is>
          <t>Parma</t>
        </is>
      </c>
      <c r="C130" s="42" t="inlineStr">
        <is>
          <t>Sassuolo</t>
        </is>
      </c>
      <c r="D130" s="27" t="n">
        <v>206</v>
      </c>
      <c r="E130" s="27" t="n">
        <v>613</v>
      </c>
      <c r="F130" s="27" t="n">
        <v>154</v>
      </c>
      <c r="G130" s="27" t="n">
        <v>540</v>
      </c>
      <c r="H130" s="8" t="n">
        <v>5</v>
      </c>
      <c r="I130" s="8" t="n">
        <v>6</v>
      </c>
      <c r="J130" s="8" t="n">
        <v>11</v>
      </c>
      <c r="K130" s="15" t="n">
        <v>2</v>
      </c>
      <c r="L130" s="27" t="n">
        <v>1</v>
      </c>
      <c r="M130" s="8" t="n">
        <v>3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43430</v>
      </c>
      <c r="B131" s="42" t="inlineStr">
        <is>
          <t>Cagliari</t>
        </is>
      </c>
      <c r="C131" s="42" t="inlineStr">
        <is>
          <t>Torino</t>
        </is>
      </c>
      <c r="D131" s="27" t="n">
        <v>473</v>
      </c>
      <c r="E131" s="27" t="n">
        <v>462</v>
      </c>
      <c r="F131" s="27" t="n">
        <v>363</v>
      </c>
      <c r="G131" s="27" t="n">
        <v>366</v>
      </c>
      <c r="H131" s="8" t="n">
        <v>0</v>
      </c>
      <c r="I131" s="8" t="n">
        <v>5</v>
      </c>
      <c r="J131" s="8" t="n">
        <v>5</v>
      </c>
      <c r="K131" s="15" t="n">
        <v>0</v>
      </c>
      <c r="L131" s="27" t="n">
        <v>0</v>
      </c>
      <c r="M131" s="8" t="n">
        <v>0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43435</v>
      </c>
      <c r="B132" s="42" t="inlineStr">
        <is>
          <t>Fiorentina</t>
        </is>
      </c>
      <c r="C132" s="42" t="inlineStr">
        <is>
          <t>Juventus</t>
        </is>
      </c>
      <c r="D132" s="27" t="n">
        <v>359</v>
      </c>
      <c r="E132" s="27" t="n">
        <v>434</v>
      </c>
      <c r="F132" s="27" t="n">
        <v>265</v>
      </c>
      <c r="G132" s="27" t="n">
        <v>352</v>
      </c>
      <c r="H132" s="8" t="n">
        <v>5</v>
      </c>
      <c r="I132" s="8" t="n">
        <v>6</v>
      </c>
      <c r="J132" s="8" t="n">
        <v>11</v>
      </c>
      <c r="K132" s="15" t="n">
        <v>0</v>
      </c>
      <c r="L132" s="27" t="n">
        <v>3</v>
      </c>
      <c r="M132" s="8" t="n">
        <v>3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43435</v>
      </c>
      <c r="B133" s="42" t="inlineStr">
        <is>
          <t>Sampdoria</t>
        </is>
      </c>
      <c r="C133" s="42" t="inlineStr">
        <is>
          <t>Bologna</t>
        </is>
      </c>
      <c r="D133" s="27" t="n">
        <v>424</v>
      </c>
      <c r="E133" s="27" t="n">
        <v>507</v>
      </c>
      <c r="F133" s="27" t="n">
        <v>347</v>
      </c>
      <c r="G133" s="27" t="n">
        <v>419</v>
      </c>
      <c r="H133" s="8" t="n">
        <v>6</v>
      </c>
      <c r="I133" s="8" t="n">
        <v>3</v>
      </c>
      <c r="J133" s="8" t="n">
        <v>9</v>
      </c>
      <c r="K133" s="15" t="n">
        <v>4</v>
      </c>
      <c r="L133" s="27" t="n">
        <v>1</v>
      </c>
      <c r="M133" s="8" t="n">
        <v>5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43435</v>
      </c>
      <c r="B134" s="42" t="inlineStr">
        <is>
          <t>Spal</t>
        </is>
      </c>
      <c r="C134" s="42" t="inlineStr">
        <is>
          <t>Empoli</t>
        </is>
      </c>
      <c r="D134" s="27" t="n">
        <v>380</v>
      </c>
      <c r="E134" s="27" t="n">
        <v>374</v>
      </c>
      <c r="F134" s="27" t="n">
        <v>313</v>
      </c>
      <c r="G134" s="27" t="n">
        <v>293</v>
      </c>
      <c r="H134" s="8" t="n">
        <v>5</v>
      </c>
      <c r="I134" s="8" t="n">
        <v>7</v>
      </c>
      <c r="J134" s="8" t="n">
        <v>12</v>
      </c>
      <c r="K134" s="15" t="n">
        <v>2</v>
      </c>
      <c r="L134" s="27" t="n">
        <v>2</v>
      </c>
      <c r="M134" s="8" t="n">
        <v>4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43436</v>
      </c>
      <c r="B135" s="42" t="inlineStr">
        <is>
          <t>AC Milan</t>
        </is>
      </c>
      <c r="C135" s="42" t="inlineStr">
        <is>
          <t>Parma</t>
        </is>
      </c>
      <c r="D135" s="27" t="n">
        <v>529</v>
      </c>
      <c r="E135" s="27" t="n">
        <v>319</v>
      </c>
      <c r="F135" s="27" t="n">
        <v>446</v>
      </c>
      <c r="G135" s="27" t="n">
        <v>242</v>
      </c>
      <c r="H135" s="8" t="n">
        <v>5</v>
      </c>
      <c r="I135" s="8" t="n">
        <v>1</v>
      </c>
      <c r="J135" s="8" t="n">
        <v>6</v>
      </c>
      <c r="K135" s="15" t="n">
        <v>2</v>
      </c>
      <c r="L135" s="27" t="n">
        <v>1</v>
      </c>
      <c r="M135" s="8" t="n">
        <v>3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43436</v>
      </c>
      <c r="B136" s="42" t="inlineStr">
        <is>
          <t>AS Roma</t>
        </is>
      </c>
      <c r="C136" s="42" t="inlineStr">
        <is>
          <t>Inter</t>
        </is>
      </c>
      <c r="D136" s="27" t="n">
        <v>387</v>
      </c>
      <c r="E136" s="27" t="n">
        <v>477</v>
      </c>
      <c r="F136" s="27" t="n">
        <v>317</v>
      </c>
      <c r="G136" s="27" t="n">
        <v>397</v>
      </c>
      <c r="H136" s="8" t="n">
        <v>5</v>
      </c>
      <c r="I136" s="8" t="n">
        <v>7</v>
      </c>
      <c r="J136" s="8" t="n">
        <v>12</v>
      </c>
      <c r="K136" s="15" t="n">
        <v>2</v>
      </c>
      <c r="L136" s="27" t="n">
        <v>2</v>
      </c>
      <c r="M136" s="8" t="n">
        <v>4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43436</v>
      </c>
      <c r="B137" s="42" t="inlineStr">
        <is>
          <t>Chievo</t>
        </is>
      </c>
      <c r="C137" s="42" t="inlineStr">
        <is>
          <t>Lazio</t>
        </is>
      </c>
      <c r="D137" s="27" t="n">
        <v>287</v>
      </c>
      <c r="E137" s="27" t="n">
        <v>675</v>
      </c>
      <c r="F137" s="27" t="n">
        <v>190</v>
      </c>
      <c r="G137" s="27" t="n">
        <v>563</v>
      </c>
      <c r="H137" s="8" t="n">
        <v>1</v>
      </c>
      <c r="I137" s="8" t="n">
        <v>5</v>
      </c>
      <c r="J137" s="8" t="n">
        <v>6</v>
      </c>
      <c r="K137" s="15" t="n">
        <v>1</v>
      </c>
      <c r="L137" s="27" t="n">
        <v>1</v>
      </c>
      <c r="M137" s="8" t="n">
        <v>2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43436</v>
      </c>
      <c r="B138" s="42" t="inlineStr">
        <is>
          <t>Frosinone</t>
        </is>
      </c>
      <c r="C138" s="42" t="inlineStr">
        <is>
          <t>Cagliari</t>
        </is>
      </c>
      <c r="D138" s="27" t="n">
        <v>362</v>
      </c>
      <c r="E138" s="27" t="n">
        <v>595</v>
      </c>
      <c r="F138" s="27" t="n">
        <v>289</v>
      </c>
      <c r="G138" s="27" t="n">
        <v>513</v>
      </c>
      <c r="H138" s="8" t="n">
        <v>11</v>
      </c>
      <c r="I138" s="8" t="n">
        <v>6</v>
      </c>
      <c r="J138" s="8" t="n">
        <v>17</v>
      </c>
      <c r="K138" s="15" t="n">
        <v>1</v>
      </c>
      <c r="L138" s="27" t="n">
        <v>1</v>
      </c>
      <c r="M138" s="8" t="n">
        <v>2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43436</v>
      </c>
      <c r="B139" s="42" t="inlineStr">
        <is>
          <t>Sassuolo</t>
        </is>
      </c>
      <c r="C139" s="42" t="inlineStr">
        <is>
          <t>Udinese</t>
        </is>
      </c>
      <c r="D139" s="27" t="n">
        <v>587</v>
      </c>
      <c r="E139" s="27" t="n">
        <v>315</v>
      </c>
      <c r="F139" s="27" t="n">
        <v>519</v>
      </c>
      <c r="G139" s="27" t="n">
        <v>237</v>
      </c>
      <c r="H139" s="8" t="n">
        <v>4</v>
      </c>
      <c r="I139" s="8" t="n">
        <v>1</v>
      </c>
      <c r="J139" s="8" t="n">
        <v>5</v>
      </c>
      <c r="K139" s="15" t="n">
        <v>0</v>
      </c>
      <c r="L139" s="27" t="n">
        <v>0</v>
      </c>
      <c r="M139" s="8" t="n">
        <v>0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43436</v>
      </c>
      <c r="B140" s="42" t="inlineStr">
        <is>
          <t>Torino</t>
        </is>
      </c>
      <c r="C140" s="42" t="inlineStr">
        <is>
          <t>Genoa</t>
        </is>
      </c>
      <c r="D140" s="27" t="n">
        <v>495</v>
      </c>
      <c r="E140" s="27" t="n">
        <v>248</v>
      </c>
      <c r="F140" s="27" t="n">
        <v>409</v>
      </c>
      <c r="G140" s="27" t="n">
        <v>135</v>
      </c>
      <c r="H140" s="8" t="n">
        <v>9</v>
      </c>
      <c r="I140" s="8" t="n">
        <v>1</v>
      </c>
      <c r="J140" s="8" t="n">
        <v>10</v>
      </c>
      <c r="K140" s="15" t="n">
        <v>2</v>
      </c>
      <c r="L140" s="27" t="n">
        <v>1</v>
      </c>
      <c r="M140" s="8" t="n">
        <v>3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43437</v>
      </c>
      <c r="B141" s="42" t="inlineStr">
        <is>
          <t>Atalanta</t>
        </is>
      </c>
      <c r="C141" s="42" t="inlineStr">
        <is>
          <t>Napoli</t>
        </is>
      </c>
      <c r="D141" s="27" t="n">
        <v>587</v>
      </c>
      <c r="E141" s="27" t="n">
        <v>485</v>
      </c>
      <c r="F141" s="27" t="n">
        <v>493</v>
      </c>
      <c r="G141" s="27" t="n">
        <v>383</v>
      </c>
      <c r="H141" s="8" t="n">
        <v>2</v>
      </c>
      <c r="I141" s="8" t="n">
        <v>6</v>
      </c>
      <c r="J141" s="8" t="n">
        <v>8</v>
      </c>
      <c r="K141" s="15" t="n">
        <v>1</v>
      </c>
      <c r="L141" s="27" t="n">
        <v>2</v>
      </c>
      <c r="M141" s="8" t="n">
        <v>3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43441</v>
      </c>
      <c r="B142" s="42" t="inlineStr">
        <is>
          <t>Juventus</t>
        </is>
      </c>
      <c r="C142" s="42" t="inlineStr">
        <is>
          <t>Inter</t>
        </is>
      </c>
      <c r="D142" s="27" t="n">
        <v>447</v>
      </c>
      <c r="E142" s="27" t="n">
        <v>460</v>
      </c>
      <c r="F142" s="27" t="n">
        <v>371</v>
      </c>
      <c r="G142" s="27" t="n">
        <v>397</v>
      </c>
      <c r="H142" s="8" t="n">
        <v>5</v>
      </c>
      <c r="I142" s="8" t="n">
        <v>1</v>
      </c>
      <c r="J142" s="8" t="n">
        <v>6</v>
      </c>
      <c r="K142" s="15" t="n">
        <v>1</v>
      </c>
      <c r="L142" s="27" t="n">
        <v>0</v>
      </c>
      <c r="M142" s="8" t="n">
        <v>1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43442</v>
      </c>
      <c r="B143" s="42" t="inlineStr">
        <is>
          <t>Cagliari</t>
        </is>
      </c>
      <c r="C143" s="42" t="inlineStr">
        <is>
          <t>AS Roma</t>
        </is>
      </c>
      <c r="D143" s="27" t="n">
        <v>467</v>
      </c>
      <c r="E143" s="27" t="n">
        <v>377</v>
      </c>
      <c r="F143" s="27" t="n">
        <v>359</v>
      </c>
      <c r="G143" s="27" t="n">
        <v>291</v>
      </c>
      <c r="H143" s="8" t="n">
        <v>5</v>
      </c>
      <c r="I143" s="8" t="n">
        <v>6</v>
      </c>
      <c r="J143" s="8" t="n">
        <v>11</v>
      </c>
      <c r="K143" s="15" t="n">
        <v>2</v>
      </c>
      <c r="L143" s="27" t="n">
        <v>2</v>
      </c>
      <c r="M143" s="8" t="n">
        <v>4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43442</v>
      </c>
      <c r="B144" s="42" t="inlineStr">
        <is>
          <t>Lazio</t>
        </is>
      </c>
      <c r="C144" s="42" t="inlineStr">
        <is>
          <t>Sampdoria</t>
        </is>
      </c>
      <c r="D144" s="27" t="n">
        <v>466</v>
      </c>
      <c r="E144" s="27" t="n">
        <v>428</v>
      </c>
      <c r="F144" s="27" t="n">
        <v>382</v>
      </c>
      <c r="G144" s="27" t="n">
        <v>321</v>
      </c>
      <c r="H144" s="8" t="n">
        <v>11</v>
      </c>
      <c r="I144" s="8" t="n">
        <v>2</v>
      </c>
      <c r="J144" s="8" t="n">
        <v>13</v>
      </c>
      <c r="K144" s="15" t="n">
        <v>2</v>
      </c>
      <c r="L144" s="27" t="n">
        <v>2</v>
      </c>
      <c r="M144" s="8" t="n">
        <v>4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43442</v>
      </c>
      <c r="B145" s="42" t="inlineStr">
        <is>
          <t>Napoli</t>
        </is>
      </c>
      <c r="C145" s="42" t="inlineStr">
        <is>
          <t>Frosinone</t>
        </is>
      </c>
      <c r="D145" s="27" t="n">
        <v>745</v>
      </c>
      <c r="E145" s="27" t="n">
        <v>359</v>
      </c>
      <c r="F145" s="27" t="n">
        <v>682</v>
      </c>
      <c r="G145" s="27" t="n">
        <v>292</v>
      </c>
      <c r="H145" s="8" t="n">
        <v>8</v>
      </c>
      <c r="I145" s="8" t="n">
        <v>2</v>
      </c>
      <c r="J145" s="8" t="n">
        <v>10</v>
      </c>
      <c r="K145" s="15" t="n">
        <v>4</v>
      </c>
      <c r="L145" s="27" t="n">
        <v>0</v>
      </c>
      <c r="M145" s="8" t="n">
        <v>4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43443</v>
      </c>
      <c r="B146" s="42" t="inlineStr">
        <is>
          <t>AC Milan</t>
        </is>
      </c>
      <c r="C146" s="42" t="inlineStr">
        <is>
          <t>Torino</t>
        </is>
      </c>
      <c r="D146" s="27" t="n">
        <v>460</v>
      </c>
      <c r="E146" s="27" t="n">
        <v>352</v>
      </c>
      <c r="F146" s="27" t="n">
        <v>387</v>
      </c>
      <c r="G146" s="27" t="n">
        <v>270</v>
      </c>
      <c r="H146" s="8" t="n">
        <v>3</v>
      </c>
      <c r="I146" s="8" t="n">
        <v>4</v>
      </c>
      <c r="J146" s="8" t="n">
        <v>7</v>
      </c>
      <c r="K146" s="15" t="n">
        <v>0</v>
      </c>
      <c r="L146" s="27" t="n">
        <v>0</v>
      </c>
      <c r="M146" s="8" t="n">
        <v>0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43443</v>
      </c>
      <c r="B147" s="42" t="inlineStr">
        <is>
          <t>Empoli</t>
        </is>
      </c>
      <c r="C147" s="42" t="inlineStr">
        <is>
          <t>Bologna</t>
        </is>
      </c>
      <c r="D147" s="27" t="n">
        <v>391</v>
      </c>
      <c r="E147" s="27" t="n">
        <v>547</v>
      </c>
      <c r="F147" s="27" t="n">
        <v>320</v>
      </c>
      <c r="G147" s="27" t="n">
        <v>475</v>
      </c>
      <c r="H147" s="8" t="n">
        <v>4</v>
      </c>
      <c r="I147" s="8" t="n">
        <v>8</v>
      </c>
      <c r="J147" s="8" t="n">
        <v>12</v>
      </c>
      <c r="K147" s="15" t="n">
        <v>2</v>
      </c>
      <c r="L147" s="27" t="n">
        <v>1</v>
      </c>
      <c r="M147" s="8" t="n">
        <v>3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43443</v>
      </c>
      <c r="B148" s="42" t="inlineStr">
        <is>
          <t>Genoa</t>
        </is>
      </c>
      <c r="C148" s="42" t="inlineStr">
        <is>
          <t>Spal</t>
        </is>
      </c>
      <c r="D148" s="27" t="n">
        <v>232</v>
      </c>
      <c r="E148" s="27" t="n">
        <v>605</v>
      </c>
      <c r="F148" s="27" t="n">
        <v>143</v>
      </c>
      <c r="G148" s="27" t="n">
        <v>533</v>
      </c>
      <c r="H148" s="8" t="n">
        <v>2</v>
      </c>
      <c r="I148" s="8" t="n">
        <v>5</v>
      </c>
      <c r="J148" s="8" t="n">
        <v>7</v>
      </c>
      <c r="K148" s="15" t="n">
        <v>1</v>
      </c>
      <c r="L148" s="27" t="n">
        <v>1</v>
      </c>
      <c r="M148" s="8" t="n">
        <v>2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43443</v>
      </c>
      <c r="B149" s="42" t="inlineStr">
        <is>
          <t>Parma</t>
        </is>
      </c>
      <c r="C149" s="42" t="inlineStr">
        <is>
          <t>Chievo</t>
        </is>
      </c>
      <c r="D149" s="27" t="n">
        <v>415</v>
      </c>
      <c r="E149" s="27" t="n">
        <v>387</v>
      </c>
      <c r="F149" s="27" t="n">
        <v>335</v>
      </c>
      <c r="G149" s="27" t="n">
        <v>296</v>
      </c>
      <c r="H149" s="8" t="n">
        <v>6</v>
      </c>
      <c r="I149" s="8" t="n">
        <v>1</v>
      </c>
      <c r="J149" s="8" t="n">
        <v>7</v>
      </c>
      <c r="K149" s="15" t="n">
        <v>1</v>
      </c>
      <c r="L149" s="27" t="n">
        <v>1</v>
      </c>
      <c r="M149" s="8" t="n">
        <v>2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43443</v>
      </c>
      <c r="B150" s="42" t="inlineStr">
        <is>
          <t>Sassuolo</t>
        </is>
      </c>
      <c r="C150" s="42" t="inlineStr">
        <is>
          <t>Fiorentina</t>
        </is>
      </c>
      <c r="D150" s="27" t="n">
        <v>389</v>
      </c>
      <c r="E150" s="27" t="n">
        <v>319</v>
      </c>
      <c r="F150" s="27" t="n">
        <v>313</v>
      </c>
      <c r="G150" s="27" t="n">
        <v>249</v>
      </c>
      <c r="H150" s="8" t="n">
        <v>7</v>
      </c>
      <c r="I150" s="8" t="n">
        <v>6</v>
      </c>
      <c r="J150" s="8" t="n">
        <v>13</v>
      </c>
      <c r="K150" s="15" t="n">
        <v>3</v>
      </c>
      <c r="L150" s="27" t="n">
        <v>3</v>
      </c>
      <c r="M150" s="8" t="n">
        <v>6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43443</v>
      </c>
      <c r="B151" s="42" t="inlineStr">
        <is>
          <t>Udinese</t>
        </is>
      </c>
      <c r="C151" s="42" t="inlineStr">
        <is>
          <t>Atalanta</t>
        </is>
      </c>
      <c r="D151" s="27" t="n">
        <v>316</v>
      </c>
      <c r="E151" s="27" t="n">
        <v>708</v>
      </c>
      <c r="F151" s="27" t="n">
        <v>230</v>
      </c>
      <c r="G151" s="27" t="n">
        <v>621</v>
      </c>
      <c r="H151" s="8" t="n">
        <v>1</v>
      </c>
      <c r="I151" s="8" t="n">
        <v>4</v>
      </c>
      <c r="J151" s="8" t="n">
        <v>5</v>
      </c>
      <c r="K151" s="15" t="n">
        <v>1</v>
      </c>
      <c r="L151" s="27" t="n">
        <v>3</v>
      </c>
      <c r="M151" s="8" t="n">
        <v>4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43449</v>
      </c>
      <c r="B152" s="42" t="inlineStr">
        <is>
          <t>Inter</t>
        </is>
      </c>
      <c r="C152" s="42" t="inlineStr">
        <is>
          <t>Udinese</t>
        </is>
      </c>
      <c r="D152" s="27" t="n">
        <v>685</v>
      </c>
      <c r="E152" s="27" t="n">
        <v>389</v>
      </c>
      <c r="F152" s="27" t="n">
        <v>601</v>
      </c>
      <c r="G152" s="27" t="n">
        <v>309</v>
      </c>
      <c r="H152" s="8" t="n">
        <v>4</v>
      </c>
      <c r="I152" s="8" t="n">
        <v>1</v>
      </c>
      <c r="J152" s="8" t="n">
        <v>5</v>
      </c>
      <c r="K152" s="15" t="n">
        <v>1</v>
      </c>
      <c r="L152" s="27" t="n">
        <v>0</v>
      </c>
      <c r="M152" s="8" t="n">
        <v>1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43449</v>
      </c>
      <c r="B153" s="42" t="inlineStr">
        <is>
          <t>Torino</t>
        </is>
      </c>
      <c r="C153" s="42" t="inlineStr">
        <is>
          <t>Juventus</t>
        </is>
      </c>
      <c r="D153" s="27" t="n">
        <v>296</v>
      </c>
      <c r="E153" s="27" t="n">
        <v>417</v>
      </c>
      <c r="F153" s="27" t="n">
        <v>203</v>
      </c>
      <c r="G153" s="27" t="n">
        <v>316</v>
      </c>
      <c r="H153" s="8" t="n">
        <v>3</v>
      </c>
      <c r="I153" s="8" t="n">
        <v>4</v>
      </c>
      <c r="J153" s="8" t="n">
        <v>7</v>
      </c>
      <c r="K153" s="15" t="n">
        <v>0</v>
      </c>
      <c r="L153" s="27" t="n">
        <v>1</v>
      </c>
      <c r="M153" s="8" t="n">
        <v>1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43450</v>
      </c>
      <c r="B154" s="42" t="inlineStr">
        <is>
          <t>AS Roma</t>
        </is>
      </c>
      <c r="C154" s="42" t="inlineStr">
        <is>
          <t>Genoa</t>
        </is>
      </c>
      <c r="D154" s="27" t="n">
        <v>466</v>
      </c>
      <c r="E154" s="27" t="n">
        <v>386</v>
      </c>
      <c r="F154" s="27" t="n">
        <v>375</v>
      </c>
      <c r="G154" s="27" t="n">
        <v>287</v>
      </c>
      <c r="H154" s="8" t="n">
        <v>6</v>
      </c>
      <c r="I154" s="8" t="n">
        <v>9</v>
      </c>
      <c r="J154" s="8" t="n">
        <v>15</v>
      </c>
      <c r="K154" s="15" t="n">
        <v>3</v>
      </c>
      <c r="L154" s="27" t="n">
        <v>2</v>
      </c>
      <c r="M154" s="8" t="n">
        <v>5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43450</v>
      </c>
      <c r="B155" s="42" t="inlineStr">
        <is>
          <t>Cagliari</t>
        </is>
      </c>
      <c r="C155" s="42" t="inlineStr">
        <is>
          <t>Napoli</t>
        </is>
      </c>
      <c r="D155" s="27" t="n">
        <v>341</v>
      </c>
      <c r="E155" s="27" t="n">
        <v>545</v>
      </c>
      <c r="F155" s="27" t="n">
        <v>247</v>
      </c>
      <c r="G155" s="27" t="n">
        <v>452</v>
      </c>
      <c r="H155" s="8" t="n">
        <v>2</v>
      </c>
      <c r="I155" s="8" t="n">
        <v>5</v>
      </c>
      <c r="J155" s="8" t="n">
        <v>7</v>
      </c>
      <c r="K155" s="15" t="n">
        <v>0</v>
      </c>
      <c r="L155" s="27" t="n">
        <v>1</v>
      </c>
      <c r="M155" s="8" t="n">
        <v>1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43450</v>
      </c>
      <c r="B156" s="42" t="inlineStr">
        <is>
          <t>Fiorentina</t>
        </is>
      </c>
      <c r="C156" s="42" t="inlineStr">
        <is>
          <t>Empoli</t>
        </is>
      </c>
      <c r="D156" s="27" t="n">
        <v>481</v>
      </c>
      <c r="E156" s="27" t="n">
        <v>316</v>
      </c>
      <c r="F156" s="27" t="n">
        <v>400</v>
      </c>
      <c r="G156" s="27" t="n">
        <v>235</v>
      </c>
      <c r="H156" s="8" t="n">
        <v>8</v>
      </c>
      <c r="I156" s="8" t="n">
        <v>4</v>
      </c>
      <c r="J156" s="8" t="n">
        <v>12</v>
      </c>
      <c r="K156" s="15" t="n">
        <v>3</v>
      </c>
      <c r="L156" s="27" t="n">
        <v>1</v>
      </c>
      <c r="M156" s="8" t="n">
        <v>4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43450</v>
      </c>
      <c r="B157" s="42" t="inlineStr">
        <is>
          <t>Frosinone</t>
        </is>
      </c>
      <c r="C157" s="42" t="inlineStr">
        <is>
          <t>Sassuolo</t>
        </is>
      </c>
      <c r="D157" s="27" t="n">
        <v>280</v>
      </c>
      <c r="E157" s="27" t="n">
        <v>556</v>
      </c>
      <c r="F157" s="27" t="n">
        <v>211</v>
      </c>
      <c r="G157" s="27" t="n">
        <v>488</v>
      </c>
      <c r="H157" s="8" t="n">
        <v>3</v>
      </c>
      <c r="I157" s="8" t="n">
        <v>2</v>
      </c>
      <c r="J157" s="8" t="n">
        <v>5</v>
      </c>
      <c r="K157" s="15" t="n">
        <v>0</v>
      </c>
      <c r="L157" s="27" t="n">
        <v>2</v>
      </c>
      <c r="M157" s="8" t="n">
        <v>2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43450</v>
      </c>
      <c r="B158" s="42" t="inlineStr">
        <is>
          <t>Sampdoria</t>
        </is>
      </c>
      <c r="C158" s="42" t="inlineStr">
        <is>
          <t>Parma</t>
        </is>
      </c>
      <c r="D158" s="27" t="n">
        <v>697</v>
      </c>
      <c r="E158" s="27" t="n">
        <v>278</v>
      </c>
      <c r="F158" s="27" t="n">
        <v>617</v>
      </c>
      <c r="G158" s="27" t="n">
        <v>192</v>
      </c>
      <c r="H158" s="8" t="n">
        <v>7</v>
      </c>
      <c r="I158" s="8" t="n">
        <v>0</v>
      </c>
      <c r="J158" s="8" t="n">
        <v>7</v>
      </c>
      <c r="K158" s="15" t="n">
        <v>2</v>
      </c>
      <c r="L158" s="27" t="n">
        <v>0</v>
      </c>
      <c r="M158" s="8" t="n">
        <v>2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43450</v>
      </c>
      <c r="B159" s="42" t="inlineStr">
        <is>
          <t>Spal</t>
        </is>
      </c>
      <c r="C159" s="42" t="inlineStr">
        <is>
          <t>Chievo</t>
        </is>
      </c>
      <c r="D159" s="27" t="n">
        <v>479</v>
      </c>
      <c r="E159" s="27" t="n">
        <v>344</v>
      </c>
      <c r="F159" s="27" t="n">
        <v>400</v>
      </c>
      <c r="G159" s="27" t="n">
        <v>262</v>
      </c>
      <c r="H159" s="8" t="n">
        <v>1</v>
      </c>
      <c r="I159" s="8" t="n">
        <v>4</v>
      </c>
      <c r="J159" s="8" t="n">
        <v>5</v>
      </c>
      <c r="K159" s="15" t="n">
        <v>0</v>
      </c>
      <c r="L159" s="27" t="n">
        <v>0</v>
      </c>
      <c r="M159" s="8" t="n">
        <v>0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43451</v>
      </c>
      <c r="B160" s="42" t="inlineStr">
        <is>
          <t>Atalanta</t>
        </is>
      </c>
      <c r="C160" s="42" t="inlineStr">
        <is>
          <t>Lazio</t>
        </is>
      </c>
      <c r="D160" s="27" t="n">
        <v>375</v>
      </c>
      <c r="E160" s="27" t="n">
        <v>466</v>
      </c>
      <c r="F160" s="27" t="n">
        <v>268</v>
      </c>
      <c r="G160" s="27" t="n">
        <v>363</v>
      </c>
      <c r="H160" s="8" t="n">
        <v>2</v>
      </c>
      <c r="I160" s="8" t="n">
        <v>2</v>
      </c>
      <c r="J160" s="8" t="n">
        <v>4</v>
      </c>
      <c r="K160" s="15" t="n">
        <v>1</v>
      </c>
      <c r="L160" s="27" t="n">
        <v>0</v>
      </c>
      <c r="M160" s="8" t="n">
        <v>1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43452</v>
      </c>
      <c r="B161" s="42" t="inlineStr">
        <is>
          <t>Bologna</t>
        </is>
      </c>
      <c r="C161" s="42" t="inlineStr">
        <is>
          <t>AC Milan</t>
        </is>
      </c>
      <c r="D161" s="27" t="n">
        <v>288</v>
      </c>
      <c r="E161" s="27" t="n">
        <v>730</v>
      </c>
      <c r="F161" s="27" t="n">
        <v>214</v>
      </c>
      <c r="G161" s="27" t="n">
        <v>647</v>
      </c>
      <c r="H161" s="8" t="n">
        <v>5</v>
      </c>
      <c r="I161" s="8" t="n">
        <v>4</v>
      </c>
      <c r="J161" s="8" t="n">
        <v>9</v>
      </c>
      <c r="K161" s="15" t="n">
        <v>0</v>
      </c>
      <c r="L161" s="27" t="n">
        <v>0</v>
      </c>
      <c r="M161" s="8" t="n">
        <v>0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43456</v>
      </c>
      <c r="B162" s="42" t="inlineStr">
        <is>
          <t>AC Milan</t>
        </is>
      </c>
      <c r="C162" s="42" t="inlineStr">
        <is>
          <t>Fiorentina</t>
        </is>
      </c>
      <c r="D162" s="27" t="n">
        <v>455</v>
      </c>
      <c r="E162" s="27" t="n">
        <v>375</v>
      </c>
      <c r="F162" s="27" t="n">
        <v>372</v>
      </c>
      <c r="G162" s="27" t="n">
        <v>297</v>
      </c>
      <c r="H162" s="8" t="n">
        <v>6</v>
      </c>
      <c r="I162" s="8" t="n">
        <v>1</v>
      </c>
      <c r="J162" s="8" t="n">
        <v>7</v>
      </c>
      <c r="K162" s="15" t="n">
        <v>0</v>
      </c>
      <c r="L162" s="27" t="n">
        <v>1</v>
      </c>
      <c r="M162" s="8" t="n">
        <v>1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43456</v>
      </c>
      <c r="B163" s="42" t="inlineStr">
        <is>
          <t>Chievo</t>
        </is>
      </c>
      <c r="C163" s="42" t="inlineStr">
        <is>
          <t>Inter</t>
        </is>
      </c>
      <c r="D163" s="27" t="n">
        <v>380</v>
      </c>
      <c r="E163" s="27" t="n">
        <v>658</v>
      </c>
      <c r="F163" s="27" t="n">
        <v>290</v>
      </c>
      <c r="G163" s="27" t="n">
        <v>548</v>
      </c>
      <c r="H163" s="8" t="n">
        <v>3</v>
      </c>
      <c r="I163" s="8" t="n">
        <v>3</v>
      </c>
      <c r="J163" s="8" t="n">
        <v>6</v>
      </c>
      <c r="K163" s="15" t="n">
        <v>1</v>
      </c>
      <c r="L163" s="27" t="n">
        <v>1</v>
      </c>
      <c r="M163" s="8" t="n">
        <v>2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43456</v>
      </c>
      <c r="B164" s="42" t="inlineStr">
        <is>
          <t>Empoli</t>
        </is>
      </c>
      <c r="C164" s="42" t="inlineStr">
        <is>
          <t>Sampdoria</t>
        </is>
      </c>
      <c r="D164" s="27" t="n">
        <v>248</v>
      </c>
      <c r="E164" s="27" t="n">
        <v>634</v>
      </c>
      <c r="F164" s="27" t="n">
        <v>180</v>
      </c>
      <c r="G164" s="27" t="n">
        <v>568</v>
      </c>
      <c r="H164" s="8" t="n">
        <v>3</v>
      </c>
      <c r="I164" s="8" t="n">
        <v>11</v>
      </c>
      <c r="J164" s="8" t="n">
        <v>14</v>
      </c>
      <c r="K164" s="15" t="n">
        <v>2</v>
      </c>
      <c r="L164" s="27" t="n">
        <v>4</v>
      </c>
      <c r="M164" s="8" t="n">
        <v>6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43456</v>
      </c>
      <c r="B165" s="42" t="inlineStr">
        <is>
          <t>Genoa</t>
        </is>
      </c>
      <c r="C165" s="42" t="inlineStr">
        <is>
          <t>Atalanta</t>
        </is>
      </c>
      <c r="D165" s="27" t="n">
        <v>273</v>
      </c>
      <c r="E165" s="27" t="n">
        <v>473</v>
      </c>
      <c r="F165" s="27" t="n">
        <v>186</v>
      </c>
      <c r="G165" s="27" t="n">
        <v>367</v>
      </c>
      <c r="H165" s="8" t="n">
        <v>5</v>
      </c>
      <c r="I165" s="8" t="n">
        <v>5</v>
      </c>
      <c r="J165" s="8" t="n">
        <v>10</v>
      </c>
      <c r="K165" s="15" t="n">
        <v>3</v>
      </c>
      <c r="L165" s="27" t="n">
        <v>1</v>
      </c>
      <c r="M165" s="8" t="n">
        <v>4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43456</v>
      </c>
      <c r="B166" s="42" t="inlineStr">
        <is>
          <t>Juventus</t>
        </is>
      </c>
      <c r="C166" s="42" t="inlineStr">
        <is>
          <t>AS Roma</t>
        </is>
      </c>
      <c r="D166" s="27" t="n">
        <v>438</v>
      </c>
      <c r="E166" s="27" t="n">
        <v>434</v>
      </c>
      <c r="F166" s="27" t="n">
        <v>364</v>
      </c>
      <c r="G166" s="27" t="n">
        <v>358</v>
      </c>
      <c r="H166" s="8" t="n">
        <v>6</v>
      </c>
      <c r="I166" s="8" t="n">
        <v>4</v>
      </c>
      <c r="J166" s="8" t="n">
        <v>10</v>
      </c>
      <c r="K166" s="15" t="n">
        <v>1</v>
      </c>
      <c r="L166" s="27" t="n">
        <v>0</v>
      </c>
      <c r="M166" s="8" t="n">
        <v>1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43456</v>
      </c>
      <c r="B167" s="42" t="inlineStr">
        <is>
          <t>Lazio</t>
        </is>
      </c>
      <c r="C167" s="42" t="inlineStr">
        <is>
          <t>Cagliari</t>
        </is>
      </c>
      <c r="D167" s="27" t="n">
        <v>537</v>
      </c>
      <c r="E167" s="27" t="n">
        <v>533</v>
      </c>
      <c r="F167" s="27" t="n">
        <v>451</v>
      </c>
      <c r="G167" s="27" t="n">
        <v>435</v>
      </c>
      <c r="H167" s="8" t="n">
        <v>10</v>
      </c>
      <c r="I167" s="8" t="n">
        <v>5</v>
      </c>
      <c r="J167" s="8" t="n">
        <v>15</v>
      </c>
      <c r="K167" s="15" t="n">
        <v>3</v>
      </c>
      <c r="L167" s="27" t="n">
        <v>1</v>
      </c>
      <c r="M167" s="8" t="n">
        <v>4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43456</v>
      </c>
      <c r="B168" s="42" t="inlineStr">
        <is>
          <t>Napoli</t>
        </is>
      </c>
      <c r="C168" s="42" t="inlineStr">
        <is>
          <t>Spal</t>
        </is>
      </c>
      <c r="D168" s="27" t="n">
        <v>688</v>
      </c>
      <c r="E168" s="27" t="n">
        <v>412</v>
      </c>
      <c r="F168" s="27" t="n">
        <v>613</v>
      </c>
      <c r="G168" s="27" t="n">
        <v>346</v>
      </c>
      <c r="H168" s="8" t="n">
        <v>5</v>
      </c>
      <c r="I168" s="8" t="n">
        <v>6</v>
      </c>
      <c r="J168" s="8" t="n">
        <v>11</v>
      </c>
      <c r="K168" s="15" t="n">
        <v>1</v>
      </c>
      <c r="L168" s="27" t="n">
        <v>0</v>
      </c>
      <c r="M168" s="8" t="n">
        <v>1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43456</v>
      </c>
      <c r="B169" s="42" t="inlineStr">
        <is>
          <t>Parma</t>
        </is>
      </c>
      <c r="C169" s="42" t="inlineStr">
        <is>
          <t>Bologna</t>
        </is>
      </c>
      <c r="D169" s="27" t="n">
        <v>582</v>
      </c>
      <c r="E169" s="27" t="n">
        <v>343</v>
      </c>
      <c r="F169" s="27" t="n">
        <v>479</v>
      </c>
      <c r="G169" s="27" t="n">
        <v>240</v>
      </c>
      <c r="H169" s="8" t="n">
        <v>0</v>
      </c>
      <c r="I169" s="8" t="n">
        <v>1</v>
      </c>
      <c r="J169" s="8" t="n">
        <v>1</v>
      </c>
      <c r="K169" s="15" t="n">
        <v>0</v>
      </c>
      <c r="L169" s="27" t="n">
        <v>0</v>
      </c>
      <c r="M169" s="8" t="n">
        <v>0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43456</v>
      </c>
      <c r="B170" s="42" t="inlineStr">
        <is>
          <t>Sassuolo</t>
        </is>
      </c>
      <c r="C170" s="42" t="inlineStr">
        <is>
          <t>Torino</t>
        </is>
      </c>
      <c r="D170" s="27" t="n">
        <v>399</v>
      </c>
      <c r="E170" s="27" t="n">
        <v>283</v>
      </c>
      <c r="F170" s="27" t="n">
        <v>316</v>
      </c>
      <c r="G170" s="27" t="n">
        <v>206</v>
      </c>
      <c r="H170" s="8" t="n">
        <v>5</v>
      </c>
      <c r="I170" s="8" t="n">
        <v>2</v>
      </c>
      <c r="J170" s="8" t="n">
        <v>7</v>
      </c>
      <c r="K170" s="15" t="n">
        <v>1</v>
      </c>
      <c r="L170" s="27" t="n">
        <v>1</v>
      </c>
      <c r="M170" s="8" t="n">
        <v>2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43456</v>
      </c>
      <c r="B171" s="42" t="inlineStr">
        <is>
          <t>Udinese</t>
        </is>
      </c>
      <c r="C171" s="42" t="inlineStr">
        <is>
          <t>Frosinone</t>
        </is>
      </c>
      <c r="D171" s="27" t="n">
        <v>482</v>
      </c>
      <c r="E171" s="27" t="n">
        <v>434</v>
      </c>
      <c r="F171" s="27" t="n">
        <v>368</v>
      </c>
      <c r="G171" s="27" t="n">
        <v>332</v>
      </c>
      <c r="H171" s="8" t="n">
        <v>1</v>
      </c>
      <c r="I171" s="8" t="n">
        <v>4</v>
      </c>
      <c r="J171" s="8" t="n">
        <v>5</v>
      </c>
      <c r="K171" s="15" t="n">
        <v>1</v>
      </c>
      <c r="L171" s="27" t="n">
        <v>1</v>
      </c>
      <c r="M171" s="8" t="n">
        <v>2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43460</v>
      </c>
      <c r="B172" s="42" t="inlineStr">
        <is>
          <t>AS Roma</t>
        </is>
      </c>
      <c r="C172" s="42" t="inlineStr">
        <is>
          <t>Sassuolo</t>
        </is>
      </c>
      <c r="D172" s="27" t="n">
        <v>405</v>
      </c>
      <c r="E172" s="27" t="n">
        <v>388</v>
      </c>
      <c r="F172" s="27" t="n">
        <v>332</v>
      </c>
      <c r="G172" s="27" t="n">
        <v>310</v>
      </c>
      <c r="H172" s="8" t="n">
        <v>9</v>
      </c>
      <c r="I172" s="8" t="n">
        <v>3</v>
      </c>
      <c r="J172" s="8" t="n">
        <v>12</v>
      </c>
      <c r="K172" s="15" t="n">
        <v>3</v>
      </c>
      <c r="L172" s="27" t="n">
        <v>1</v>
      </c>
      <c r="M172" s="8" t="n">
        <v>4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43460</v>
      </c>
      <c r="B173" s="42" t="inlineStr">
        <is>
          <t>Atalanta</t>
        </is>
      </c>
      <c r="C173" s="42" t="inlineStr">
        <is>
          <t>Juventus</t>
        </is>
      </c>
      <c r="D173" s="27" t="n">
        <v>427</v>
      </c>
      <c r="E173" s="27" t="n">
        <v>407</v>
      </c>
      <c r="F173" s="27" t="n">
        <v>361</v>
      </c>
      <c r="G173" s="27" t="n">
        <v>327</v>
      </c>
      <c r="H173" s="8" t="n">
        <v>6</v>
      </c>
      <c r="I173" s="8" t="n">
        <v>2</v>
      </c>
      <c r="J173" s="8" t="n">
        <v>8</v>
      </c>
      <c r="K173" s="15" t="n">
        <v>2</v>
      </c>
      <c r="L173" s="27" t="n">
        <v>2</v>
      </c>
      <c r="M173" s="8" t="n">
        <v>4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43460</v>
      </c>
      <c r="B174" s="42" t="inlineStr">
        <is>
          <t>Bologna</t>
        </is>
      </c>
      <c r="C174" s="42" t="inlineStr">
        <is>
          <t>Lazio</t>
        </is>
      </c>
      <c r="D174" s="27" t="n">
        <v>383</v>
      </c>
      <c r="E174" s="27" t="n">
        <v>610</v>
      </c>
      <c r="F174" s="27" t="n">
        <v>299</v>
      </c>
      <c r="G174" s="27" t="n">
        <v>517</v>
      </c>
      <c r="H174" s="8" t="n">
        <v>3</v>
      </c>
      <c r="I174" s="8" t="n">
        <v>5</v>
      </c>
      <c r="J174" s="8" t="n">
        <v>8</v>
      </c>
      <c r="K174" s="15" t="n">
        <v>0</v>
      </c>
      <c r="L174" s="27" t="n">
        <v>2</v>
      </c>
      <c r="M174" s="8" t="n">
        <v>2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43460</v>
      </c>
      <c r="B175" s="42" t="inlineStr">
        <is>
          <t>Cagliari</t>
        </is>
      </c>
      <c r="C175" s="42" t="inlineStr">
        <is>
          <t>Genoa</t>
        </is>
      </c>
      <c r="D175" s="27" t="n">
        <v>416</v>
      </c>
      <c r="E175" s="27" t="n">
        <v>416</v>
      </c>
      <c r="F175" s="27" t="n">
        <v>315</v>
      </c>
      <c r="G175" s="27" t="n">
        <v>317</v>
      </c>
      <c r="H175" s="8" t="n">
        <v>4</v>
      </c>
      <c r="I175" s="8" t="n">
        <v>4</v>
      </c>
      <c r="J175" s="8" t="n">
        <v>8</v>
      </c>
      <c r="K175" s="15" t="n">
        <v>1</v>
      </c>
      <c r="L175" s="27" t="n">
        <v>0</v>
      </c>
      <c r="M175" s="8" t="n">
        <v>1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43460</v>
      </c>
      <c r="B176" s="42" t="inlineStr">
        <is>
          <t>Fiorentina</t>
        </is>
      </c>
      <c r="C176" s="42" t="inlineStr">
        <is>
          <t>Parma</t>
        </is>
      </c>
      <c r="D176" s="27" t="n">
        <v>505</v>
      </c>
      <c r="E176" s="27" t="n">
        <v>248</v>
      </c>
      <c r="F176" s="27" t="n">
        <v>431</v>
      </c>
      <c r="G176" s="27" t="n">
        <v>166</v>
      </c>
      <c r="H176" s="8" t="n">
        <v>8</v>
      </c>
      <c r="I176" s="8" t="n">
        <v>2</v>
      </c>
      <c r="J176" s="8" t="n">
        <v>10</v>
      </c>
      <c r="K176" s="15" t="n">
        <v>0</v>
      </c>
      <c r="L176" s="27" t="n">
        <v>1</v>
      </c>
      <c r="M176" s="8" t="n">
        <v>1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43460</v>
      </c>
      <c r="B177" s="42" t="inlineStr">
        <is>
          <t>Frosinone</t>
        </is>
      </c>
      <c r="C177" s="42" t="inlineStr">
        <is>
          <t>AC Milan</t>
        </is>
      </c>
      <c r="D177" s="27" t="n">
        <v>310</v>
      </c>
      <c r="E177" s="27" t="n">
        <v>584</v>
      </c>
      <c r="F177" s="27" t="n">
        <v>234</v>
      </c>
      <c r="G177" s="27" t="n">
        <v>501</v>
      </c>
      <c r="H177" s="8" t="n">
        <v>6</v>
      </c>
      <c r="I177" s="8" t="n">
        <v>6</v>
      </c>
      <c r="J177" s="8" t="n">
        <v>12</v>
      </c>
      <c r="K177" s="15" t="n">
        <v>0</v>
      </c>
      <c r="L177" s="27" t="n">
        <v>0</v>
      </c>
      <c r="M177" s="8" t="n">
        <v>0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43460</v>
      </c>
      <c r="B178" s="42" t="inlineStr">
        <is>
          <t>Inter</t>
        </is>
      </c>
      <c r="C178" s="42" t="inlineStr">
        <is>
          <t>Napoli</t>
        </is>
      </c>
      <c r="D178" s="27" t="n">
        <v>551</v>
      </c>
      <c r="E178" s="27" t="n">
        <v>558</v>
      </c>
      <c r="F178" s="27" t="n">
        <v>474</v>
      </c>
      <c r="G178" s="27" t="n">
        <v>468</v>
      </c>
      <c r="H178" s="8" t="n">
        <v>5</v>
      </c>
      <c r="I178" s="8" t="n">
        <v>4</v>
      </c>
      <c r="J178" s="8" t="n">
        <v>9</v>
      </c>
      <c r="K178" s="15" t="n">
        <v>1</v>
      </c>
      <c r="L178" s="27" t="n">
        <v>0</v>
      </c>
      <c r="M178" s="8" t="n">
        <v>1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43460</v>
      </c>
      <c r="B179" s="42" t="inlineStr">
        <is>
          <t>Sampdoria</t>
        </is>
      </c>
      <c r="C179" s="42" t="inlineStr">
        <is>
          <t>Chievo</t>
        </is>
      </c>
      <c r="D179" s="27" t="n">
        <v>477</v>
      </c>
      <c r="E179" s="27" t="n">
        <v>414</v>
      </c>
      <c r="F179" s="27" t="n">
        <v>394</v>
      </c>
      <c r="G179" s="27" t="n">
        <v>331</v>
      </c>
      <c r="H179" s="8" t="n">
        <v>4</v>
      </c>
      <c r="I179" s="8" t="n">
        <v>2</v>
      </c>
      <c r="J179" s="8" t="n">
        <v>6</v>
      </c>
      <c r="K179" s="15" t="n">
        <v>2</v>
      </c>
      <c r="L179" s="27" t="n">
        <v>0</v>
      </c>
      <c r="M179" s="8" t="n">
        <v>2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43460</v>
      </c>
      <c r="B180" s="42" t="inlineStr">
        <is>
          <t>Spal</t>
        </is>
      </c>
      <c r="C180" s="42" t="inlineStr">
        <is>
          <t>Udinese</t>
        </is>
      </c>
      <c r="D180" s="27" t="n">
        <v>496</v>
      </c>
      <c r="E180" s="27" t="n">
        <v>382</v>
      </c>
      <c r="F180" s="27" t="n">
        <v>426</v>
      </c>
      <c r="G180" s="27" t="n">
        <v>303</v>
      </c>
      <c r="H180" s="8" t="n">
        <v>2</v>
      </c>
      <c r="I180" s="8" t="n">
        <v>1</v>
      </c>
      <c r="J180" s="8" t="n">
        <v>3</v>
      </c>
      <c r="K180" s="15" t="n">
        <v>0</v>
      </c>
      <c r="L180" s="27" t="n">
        <v>0</v>
      </c>
      <c r="M180" s="8" t="n">
        <v>0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43460</v>
      </c>
      <c r="B181" s="42" t="inlineStr">
        <is>
          <t>Torino</t>
        </is>
      </c>
      <c r="C181" s="42" t="inlineStr">
        <is>
          <t>Empoli</t>
        </is>
      </c>
      <c r="D181" s="27" t="n">
        <v>589</v>
      </c>
      <c r="E181" s="27" t="n">
        <v>324</v>
      </c>
      <c r="F181" s="27" t="n">
        <v>500</v>
      </c>
      <c r="G181" s="27" t="n">
        <v>235</v>
      </c>
      <c r="H181" s="8" t="n">
        <v>8</v>
      </c>
      <c r="I181" s="8" t="n">
        <v>1</v>
      </c>
      <c r="J181" s="8" t="n">
        <v>9</v>
      </c>
      <c r="K181" s="15" t="n">
        <v>3</v>
      </c>
      <c r="L181" s="27" t="n">
        <v>0</v>
      </c>
      <c r="M181" s="8" t="n">
        <v>3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43463</v>
      </c>
      <c r="B182" s="42" t="inlineStr">
        <is>
          <t>AC Milan</t>
        </is>
      </c>
      <c r="C182" s="42" t="inlineStr">
        <is>
          <t>Spal</t>
        </is>
      </c>
      <c r="D182" s="27" t="n">
        <v>593</v>
      </c>
      <c r="E182" s="27" t="n">
        <v>342</v>
      </c>
      <c r="F182" s="27" t="n">
        <v>513</v>
      </c>
      <c r="G182" s="27" t="n">
        <v>261</v>
      </c>
      <c r="H182" s="8" t="n">
        <v>4</v>
      </c>
      <c r="I182" s="8" t="n">
        <v>4</v>
      </c>
      <c r="J182" s="8" t="n">
        <v>8</v>
      </c>
      <c r="K182" s="15" t="n">
        <v>2</v>
      </c>
      <c r="L182" s="27" t="n">
        <v>1</v>
      </c>
      <c r="M182" s="8" t="n">
        <v>3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43463</v>
      </c>
      <c r="B183" s="42" t="inlineStr">
        <is>
          <t>Chievo</t>
        </is>
      </c>
      <c r="C183" s="42" t="inlineStr">
        <is>
          <t>Frosinone</t>
        </is>
      </c>
      <c r="D183" s="27" t="n">
        <v>517</v>
      </c>
      <c r="E183" s="27" t="n">
        <v>342</v>
      </c>
      <c r="F183" s="27" t="n">
        <v>426</v>
      </c>
      <c r="G183" s="27" t="n">
        <v>242</v>
      </c>
      <c r="H183" s="8" t="n">
        <v>3</v>
      </c>
      <c r="I183" s="8" t="n">
        <v>4</v>
      </c>
      <c r="J183" s="8" t="n">
        <v>7</v>
      </c>
      <c r="K183" s="15" t="n">
        <v>1</v>
      </c>
      <c r="L183" s="27" t="n">
        <v>0</v>
      </c>
      <c r="M183" s="8" t="n">
        <v>1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43463</v>
      </c>
      <c r="B184" s="42" t="inlineStr">
        <is>
          <t>Empoli</t>
        </is>
      </c>
      <c r="C184" s="42" t="inlineStr">
        <is>
          <t>Inter</t>
        </is>
      </c>
      <c r="D184" s="27" t="n">
        <v>364</v>
      </c>
      <c r="E184" s="27" t="n">
        <v>642</v>
      </c>
      <c r="F184" s="27" t="n">
        <v>292</v>
      </c>
      <c r="G184" s="27" t="n">
        <v>565</v>
      </c>
      <c r="H184" s="8" t="n">
        <v>3</v>
      </c>
      <c r="I184" s="8" t="n">
        <v>5</v>
      </c>
      <c r="J184" s="8" t="n">
        <v>8</v>
      </c>
      <c r="K184" s="15" t="n">
        <v>0</v>
      </c>
      <c r="L184" s="27" t="n">
        <v>1</v>
      </c>
      <c r="M184" s="8" t="n">
        <v>1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43463</v>
      </c>
      <c r="B185" s="42" t="inlineStr">
        <is>
          <t>Genoa</t>
        </is>
      </c>
      <c r="C185" s="42" t="inlineStr">
        <is>
          <t>Fiorentina</t>
        </is>
      </c>
      <c r="D185" s="27" t="n">
        <v>309</v>
      </c>
      <c r="E185" s="27" t="n">
        <v>407</v>
      </c>
      <c r="F185" s="27" t="n">
        <v>218</v>
      </c>
      <c r="G185" s="27" t="n">
        <v>332</v>
      </c>
      <c r="H185" s="8" t="n">
        <v>3</v>
      </c>
      <c r="I185" s="8" t="n">
        <v>3</v>
      </c>
      <c r="J185" s="8" t="n">
        <v>6</v>
      </c>
      <c r="K185" s="15" t="n">
        <v>0</v>
      </c>
      <c r="L185" s="27" t="n">
        <v>0</v>
      </c>
      <c r="M185" s="8" t="n">
        <v>0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43463</v>
      </c>
      <c r="B186" s="42" t="inlineStr">
        <is>
          <t>Juventus</t>
        </is>
      </c>
      <c r="C186" s="42" t="inlineStr">
        <is>
          <t>Sampdoria</t>
        </is>
      </c>
      <c r="D186" s="27" t="n">
        <v>512</v>
      </c>
      <c r="E186" s="27" t="n">
        <v>420</v>
      </c>
      <c r="F186" s="27" t="n">
        <v>427</v>
      </c>
      <c r="G186" s="27" t="n">
        <v>331</v>
      </c>
      <c r="H186" s="8" t="n">
        <v>8</v>
      </c>
      <c r="I186" s="8" t="n">
        <v>2</v>
      </c>
      <c r="J186" s="8" t="n">
        <v>10</v>
      </c>
      <c r="K186" s="15" t="n">
        <v>2</v>
      </c>
      <c r="L186" s="27" t="n">
        <v>1</v>
      </c>
      <c r="M186" s="8" t="n">
        <v>3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43463</v>
      </c>
      <c r="B187" s="42" t="inlineStr">
        <is>
          <t>Lazio</t>
        </is>
      </c>
      <c r="C187" s="42" t="inlineStr">
        <is>
          <t>Torino</t>
        </is>
      </c>
      <c r="D187" s="27" t="n">
        <v>432</v>
      </c>
      <c r="E187" s="27" t="n">
        <v>418</v>
      </c>
      <c r="F187" s="27" t="n">
        <v>346</v>
      </c>
      <c r="G187" s="27" t="n">
        <v>328</v>
      </c>
      <c r="H187" s="8" t="n">
        <v>4</v>
      </c>
      <c r="I187" s="8" t="n">
        <v>3</v>
      </c>
      <c r="J187" s="8" t="n">
        <v>7</v>
      </c>
      <c r="K187" s="15" t="n">
        <v>1</v>
      </c>
      <c r="L187" s="27" t="n">
        <v>1</v>
      </c>
      <c r="M187" s="8" t="n">
        <v>2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43463</v>
      </c>
      <c r="B188" s="42" t="inlineStr">
        <is>
          <t>Napoli</t>
        </is>
      </c>
      <c r="C188" s="42" t="inlineStr">
        <is>
          <t>Bologna</t>
        </is>
      </c>
      <c r="D188" s="27" t="n">
        <v>598</v>
      </c>
      <c r="E188" s="27" t="n">
        <v>316</v>
      </c>
      <c r="F188" s="27" t="n">
        <v>548</v>
      </c>
      <c r="G188" s="27" t="n">
        <v>250</v>
      </c>
      <c r="H188" s="8" t="n">
        <v>7</v>
      </c>
      <c r="I188" s="8" t="n">
        <v>4</v>
      </c>
      <c r="J188" s="8" t="n">
        <v>11</v>
      </c>
      <c r="K188" s="15" t="n">
        <v>3</v>
      </c>
      <c r="L188" s="27" t="n">
        <v>2</v>
      </c>
      <c r="M188" s="8" t="n">
        <v>5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43463</v>
      </c>
      <c r="B189" s="42" t="inlineStr">
        <is>
          <t>Parma</t>
        </is>
      </c>
      <c r="C189" s="42" t="inlineStr">
        <is>
          <t>AS Roma</t>
        </is>
      </c>
      <c r="D189" s="27" t="n">
        <v>310</v>
      </c>
      <c r="E189" s="27" t="n">
        <v>513</v>
      </c>
      <c r="F189" s="27" t="n">
        <v>213</v>
      </c>
      <c r="G189" s="27" t="n">
        <v>434</v>
      </c>
      <c r="H189" s="8" t="n">
        <v>2</v>
      </c>
      <c r="I189" s="8" t="n">
        <v>5</v>
      </c>
      <c r="J189" s="8" t="n">
        <v>7</v>
      </c>
      <c r="K189" s="15" t="n">
        <v>0</v>
      </c>
      <c r="L189" s="27" t="n">
        <v>2</v>
      </c>
      <c r="M189" s="8" t="n">
        <v>2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43463</v>
      </c>
      <c r="B190" s="42" t="inlineStr">
        <is>
          <t>Sassuolo</t>
        </is>
      </c>
      <c r="C190" s="42" t="inlineStr">
        <is>
          <t>Atalanta</t>
        </is>
      </c>
      <c r="D190" s="27" t="n">
        <v>400</v>
      </c>
      <c r="E190" s="27" t="n">
        <v>528</v>
      </c>
      <c r="F190" s="27" t="n">
        <v>310</v>
      </c>
      <c r="G190" s="27" t="n">
        <v>449</v>
      </c>
      <c r="H190" s="8" t="n">
        <v>8</v>
      </c>
      <c r="I190" s="8" t="n">
        <v>9</v>
      </c>
      <c r="J190" s="8" t="n">
        <v>17</v>
      </c>
      <c r="K190" s="15" t="n">
        <v>2</v>
      </c>
      <c r="L190" s="27" t="n">
        <v>6</v>
      </c>
      <c r="M190" s="8" t="n">
        <v>8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43463</v>
      </c>
      <c r="B191" s="42" t="inlineStr">
        <is>
          <t>Udinese</t>
        </is>
      </c>
      <c r="C191" s="42" t="inlineStr">
        <is>
          <t>Cagliari</t>
        </is>
      </c>
      <c r="D191" s="27" t="n">
        <v>402</v>
      </c>
      <c r="E191" s="27" t="n">
        <v>441</v>
      </c>
      <c r="F191" s="27" t="n">
        <v>346</v>
      </c>
      <c r="G191" s="27" t="n">
        <v>360</v>
      </c>
      <c r="H191" s="8" t="n">
        <v>5</v>
      </c>
      <c r="I191" s="8" t="n">
        <v>1</v>
      </c>
      <c r="J191" s="8" t="n">
        <v>6</v>
      </c>
      <c r="K191" s="15" t="n">
        <v>2</v>
      </c>
      <c r="L191" s="27" t="n">
        <v>0</v>
      </c>
      <c r="M191" s="8" t="n">
        <v>2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43484</v>
      </c>
      <c r="B192" s="42" t="inlineStr">
        <is>
          <t>AS Roma</t>
        </is>
      </c>
      <c r="C192" s="42" t="inlineStr">
        <is>
          <t>Torino</t>
        </is>
      </c>
      <c r="D192" s="27" t="n">
        <v>364</v>
      </c>
      <c r="E192" s="27" t="n">
        <v>280</v>
      </c>
      <c r="F192" s="27" t="n">
        <v>272</v>
      </c>
      <c r="G192" s="27" t="n">
        <v>200</v>
      </c>
      <c r="H192" s="8" t="n">
        <v>9</v>
      </c>
      <c r="I192" s="8" t="n">
        <v>2</v>
      </c>
      <c r="J192" s="8" t="n">
        <v>11</v>
      </c>
      <c r="K192" s="15" t="n">
        <v>3</v>
      </c>
      <c r="L192" s="27" t="n">
        <v>2</v>
      </c>
      <c r="M192" s="8" t="n">
        <v>5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43484</v>
      </c>
      <c r="B193" s="42" t="inlineStr">
        <is>
          <t>Inter</t>
        </is>
      </c>
      <c r="C193" s="42" t="inlineStr">
        <is>
          <t>Sassuolo</t>
        </is>
      </c>
      <c r="D193" s="27" t="n">
        <v>525</v>
      </c>
      <c r="E193" s="27" t="n">
        <v>393</v>
      </c>
      <c r="F193" s="27" t="n">
        <v>444</v>
      </c>
      <c r="G193" s="27" t="n">
        <v>318</v>
      </c>
      <c r="H193" s="8" t="n">
        <v>4</v>
      </c>
      <c r="I193" s="8" t="n">
        <v>5</v>
      </c>
      <c r="J193" s="8" t="n">
        <v>9</v>
      </c>
      <c r="K193" s="15" t="n">
        <v>0</v>
      </c>
      <c r="L193" s="27" t="n">
        <v>0</v>
      </c>
      <c r="M193" s="8" t="n">
        <v>0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43484</v>
      </c>
      <c r="B194" s="42" t="inlineStr">
        <is>
          <t>Udinese</t>
        </is>
      </c>
      <c r="C194" s="42" t="inlineStr">
        <is>
          <t>Parma</t>
        </is>
      </c>
      <c r="D194" s="27" t="n">
        <v>513</v>
      </c>
      <c r="E194" s="27" t="n">
        <v>329</v>
      </c>
      <c r="F194" s="27" t="n">
        <v>429</v>
      </c>
      <c r="G194" s="27" t="n">
        <v>252</v>
      </c>
      <c r="H194" s="8" t="n">
        <v>7</v>
      </c>
      <c r="I194" s="8" t="n">
        <v>4</v>
      </c>
      <c r="J194" s="8" t="n">
        <v>11</v>
      </c>
      <c r="K194" s="15" t="n">
        <v>1</v>
      </c>
      <c r="L194" s="27" t="n">
        <v>2</v>
      </c>
      <c r="M194" s="8" t="n">
        <v>3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43485</v>
      </c>
      <c r="B195" s="42" t="inlineStr">
        <is>
          <t>Cagliari</t>
        </is>
      </c>
      <c r="C195" s="42" t="inlineStr">
        <is>
          <t>Empoli</t>
        </is>
      </c>
      <c r="D195" s="27" t="n">
        <v>523</v>
      </c>
      <c r="E195" s="27" t="n">
        <v>405</v>
      </c>
      <c r="F195" s="27" t="n">
        <v>437</v>
      </c>
      <c r="G195" s="27" t="n">
        <v>304</v>
      </c>
      <c r="H195" s="8" t="n">
        <v>3</v>
      </c>
      <c r="I195" s="8" t="n">
        <v>4</v>
      </c>
      <c r="J195" s="8" t="n">
        <v>7</v>
      </c>
      <c r="K195" s="15" t="n">
        <v>2</v>
      </c>
      <c r="L195" s="27" t="n">
        <v>2</v>
      </c>
      <c r="M195" s="8" t="n">
        <v>4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43485</v>
      </c>
      <c r="B196" s="42" t="inlineStr">
        <is>
          <t>Fiorentina</t>
        </is>
      </c>
      <c r="C196" s="42" t="inlineStr">
        <is>
          <t>Sampdoria</t>
        </is>
      </c>
      <c r="D196" s="27" t="n">
        <v>361</v>
      </c>
      <c r="E196" s="27" t="n">
        <v>449</v>
      </c>
      <c r="F196" s="27" t="n">
        <v>277</v>
      </c>
      <c r="G196" s="27" t="n">
        <v>367</v>
      </c>
      <c r="H196" s="8" t="n">
        <v>4</v>
      </c>
      <c r="I196" s="8" t="n">
        <v>5</v>
      </c>
      <c r="J196" s="8" t="n">
        <v>9</v>
      </c>
      <c r="K196" s="15" t="n">
        <v>3</v>
      </c>
      <c r="L196" s="27" t="n">
        <v>3</v>
      </c>
      <c r="M196" s="8" t="n">
        <v>6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43485</v>
      </c>
      <c r="B197" s="42" t="inlineStr">
        <is>
          <t>Frosinone</t>
        </is>
      </c>
      <c r="C197" s="42" t="inlineStr">
        <is>
          <t>Atalanta</t>
        </is>
      </c>
      <c r="D197" s="27" t="n">
        <v>305</v>
      </c>
      <c r="E197" s="27" t="n">
        <v>718</v>
      </c>
      <c r="F197" s="27" t="n">
        <v>246</v>
      </c>
      <c r="G197" s="27" t="n">
        <v>651</v>
      </c>
      <c r="H197" s="8" t="n">
        <v>3</v>
      </c>
      <c r="I197" s="8" t="n">
        <v>10</v>
      </c>
      <c r="J197" s="8" t="n">
        <v>13</v>
      </c>
      <c r="K197" s="15" t="n">
        <v>0</v>
      </c>
      <c r="L197" s="27" t="n">
        <v>5</v>
      </c>
      <c r="M197" s="8" t="n">
        <v>5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43485</v>
      </c>
      <c r="B198" s="42" t="inlineStr">
        <is>
          <t>Napoli</t>
        </is>
      </c>
      <c r="C198" s="42" t="inlineStr">
        <is>
          <t>Lazio</t>
        </is>
      </c>
      <c r="D198" s="27" t="n">
        <v>549</v>
      </c>
      <c r="E198" s="27" t="n">
        <v>421</v>
      </c>
      <c r="F198" s="27" t="n">
        <v>480</v>
      </c>
      <c r="G198" s="27" t="n">
        <v>352</v>
      </c>
      <c r="H198" s="8" t="n">
        <v>8</v>
      </c>
      <c r="I198" s="8" t="n">
        <v>7</v>
      </c>
      <c r="J198" s="8" t="n">
        <v>15</v>
      </c>
      <c r="K198" s="15" t="n">
        <v>2</v>
      </c>
      <c r="L198" s="27" t="n">
        <v>1</v>
      </c>
      <c r="M198" s="8" t="n">
        <v>3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43485</v>
      </c>
      <c r="B199" s="42" t="inlineStr">
        <is>
          <t>Spal</t>
        </is>
      </c>
      <c r="C199" s="42" t="inlineStr">
        <is>
          <t>Bologna</t>
        </is>
      </c>
      <c r="D199" s="27" t="n">
        <v>381</v>
      </c>
      <c r="E199" s="27" t="n">
        <v>331</v>
      </c>
      <c r="F199" s="27" t="n">
        <v>313</v>
      </c>
      <c r="G199" s="27" t="n">
        <v>254</v>
      </c>
      <c r="H199" s="8" t="n">
        <v>6</v>
      </c>
      <c r="I199" s="8" t="n">
        <v>5</v>
      </c>
      <c r="J199" s="8" t="n">
        <v>11</v>
      </c>
      <c r="K199" s="15" t="n">
        <v>1</v>
      </c>
      <c r="L199" s="27" t="n">
        <v>1</v>
      </c>
      <c r="M199" s="8" t="n">
        <v>2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43486</v>
      </c>
      <c r="B200" s="42" t="inlineStr">
        <is>
          <t>Genoa</t>
        </is>
      </c>
      <c r="C200" s="42" t="inlineStr">
        <is>
          <t>AC Milan</t>
        </is>
      </c>
      <c r="D200" s="27" t="n">
        <v>320</v>
      </c>
      <c r="E200" s="27" t="n">
        <v>502</v>
      </c>
      <c r="F200" s="27" t="n">
        <v>253</v>
      </c>
      <c r="G200" s="27" t="n">
        <v>433</v>
      </c>
      <c r="H200" s="8" t="n">
        <v>7</v>
      </c>
      <c r="I200" s="8" t="n">
        <v>6</v>
      </c>
      <c r="J200" s="8" t="n">
        <v>13</v>
      </c>
      <c r="K200" s="15" t="n">
        <v>0</v>
      </c>
      <c r="L200" s="27" t="n">
        <v>2</v>
      </c>
      <c r="M200" s="8" t="n">
        <v>2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43486</v>
      </c>
      <c r="B201" s="42" t="inlineStr">
        <is>
          <t>Juventus</t>
        </is>
      </c>
      <c r="C201" s="42" t="inlineStr">
        <is>
          <t>Chievo</t>
        </is>
      </c>
      <c r="D201" s="27" t="n">
        <v>663</v>
      </c>
      <c r="E201" s="27" t="n">
        <v>397</v>
      </c>
      <c r="F201" s="27" t="n">
        <v>597</v>
      </c>
      <c r="G201" s="27" t="n">
        <v>332</v>
      </c>
      <c r="H201" s="8" t="n">
        <v>10</v>
      </c>
      <c r="I201" s="8" t="n">
        <v>3</v>
      </c>
      <c r="J201" s="8" t="n">
        <v>13</v>
      </c>
      <c r="K201" s="15" t="n">
        <v>3</v>
      </c>
      <c r="L201" s="27" t="n">
        <v>0</v>
      </c>
      <c r="M201" s="8" t="n">
        <v>3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43491</v>
      </c>
      <c r="B202" s="42" t="inlineStr">
        <is>
          <t>AC Milan</t>
        </is>
      </c>
      <c r="C202" s="42" t="inlineStr">
        <is>
          <t>Napoli</t>
        </is>
      </c>
      <c r="D202" s="27" t="n">
        <v>484</v>
      </c>
      <c r="E202" s="27" t="n">
        <v>554</v>
      </c>
      <c r="F202" s="27" t="n">
        <v>412</v>
      </c>
      <c r="G202" s="27" t="n">
        <v>491</v>
      </c>
      <c r="H202" s="8" t="n">
        <v>5</v>
      </c>
      <c r="I202" s="8" t="n">
        <v>6</v>
      </c>
      <c r="J202" s="8" t="n">
        <v>11</v>
      </c>
      <c r="K202" s="15" t="n">
        <v>0</v>
      </c>
      <c r="L202" s="27" t="n">
        <v>0</v>
      </c>
      <c r="M202" s="8" t="n">
        <v>0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43491</v>
      </c>
      <c r="B203" s="42" t="inlineStr">
        <is>
          <t>Sampdoria</t>
        </is>
      </c>
      <c r="C203" s="42" t="inlineStr">
        <is>
          <t>Udinese</t>
        </is>
      </c>
      <c r="D203" s="27" t="n">
        <v>509</v>
      </c>
      <c r="E203" s="27" t="n">
        <v>392</v>
      </c>
      <c r="F203" s="27" t="n">
        <v>425</v>
      </c>
      <c r="G203" s="27" t="n">
        <v>323</v>
      </c>
      <c r="H203" s="8" t="n">
        <v>9</v>
      </c>
      <c r="I203" s="8" t="n">
        <v>0</v>
      </c>
      <c r="J203" s="8" t="n">
        <v>9</v>
      </c>
      <c r="K203" s="15" t="n">
        <v>4</v>
      </c>
      <c r="L203" s="27" t="n">
        <v>0</v>
      </c>
      <c r="M203" s="8" t="n">
        <v>4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43491</v>
      </c>
      <c r="B204" s="42" t="inlineStr">
        <is>
          <t>Sassuolo</t>
        </is>
      </c>
      <c r="C204" s="42" t="inlineStr">
        <is>
          <t>Cagliari</t>
        </is>
      </c>
      <c r="D204" s="27" t="n">
        <v>405</v>
      </c>
      <c r="E204" s="27" t="n">
        <v>502</v>
      </c>
      <c r="F204" s="27" t="n">
        <v>318</v>
      </c>
      <c r="G204" s="27" t="n">
        <v>412</v>
      </c>
      <c r="H204" s="8" t="n">
        <v>9</v>
      </c>
      <c r="I204" s="8" t="n">
        <v>3</v>
      </c>
      <c r="J204" s="8" t="n">
        <v>12</v>
      </c>
      <c r="K204" s="15" t="n">
        <v>3</v>
      </c>
      <c r="L204" s="27" t="n">
        <v>0</v>
      </c>
      <c r="M204" s="8" t="n">
        <v>3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43492</v>
      </c>
      <c r="B205" s="42" t="inlineStr">
        <is>
          <t>Atalanta</t>
        </is>
      </c>
      <c r="C205" s="42" t="inlineStr">
        <is>
          <t>AS Roma</t>
        </is>
      </c>
      <c r="D205" s="27" t="n">
        <v>598</v>
      </c>
      <c r="E205" s="27" t="n">
        <v>345</v>
      </c>
      <c r="F205" s="27" t="n">
        <v>536</v>
      </c>
      <c r="G205" s="27" t="n">
        <v>261</v>
      </c>
      <c r="H205" s="8" t="n">
        <v>5</v>
      </c>
      <c r="I205" s="8" t="n">
        <v>5</v>
      </c>
      <c r="J205" s="8" t="n">
        <v>10</v>
      </c>
      <c r="K205" s="15" t="n">
        <v>3</v>
      </c>
      <c r="L205" s="27" t="n">
        <v>3</v>
      </c>
      <c r="M205" s="8" t="n">
        <v>6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43492</v>
      </c>
      <c r="B206" s="42" t="inlineStr">
        <is>
          <t>Bologna</t>
        </is>
      </c>
      <c r="C206" s="42" t="inlineStr">
        <is>
          <t>Frosinone</t>
        </is>
      </c>
      <c r="D206" s="27" t="n">
        <v>473</v>
      </c>
      <c r="E206" s="27" t="n">
        <v>504</v>
      </c>
      <c r="F206" s="27" t="n">
        <v>401</v>
      </c>
      <c r="G206" s="27" t="n">
        <v>411</v>
      </c>
      <c r="H206" s="8" t="n">
        <v>2</v>
      </c>
      <c r="I206" s="8" t="n">
        <v>4</v>
      </c>
      <c r="J206" s="8" t="n">
        <v>6</v>
      </c>
      <c r="K206" s="15" t="n">
        <v>0</v>
      </c>
      <c r="L206" s="27" t="n">
        <v>4</v>
      </c>
      <c r="M206" s="8" t="n">
        <v>4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43492</v>
      </c>
      <c r="B207" s="42" t="inlineStr">
        <is>
          <t>Chievo</t>
        </is>
      </c>
      <c r="C207" s="42" t="inlineStr">
        <is>
          <t>Fiorentina</t>
        </is>
      </c>
      <c r="D207" s="27" t="n">
        <v>363</v>
      </c>
      <c r="E207" s="27" t="n">
        <v>368</v>
      </c>
      <c r="F207" s="27" t="n">
        <v>262</v>
      </c>
      <c r="G207" s="27" t="n">
        <v>260</v>
      </c>
      <c r="H207" s="8" t="n">
        <v>8</v>
      </c>
      <c r="I207" s="8" t="n">
        <v>5</v>
      </c>
      <c r="J207" s="8" t="n">
        <v>13</v>
      </c>
      <c r="K207" s="15" t="n">
        <v>3</v>
      </c>
      <c r="L207" s="27" t="n">
        <v>4</v>
      </c>
      <c r="M207" s="8" t="n">
        <v>7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43492</v>
      </c>
      <c r="B208" s="42" t="inlineStr">
        <is>
          <t>Lazio</t>
        </is>
      </c>
      <c r="C208" s="42" t="inlineStr">
        <is>
          <t>Juventus</t>
        </is>
      </c>
      <c r="D208" s="27" t="n">
        <v>422</v>
      </c>
      <c r="E208" s="27" t="n">
        <v>484</v>
      </c>
      <c r="F208" s="27" t="n">
        <v>322</v>
      </c>
      <c r="G208" s="27" t="n">
        <v>411</v>
      </c>
      <c r="H208" s="8" t="n">
        <v>6</v>
      </c>
      <c r="I208" s="8" t="n">
        <v>3</v>
      </c>
      <c r="J208" s="8" t="n">
        <v>9</v>
      </c>
      <c r="K208" s="15" t="n">
        <v>1</v>
      </c>
      <c r="L208" s="27" t="n">
        <v>2</v>
      </c>
      <c r="M208" s="8" t="n">
        <v>3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43492</v>
      </c>
      <c r="B209" s="42" t="inlineStr">
        <is>
          <t>Parma</t>
        </is>
      </c>
      <c r="C209" s="42" t="inlineStr">
        <is>
          <t>Spal</t>
        </is>
      </c>
      <c r="D209" s="27" t="n">
        <v>282</v>
      </c>
      <c r="E209" s="27" t="n">
        <v>494</v>
      </c>
      <c r="F209" s="27" t="n">
        <v>196</v>
      </c>
      <c r="G209" s="27" t="n">
        <v>412</v>
      </c>
      <c r="H209" s="8" t="n">
        <v>4</v>
      </c>
      <c r="I209" s="8" t="n">
        <v>6</v>
      </c>
      <c r="J209" s="8" t="n">
        <v>10</v>
      </c>
      <c r="K209" s="15" t="n">
        <v>2</v>
      </c>
      <c r="L209" s="27" t="n">
        <v>3</v>
      </c>
      <c r="M209" s="8" t="n">
        <v>5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43492</v>
      </c>
      <c r="B210" s="42" t="inlineStr">
        <is>
          <t>Torino</t>
        </is>
      </c>
      <c r="C210" s="42" t="inlineStr">
        <is>
          <t>Inter</t>
        </is>
      </c>
      <c r="D210" s="27" t="n">
        <v>273</v>
      </c>
      <c r="E210" s="27" t="n">
        <v>475</v>
      </c>
      <c r="F210" s="27" t="n">
        <v>181</v>
      </c>
      <c r="G210" s="27" t="n">
        <v>384</v>
      </c>
      <c r="H210" s="8" t="n">
        <v>3</v>
      </c>
      <c r="I210" s="8" t="n">
        <v>2</v>
      </c>
      <c r="J210" s="8" t="n">
        <v>5</v>
      </c>
      <c r="K210" s="15" t="n">
        <v>1</v>
      </c>
      <c r="L210" s="27" t="n">
        <v>0</v>
      </c>
      <c r="M210" s="8" t="n">
        <v>1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43493</v>
      </c>
      <c r="B211" s="42" t="inlineStr">
        <is>
          <t>Empoli</t>
        </is>
      </c>
      <c r="C211" s="42" t="inlineStr">
        <is>
          <t>Genoa</t>
        </is>
      </c>
      <c r="D211" s="27" t="n">
        <v>594</v>
      </c>
      <c r="E211" s="27" t="n">
        <v>420</v>
      </c>
      <c r="F211" s="27" t="n">
        <v>484</v>
      </c>
      <c r="G211" s="27" t="n">
        <v>321</v>
      </c>
      <c r="H211" s="8" t="n">
        <v>4</v>
      </c>
      <c r="I211" s="8" t="n">
        <v>7</v>
      </c>
      <c r="J211" s="8" t="n">
        <v>11</v>
      </c>
      <c r="K211" s="15" t="n">
        <v>1</v>
      </c>
      <c r="L211" s="27" t="n">
        <v>3</v>
      </c>
      <c r="M211" s="8" t="n">
        <v>4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43498</v>
      </c>
      <c r="B212" s="42" t="inlineStr">
        <is>
          <t>Empoli</t>
        </is>
      </c>
      <c r="C212" s="42" t="inlineStr">
        <is>
          <t>Chievo</t>
        </is>
      </c>
      <c r="D212" s="27" t="n">
        <v>515</v>
      </c>
      <c r="E212" s="27" t="n">
        <v>443</v>
      </c>
      <c r="F212" s="27" t="n">
        <v>405</v>
      </c>
      <c r="G212" s="27" t="n">
        <v>350</v>
      </c>
      <c r="H212" s="8" t="n">
        <v>8</v>
      </c>
      <c r="I212" s="8" t="n">
        <v>3</v>
      </c>
      <c r="J212" s="8" t="n">
        <v>11</v>
      </c>
      <c r="K212" s="15" t="n">
        <v>2</v>
      </c>
      <c r="L212" s="27" t="n">
        <v>2</v>
      </c>
      <c r="M212" s="8" t="n">
        <v>4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43498</v>
      </c>
      <c r="B213" s="42" t="inlineStr">
        <is>
          <t>Juventus</t>
        </is>
      </c>
      <c r="C213" s="42" t="inlineStr">
        <is>
          <t>Parma</t>
        </is>
      </c>
      <c r="D213" s="27" t="n">
        <v>590</v>
      </c>
      <c r="E213" s="27" t="n">
        <v>278</v>
      </c>
      <c r="F213" s="27" t="n">
        <v>519</v>
      </c>
      <c r="G213" s="27" t="n">
        <v>216</v>
      </c>
      <c r="H213" s="8" t="n">
        <v>7</v>
      </c>
      <c r="I213" s="8" t="n">
        <v>5</v>
      </c>
      <c r="J213" s="8" t="n">
        <v>12</v>
      </c>
      <c r="K213" s="15" t="n">
        <v>3</v>
      </c>
      <c r="L213" s="27" t="n">
        <v>3</v>
      </c>
      <c r="M213" s="8" t="n">
        <v>6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43498</v>
      </c>
      <c r="B214" s="42" t="inlineStr">
        <is>
          <t>Napoli</t>
        </is>
      </c>
      <c r="C214" s="42" t="inlineStr">
        <is>
          <t>Sampdoria</t>
        </is>
      </c>
      <c r="D214" s="27" t="n">
        <v>693</v>
      </c>
      <c r="E214" s="27" t="n">
        <v>513</v>
      </c>
      <c r="F214" s="27" t="n">
        <v>615</v>
      </c>
      <c r="G214" s="27" t="n">
        <v>447</v>
      </c>
      <c r="H214" s="8" t="n">
        <v>9</v>
      </c>
      <c r="I214" s="8" t="n">
        <v>2</v>
      </c>
      <c r="J214" s="8" t="n">
        <v>11</v>
      </c>
      <c r="K214" s="15" t="n">
        <v>3</v>
      </c>
      <c r="L214" s="27" t="n">
        <v>0</v>
      </c>
      <c r="M214" s="8" t="n">
        <v>3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43499</v>
      </c>
      <c r="B215" s="42" t="inlineStr">
        <is>
          <t>AS Roma</t>
        </is>
      </c>
      <c r="C215" s="42" t="inlineStr">
        <is>
          <t>AC Milan</t>
        </is>
      </c>
      <c r="D215" s="27" t="n">
        <v>383</v>
      </c>
      <c r="E215" s="27" t="n">
        <v>523</v>
      </c>
      <c r="F215" s="27" t="n">
        <v>307</v>
      </c>
      <c r="G215" s="27" t="n">
        <v>454</v>
      </c>
      <c r="H215" s="8" t="n">
        <v>7</v>
      </c>
      <c r="I215" s="8" t="n">
        <v>5</v>
      </c>
      <c r="J215" s="8" t="n">
        <v>12</v>
      </c>
      <c r="K215" s="15" t="n">
        <v>1</v>
      </c>
      <c r="L215" s="27" t="n">
        <v>1</v>
      </c>
      <c r="M215" s="8" t="n">
        <v>2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43499</v>
      </c>
      <c r="B216" s="42" t="inlineStr">
        <is>
          <t>Genoa</t>
        </is>
      </c>
      <c r="C216" s="42" t="inlineStr">
        <is>
          <t>Sassuolo</t>
        </is>
      </c>
      <c r="D216" s="27" t="n">
        <v>281</v>
      </c>
      <c r="E216" s="27" t="n">
        <v>538</v>
      </c>
      <c r="F216" s="27" t="n">
        <v>199</v>
      </c>
      <c r="G216" s="27" t="n">
        <v>444</v>
      </c>
      <c r="H216" s="8" t="n">
        <v>3</v>
      </c>
      <c r="I216" s="8" t="n">
        <v>4</v>
      </c>
      <c r="J216" s="8" t="n">
        <v>7</v>
      </c>
      <c r="K216" s="15" t="n">
        <v>1</v>
      </c>
      <c r="L216" s="27" t="n">
        <v>1</v>
      </c>
      <c r="M216" s="8" t="n">
        <v>2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43499</v>
      </c>
      <c r="B217" s="42" t="inlineStr">
        <is>
          <t>Inter</t>
        </is>
      </c>
      <c r="C217" s="42" t="inlineStr">
        <is>
          <t>Bologna</t>
        </is>
      </c>
      <c r="D217" s="27" t="n">
        <v>527</v>
      </c>
      <c r="E217" s="27" t="n">
        <v>330</v>
      </c>
      <c r="F217" s="27" t="n">
        <v>430</v>
      </c>
      <c r="G217" s="27" t="n">
        <v>239</v>
      </c>
      <c r="H217" s="8" t="n">
        <v>3</v>
      </c>
      <c r="I217" s="8" t="n">
        <v>4</v>
      </c>
      <c r="J217" s="8" t="n">
        <v>7</v>
      </c>
      <c r="K217" s="15" t="n">
        <v>0</v>
      </c>
      <c r="L217" s="27" t="n">
        <v>1</v>
      </c>
      <c r="M217" s="8" t="n">
        <v>1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43499</v>
      </c>
      <c r="B218" s="42" t="inlineStr">
        <is>
          <t>Spal</t>
        </is>
      </c>
      <c r="C218" s="42" t="inlineStr">
        <is>
          <t>Torino</t>
        </is>
      </c>
      <c r="D218" s="27" t="n">
        <v>392</v>
      </c>
      <c r="E218" s="27" t="n">
        <v>286</v>
      </c>
      <c r="F218" s="27" t="n">
        <v>310</v>
      </c>
      <c r="G218" s="27" t="n">
        <v>210</v>
      </c>
      <c r="H218" s="8" t="n">
        <v>1</v>
      </c>
      <c r="I218" s="8" t="n">
        <v>2</v>
      </c>
      <c r="J218" s="8" t="n">
        <v>3</v>
      </c>
      <c r="K218" s="15" t="n">
        <v>0</v>
      </c>
      <c r="L218" s="27" t="n">
        <v>0</v>
      </c>
      <c r="M218" s="8" t="n">
        <v>0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43499</v>
      </c>
      <c r="B219" s="42" t="inlineStr">
        <is>
          <t>Udinese</t>
        </is>
      </c>
      <c r="C219" s="42" t="inlineStr">
        <is>
          <t>Fiorentina</t>
        </is>
      </c>
      <c r="D219" s="27" t="n">
        <v>333</v>
      </c>
      <c r="E219" s="27" t="n">
        <v>457</v>
      </c>
      <c r="F219" s="27" t="n">
        <v>234</v>
      </c>
      <c r="G219" s="27" t="n">
        <v>376</v>
      </c>
      <c r="H219" s="8" t="n">
        <v>1</v>
      </c>
      <c r="I219" s="8" t="n">
        <v>4</v>
      </c>
      <c r="J219" s="8" t="n">
        <v>5</v>
      </c>
      <c r="K219" s="15" t="n">
        <v>1</v>
      </c>
      <c r="L219" s="27" t="n">
        <v>1</v>
      </c>
      <c r="M219" s="8" t="n">
        <v>2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43500</v>
      </c>
      <c r="B220" s="42" t="inlineStr">
        <is>
          <t>Cagliari</t>
        </is>
      </c>
      <c r="C220" s="42" t="inlineStr">
        <is>
          <t>Atalanta</t>
        </is>
      </c>
      <c r="D220" s="27" t="n">
        <v>418</v>
      </c>
      <c r="E220" s="27" t="n">
        <v>638</v>
      </c>
      <c r="F220" s="27" t="n">
        <v>323</v>
      </c>
      <c r="G220" s="27" t="n">
        <v>555</v>
      </c>
      <c r="H220" s="8" t="n">
        <v>2</v>
      </c>
      <c r="I220" s="8" t="n">
        <v>6</v>
      </c>
      <c r="J220" s="8" t="n">
        <v>8</v>
      </c>
      <c r="K220" s="15" t="n">
        <v>0</v>
      </c>
      <c r="L220" s="27" t="n">
        <v>1</v>
      </c>
      <c r="M220" s="8" t="n">
        <v>1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43500</v>
      </c>
      <c r="B221" s="42" t="inlineStr">
        <is>
          <t>Frosinone</t>
        </is>
      </c>
      <c r="C221" s="42" t="inlineStr">
        <is>
          <t>Lazio</t>
        </is>
      </c>
      <c r="D221" s="27" t="n">
        <v>490</v>
      </c>
      <c r="E221" s="27" t="n">
        <v>536</v>
      </c>
      <c r="F221" s="27" t="n">
        <v>387</v>
      </c>
      <c r="G221" s="27" t="n">
        <v>436</v>
      </c>
      <c r="H221" s="8" t="n">
        <v>3</v>
      </c>
      <c r="I221" s="8" t="n">
        <v>4</v>
      </c>
      <c r="J221" s="8" t="n">
        <v>7</v>
      </c>
      <c r="K221" s="15" t="n">
        <v>0</v>
      </c>
      <c r="L221" s="27" t="n">
        <v>1</v>
      </c>
      <c r="M221" s="8" t="n">
        <v>1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43503</v>
      </c>
      <c r="B222" s="42" t="inlineStr">
        <is>
          <t>Lazio</t>
        </is>
      </c>
      <c r="C222" s="42" t="inlineStr">
        <is>
          <t>Empoli</t>
        </is>
      </c>
      <c r="D222" s="27" t="n">
        <v>484</v>
      </c>
      <c r="E222" s="27" t="n">
        <v>477</v>
      </c>
      <c r="F222" s="27" t="n">
        <v>403</v>
      </c>
      <c r="G222" s="27" t="n">
        <v>395</v>
      </c>
      <c r="H222" s="8" t="n">
        <v>4</v>
      </c>
      <c r="I222" s="8" t="n">
        <v>1</v>
      </c>
      <c r="J222" s="8" t="n">
        <v>5</v>
      </c>
      <c r="K222" s="15" t="n">
        <v>1</v>
      </c>
      <c r="L222" s="27" t="n">
        <v>0</v>
      </c>
      <c r="M222" s="8" t="n">
        <v>1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43504</v>
      </c>
      <c r="B223" s="42" t="inlineStr">
        <is>
          <t>Chievo</t>
        </is>
      </c>
      <c r="C223" s="42" t="inlineStr">
        <is>
          <t>AS Roma</t>
        </is>
      </c>
      <c r="D223" s="27" t="n">
        <v>464</v>
      </c>
      <c r="E223" s="27" t="n">
        <v>494</v>
      </c>
      <c r="F223" s="27" t="n">
        <v>372</v>
      </c>
      <c r="G223" s="27" t="n">
        <v>397</v>
      </c>
      <c r="H223" s="8" t="n">
        <v>5</v>
      </c>
      <c r="I223" s="8" t="n">
        <v>7</v>
      </c>
      <c r="J223" s="8" t="n">
        <v>12</v>
      </c>
      <c r="K223" s="15" t="n">
        <v>0</v>
      </c>
      <c r="L223" s="27" t="n">
        <v>3</v>
      </c>
      <c r="M223" s="8" t="n">
        <v>3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43505</v>
      </c>
      <c r="B224" s="42" t="inlineStr">
        <is>
          <t>Fiorentina</t>
        </is>
      </c>
      <c r="C224" s="42" t="inlineStr">
        <is>
          <t>Napoli</t>
        </is>
      </c>
      <c r="D224" s="27" t="n">
        <v>336</v>
      </c>
      <c r="E224" s="27" t="n">
        <v>513</v>
      </c>
      <c r="F224" s="27" t="n">
        <v>241</v>
      </c>
      <c r="G224" s="27" t="n">
        <v>416</v>
      </c>
      <c r="H224" s="8" t="n">
        <v>3</v>
      </c>
      <c r="I224" s="8" t="n">
        <v>4</v>
      </c>
      <c r="J224" s="8" t="n">
        <v>7</v>
      </c>
      <c r="K224" s="15" t="n">
        <v>0</v>
      </c>
      <c r="L224" s="27" t="n">
        <v>0</v>
      </c>
      <c r="M224" s="8" t="n">
        <v>0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43505</v>
      </c>
      <c r="B225" s="42" t="inlineStr">
        <is>
          <t>Parma</t>
        </is>
      </c>
      <c r="C225" s="42" t="inlineStr">
        <is>
          <t>Inter</t>
        </is>
      </c>
      <c r="D225" s="27" t="n">
        <v>297</v>
      </c>
      <c r="E225" s="27" t="n">
        <v>543</v>
      </c>
      <c r="F225" s="27" t="n">
        <v>220</v>
      </c>
      <c r="G225" s="27" t="n">
        <v>472</v>
      </c>
      <c r="H225" s="8" t="n">
        <v>1</v>
      </c>
      <c r="I225" s="8" t="n">
        <v>6</v>
      </c>
      <c r="J225" s="8" t="n">
        <v>7</v>
      </c>
      <c r="K225" s="15" t="n">
        <v>0</v>
      </c>
      <c r="L225" s="27" t="n">
        <v>1</v>
      </c>
      <c r="M225" s="8" t="n">
        <v>1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43506</v>
      </c>
      <c r="B226" s="42" t="inlineStr">
        <is>
          <t>AC Milan</t>
        </is>
      </c>
      <c r="C226" s="42" t="inlineStr">
        <is>
          <t>Cagliari</t>
        </is>
      </c>
      <c r="D226" s="27" t="n">
        <v>528</v>
      </c>
      <c r="E226" s="27" t="n">
        <v>459</v>
      </c>
      <c r="F226" s="27" t="n">
        <v>454</v>
      </c>
      <c r="G226" s="27" t="n">
        <v>385</v>
      </c>
      <c r="H226" s="8" t="n">
        <v>11</v>
      </c>
      <c r="I226" s="8" t="n">
        <v>2</v>
      </c>
      <c r="J226" s="8" t="n">
        <v>13</v>
      </c>
      <c r="K226" s="15" t="n">
        <v>3</v>
      </c>
      <c r="L226" s="27" t="n">
        <v>0</v>
      </c>
      <c r="M226" s="8" t="n">
        <v>3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43506</v>
      </c>
      <c r="B227" s="42" t="inlineStr">
        <is>
          <t>Atalanta</t>
        </is>
      </c>
      <c r="C227" s="42" t="inlineStr">
        <is>
          <t>Spal</t>
        </is>
      </c>
      <c r="D227" s="27" t="n">
        <v>539</v>
      </c>
      <c r="E227" s="27" t="n">
        <v>347</v>
      </c>
      <c r="F227" s="27" t="n">
        <v>459</v>
      </c>
      <c r="G227" s="27" t="n">
        <v>266</v>
      </c>
      <c r="H227" s="8" t="n">
        <v>4</v>
      </c>
      <c r="I227" s="8" t="n">
        <v>2</v>
      </c>
      <c r="J227" s="8" t="n">
        <v>6</v>
      </c>
      <c r="K227" s="15" t="n">
        <v>2</v>
      </c>
      <c r="L227" s="27" t="n">
        <v>1</v>
      </c>
      <c r="M227" s="8" t="n">
        <v>3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43506</v>
      </c>
      <c r="B228" s="42" t="inlineStr">
        <is>
          <t>Bologna</t>
        </is>
      </c>
      <c r="C228" s="42" t="inlineStr">
        <is>
          <t>Genoa</t>
        </is>
      </c>
      <c r="D228" s="27" t="n">
        <v>501</v>
      </c>
      <c r="E228" s="27" t="n">
        <v>323</v>
      </c>
      <c r="F228" s="27" t="n">
        <v>399</v>
      </c>
      <c r="G228" s="27" t="n">
        <v>222</v>
      </c>
      <c r="H228" s="8" t="n">
        <v>3</v>
      </c>
      <c r="I228" s="8" t="n">
        <v>5</v>
      </c>
      <c r="J228" s="8" t="n">
        <v>8</v>
      </c>
      <c r="K228" s="15" t="n">
        <v>1</v>
      </c>
      <c r="L228" s="27" t="n">
        <v>1</v>
      </c>
      <c r="M228" s="8" t="n">
        <v>2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43506</v>
      </c>
      <c r="B229" s="42" t="inlineStr">
        <is>
          <t>Sampdoria</t>
        </is>
      </c>
      <c r="C229" s="42" t="inlineStr">
        <is>
          <t>Frosinone</t>
        </is>
      </c>
      <c r="D229" s="27" t="n">
        <v>697</v>
      </c>
      <c r="E229" s="27" t="n">
        <v>258</v>
      </c>
      <c r="F229" s="27" t="n">
        <v>605</v>
      </c>
      <c r="G229" s="27" t="n">
        <v>169</v>
      </c>
      <c r="H229" s="8" t="n">
        <v>7</v>
      </c>
      <c r="I229" s="8" t="n">
        <v>1</v>
      </c>
      <c r="J229" s="8" t="n">
        <v>8</v>
      </c>
      <c r="K229" s="15" t="n">
        <v>0</v>
      </c>
      <c r="L229" s="27" t="n">
        <v>1</v>
      </c>
      <c r="M229" s="8" t="n">
        <v>1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43506</v>
      </c>
      <c r="B230" s="42" t="inlineStr">
        <is>
          <t>Sassuolo</t>
        </is>
      </c>
      <c r="C230" s="42" t="inlineStr">
        <is>
          <t>Juventus</t>
        </is>
      </c>
      <c r="D230" s="27" t="n">
        <v>524</v>
      </c>
      <c r="E230" s="27" t="n">
        <v>535</v>
      </c>
      <c r="F230" s="27" t="n">
        <v>448</v>
      </c>
      <c r="G230" s="27" t="n">
        <v>448</v>
      </c>
      <c r="H230" s="8" t="n">
        <v>2</v>
      </c>
      <c r="I230" s="8" t="n">
        <v>5</v>
      </c>
      <c r="J230" s="8" t="n">
        <v>7</v>
      </c>
      <c r="K230" s="15" t="n">
        <v>0</v>
      </c>
      <c r="L230" s="27" t="n">
        <v>3</v>
      </c>
      <c r="M230" s="8" t="n">
        <v>3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43506</v>
      </c>
      <c r="B231" s="42" t="inlineStr">
        <is>
          <t>Torino</t>
        </is>
      </c>
      <c r="C231" s="42" t="inlineStr">
        <is>
          <t>Udinese</t>
        </is>
      </c>
      <c r="D231" s="27" t="n">
        <v>456</v>
      </c>
      <c r="E231" s="27" t="n">
        <v>312</v>
      </c>
      <c r="F231" s="27" t="n">
        <v>377</v>
      </c>
      <c r="G231" s="27" t="n">
        <v>231</v>
      </c>
      <c r="H231" s="8" t="n">
        <v>7</v>
      </c>
      <c r="I231" s="8" t="n">
        <v>4</v>
      </c>
      <c r="J231" s="8" t="n">
        <v>11</v>
      </c>
      <c r="K231" s="15" t="n">
        <v>1</v>
      </c>
      <c r="L231" s="27" t="n">
        <v>0</v>
      </c>
      <c r="M231" s="8" t="n">
        <v>1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43511</v>
      </c>
      <c r="B232" s="42" t="inlineStr">
        <is>
          <t>Juventus</t>
        </is>
      </c>
      <c r="C232" s="42" t="inlineStr">
        <is>
          <t>Frosinone</t>
        </is>
      </c>
      <c r="D232" s="27" t="n">
        <v>600</v>
      </c>
      <c r="E232" s="27" t="n">
        <v>368</v>
      </c>
      <c r="F232" s="27" t="n">
        <v>524</v>
      </c>
      <c r="G232" s="27" t="n">
        <v>293</v>
      </c>
      <c r="H232" s="8" t="n">
        <v>9</v>
      </c>
      <c r="I232" s="8" t="n">
        <v>1</v>
      </c>
      <c r="J232" s="8" t="n">
        <v>10</v>
      </c>
      <c r="K232" s="15" t="n">
        <v>3</v>
      </c>
      <c r="L232" s="27" t="n">
        <v>0</v>
      </c>
      <c r="M232" s="8" t="n">
        <v>3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43512</v>
      </c>
      <c r="B233" s="42" t="inlineStr">
        <is>
          <t>Atalanta</t>
        </is>
      </c>
      <c r="C233" s="42" t="inlineStr">
        <is>
          <t>AC Milan</t>
        </is>
      </c>
      <c r="D233" s="27" t="n">
        <v>599</v>
      </c>
      <c r="E233" s="27" t="n">
        <v>399</v>
      </c>
      <c r="F233" s="27" t="n">
        <v>515</v>
      </c>
      <c r="G233" s="27" t="n">
        <v>314</v>
      </c>
      <c r="H233" s="8" t="n">
        <v>5</v>
      </c>
      <c r="I233" s="8" t="n">
        <v>3</v>
      </c>
      <c r="J233" s="8" t="n">
        <v>8</v>
      </c>
      <c r="K233" s="15" t="n">
        <v>1</v>
      </c>
      <c r="L233" s="27" t="n">
        <v>3</v>
      </c>
      <c r="M233" s="8" t="n">
        <v>4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43512</v>
      </c>
      <c r="B234" s="42" t="inlineStr">
        <is>
          <t>Cagliari</t>
        </is>
      </c>
      <c r="C234" s="42" t="inlineStr">
        <is>
          <t>Parma</t>
        </is>
      </c>
      <c r="D234" s="27" t="n">
        <v>472</v>
      </c>
      <c r="E234" s="27" t="n">
        <v>335</v>
      </c>
      <c r="F234" s="27" t="n">
        <v>357</v>
      </c>
      <c r="G234" s="27" t="n">
        <v>231</v>
      </c>
      <c r="H234" s="8" t="n">
        <v>3</v>
      </c>
      <c r="I234" s="8" t="n">
        <v>3</v>
      </c>
      <c r="J234" s="8" t="n">
        <v>6</v>
      </c>
      <c r="K234" s="15" t="n">
        <v>2</v>
      </c>
      <c r="L234" s="27" t="n">
        <v>1</v>
      </c>
      <c r="M234" s="8" t="n">
        <v>3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43513</v>
      </c>
      <c r="B235" s="42" t="inlineStr">
        <is>
          <t>Empoli</t>
        </is>
      </c>
      <c r="C235" s="42" t="inlineStr">
        <is>
          <t>Sassuolo</t>
        </is>
      </c>
      <c r="D235" s="27" t="n">
        <v>326</v>
      </c>
      <c r="E235" s="27" t="n">
        <v>675</v>
      </c>
      <c r="F235" s="27" t="n">
        <v>253</v>
      </c>
      <c r="G235" s="27" t="n">
        <v>601</v>
      </c>
      <c r="H235" s="8" t="n">
        <v>5</v>
      </c>
      <c r="I235" s="8" t="n">
        <v>2</v>
      </c>
      <c r="J235" s="8" t="n">
        <v>7</v>
      </c>
      <c r="K235" s="15" t="n">
        <v>3</v>
      </c>
      <c r="L235" s="27" t="n">
        <v>0</v>
      </c>
      <c r="M235" s="8" t="n">
        <v>3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43513</v>
      </c>
      <c r="B236" s="42" t="inlineStr">
        <is>
          <t>Genoa</t>
        </is>
      </c>
      <c r="C236" s="42" t="inlineStr">
        <is>
          <t>Lazio</t>
        </is>
      </c>
      <c r="D236" s="27" t="n">
        <v>394</v>
      </c>
      <c r="E236" s="27" t="n">
        <v>475</v>
      </c>
      <c r="F236" s="27" t="n">
        <v>293</v>
      </c>
      <c r="G236" s="27" t="n">
        <v>376</v>
      </c>
      <c r="H236" s="8" t="n">
        <v>7</v>
      </c>
      <c r="I236" s="8" t="n">
        <v>5</v>
      </c>
      <c r="J236" s="8" t="n">
        <v>12</v>
      </c>
      <c r="K236" s="15" t="n">
        <v>2</v>
      </c>
      <c r="L236" s="27" t="n">
        <v>1</v>
      </c>
      <c r="M236" s="8" t="n">
        <v>3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43513</v>
      </c>
      <c r="B237" s="42" t="inlineStr">
        <is>
          <t>Inter</t>
        </is>
      </c>
      <c r="C237" s="42" t="inlineStr">
        <is>
          <t>Sampdoria</t>
        </is>
      </c>
      <c r="D237" s="27" t="n">
        <v>414</v>
      </c>
      <c r="E237" s="27" t="n">
        <v>462</v>
      </c>
      <c r="F237" s="27" t="n">
        <v>337</v>
      </c>
      <c r="G237" s="27" t="n">
        <v>378</v>
      </c>
      <c r="H237" s="8" t="n">
        <v>6</v>
      </c>
      <c r="I237" s="8" t="n">
        <v>2</v>
      </c>
      <c r="J237" s="8" t="n">
        <v>8</v>
      </c>
      <c r="K237" s="15" t="n">
        <v>2</v>
      </c>
      <c r="L237" s="27" t="n">
        <v>1</v>
      </c>
      <c r="M237" s="8" t="n">
        <v>3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43513</v>
      </c>
      <c r="B238" s="42" t="inlineStr">
        <is>
          <t>Napoli</t>
        </is>
      </c>
      <c r="C238" s="42" t="inlineStr">
        <is>
          <t>Torino</t>
        </is>
      </c>
      <c r="D238" s="27" t="n">
        <v>526</v>
      </c>
      <c r="E238" s="27" t="n">
        <v>293</v>
      </c>
      <c r="F238" s="27" t="n">
        <v>459</v>
      </c>
      <c r="G238" s="27" t="n">
        <v>221</v>
      </c>
      <c r="H238" s="8" t="n">
        <v>9</v>
      </c>
      <c r="I238" s="8" t="n">
        <v>1</v>
      </c>
      <c r="J238" s="8" t="n">
        <v>10</v>
      </c>
      <c r="K238" s="15" t="n">
        <v>0</v>
      </c>
      <c r="L238" s="27" t="n">
        <v>0</v>
      </c>
      <c r="M238" s="8" t="n">
        <v>0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43513</v>
      </c>
      <c r="B239" s="42" t="inlineStr">
        <is>
          <t>Spal</t>
        </is>
      </c>
      <c r="C239" s="42" t="inlineStr">
        <is>
          <t>Fiorentina</t>
        </is>
      </c>
      <c r="D239" s="27" t="n">
        <v>381</v>
      </c>
      <c r="E239" s="27" t="n">
        <v>332</v>
      </c>
      <c r="F239" s="27" t="n">
        <v>299</v>
      </c>
      <c r="G239" s="27" t="n">
        <v>259</v>
      </c>
      <c r="H239" s="8" t="n">
        <v>4</v>
      </c>
      <c r="I239" s="8" t="n">
        <v>8</v>
      </c>
      <c r="J239" s="8" t="n">
        <v>12</v>
      </c>
      <c r="K239" s="15" t="n">
        <v>1</v>
      </c>
      <c r="L239" s="27" t="n">
        <v>4</v>
      </c>
      <c r="M239" s="8" t="n">
        <v>5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43513</v>
      </c>
      <c r="B240" s="42" t="inlineStr">
        <is>
          <t>Udinese</t>
        </is>
      </c>
      <c r="C240" s="42" t="inlineStr">
        <is>
          <t>Chievo</t>
        </is>
      </c>
      <c r="D240" s="27" t="n">
        <v>344</v>
      </c>
      <c r="E240" s="27" t="n">
        <v>448</v>
      </c>
      <c r="F240" s="27" t="n">
        <v>244</v>
      </c>
      <c r="G240" s="27" t="n">
        <v>344</v>
      </c>
      <c r="H240" s="8" t="n">
        <v>6</v>
      </c>
      <c r="I240" s="8" t="n">
        <v>7</v>
      </c>
      <c r="J240" s="8" t="n">
        <v>13</v>
      </c>
      <c r="K240" s="15" t="n">
        <v>1</v>
      </c>
      <c r="L240" s="27" t="n">
        <v>0</v>
      </c>
      <c r="M240" s="8" t="n">
        <v>1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43514</v>
      </c>
      <c r="B241" s="42" t="inlineStr">
        <is>
          <t>AS Roma</t>
        </is>
      </c>
      <c r="C241" s="42" t="inlineStr">
        <is>
          <t>Bologna</t>
        </is>
      </c>
      <c r="D241" s="27" t="n">
        <v>376</v>
      </c>
      <c r="E241" s="27" t="n">
        <v>359</v>
      </c>
      <c r="F241" s="27" t="n">
        <v>290</v>
      </c>
      <c r="G241" s="27" t="n">
        <v>274</v>
      </c>
      <c r="H241" s="8" t="n">
        <v>4</v>
      </c>
      <c r="I241" s="8" t="n">
        <v>7</v>
      </c>
      <c r="J241" s="8" t="n">
        <v>11</v>
      </c>
      <c r="K241" s="15" t="n">
        <v>2</v>
      </c>
      <c r="L241" s="27" t="n">
        <v>1</v>
      </c>
      <c r="M241" s="8" t="n">
        <v>3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43518</v>
      </c>
      <c r="B242" s="42" t="inlineStr">
        <is>
          <t>AC Milan</t>
        </is>
      </c>
      <c r="C242" s="42" t="inlineStr">
        <is>
          <t>Empoli</t>
        </is>
      </c>
      <c r="D242" s="27" t="n">
        <v>615</v>
      </c>
      <c r="E242" s="27" t="n">
        <v>439</v>
      </c>
      <c r="F242" s="27" t="n">
        <v>551</v>
      </c>
      <c r="G242" s="27" t="n">
        <v>374</v>
      </c>
      <c r="H242" s="8" t="n">
        <v>7</v>
      </c>
      <c r="I242" s="8" t="n">
        <v>1</v>
      </c>
      <c r="J242" s="8" t="n">
        <v>8</v>
      </c>
      <c r="K242" s="15" t="n">
        <v>3</v>
      </c>
      <c r="L242" s="27" t="n">
        <v>0</v>
      </c>
      <c r="M242" s="8" t="n">
        <v>3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43519</v>
      </c>
      <c r="B243" s="42" t="inlineStr">
        <is>
          <t>Frosinone</t>
        </is>
      </c>
      <c r="C243" s="42" t="inlineStr">
        <is>
          <t>AS Roma</t>
        </is>
      </c>
      <c r="D243" s="27" t="n">
        <v>380</v>
      </c>
      <c r="E243" s="27" t="n">
        <v>488</v>
      </c>
      <c r="F243" s="27" t="n">
        <v>283</v>
      </c>
      <c r="G243" s="27" t="n">
        <v>400</v>
      </c>
      <c r="H243" s="8" t="n">
        <v>5</v>
      </c>
      <c r="I243" s="8" t="n">
        <v>5</v>
      </c>
      <c r="J243" s="8" t="n">
        <v>10</v>
      </c>
      <c r="K243" s="15" t="n">
        <v>2</v>
      </c>
      <c r="L243" s="27" t="n">
        <v>3</v>
      </c>
      <c r="M243" s="8" t="n">
        <v>5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43519</v>
      </c>
      <c r="B244" s="42" t="inlineStr">
        <is>
          <t>Torino</t>
        </is>
      </c>
      <c r="C244" s="42" t="inlineStr">
        <is>
          <t>Atalanta</t>
        </is>
      </c>
      <c r="D244" s="27" t="n">
        <v>318</v>
      </c>
      <c r="E244" s="27" t="n">
        <v>544</v>
      </c>
      <c r="F244" s="27" t="n">
        <v>208</v>
      </c>
      <c r="G244" s="27" t="n">
        <v>429</v>
      </c>
      <c r="H244" s="8" t="n">
        <v>7</v>
      </c>
      <c r="I244" s="8" t="n">
        <v>3</v>
      </c>
      <c r="J244" s="8" t="n">
        <v>10</v>
      </c>
      <c r="K244" s="15" t="n">
        <v>2</v>
      </c>
      <c r="L244" s="27" t="n">
        <v>0</v>
      </c>
      <c r="M244" s="8" t="n">
        <v>2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43520</v>
      </c>
      <c r="B245" s="42" t="inlineStr">
        <is>
          <t>Bologna</t>
        </is>
      </c>
      <c r="C245" s="42" t="inlineStr">
        <is>
          <t>Juventus</t>
        </is>
      </c>
      <c r="D245" s="27" t="n">
        <v>439</v>
      </c>
      <c r="E245" s="27" t="n">
        <v>444</v>
      </c>
      <c r="F245" s="27" t="n">
        <v>352</v>
      </c>
      <c r="G245" s="27" t="n">
        <v>344</v>
      </c>
      <c r="H245" s="8" t="n">
        <v>3</v>
      </c>
      <c r="I245" s="8" t="n">
        <v>4</v>
      </c>
      <c r="J245" s="8" t="n">
        <v>7</v>
      </c>
      <c r="K245" s="15" t="n">
        <v>0</v>
      </c>
      <c r="L245" s="27" t="n">
        <v>1</v>
      </c>
      <c r="M245" s="8" t="n">
        <v>1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43520</v>
      </c>
      <c r="B246" s="42" t="inlineStr">
        <is>
          <t>Chievo</t>
        </is>
      </c>
      <c r="C246" s="42" t="inlineStr">
        <is>
          <t>Genoa</t>
        </is>
      </c>
      <c r="D246" s="27" t="n">
        <v>389</v>
      </c>
      <c r="E246" s="27" t="n">
        <v>380</v>
      </c>
      <c r="F246" s="27" t="n">
        <v>274</v>
      </c>
      <c r="G246" s="27" t="n">
        <v>251</v>
      </c>
      <c r="H246" s="8" t="n">
        <v>5</v>
      </c>
      <c r="I246" s="8" t="n">
        <v>1</v>
      </c>
      <c r="J246" s="8" t="n">
        <v>6</v>
      </c>
      <c r="K246" s="15" t="n">
        <v>0</v>
      </c>
      <c r="L246" s="27" t="n">
        <v>0</v>
      </c>
      <c r="M246" s="8" t="n">
        <v>0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43520</v>
      </c>
      <c r="B247" s="42" t="inlineStr">
        <is>
          <t>Fiorentina</t>
        </is>
      </c>
      <c r="C247" s="42" t="inlineStr">
        <is>
          <t>Inter</t>
        </is>
      </c>
      <c r="D247" s="27" t="n">
        <v>348</v>
      </c>
      <c r="E247" s="27" t="n">
        <v>399</v>
      </c>
      <c r="F247" s="27" t="n">
        <v>261</v>
      </c>
      <c r="G247" s="27" t="n">
        <v>299</v>
      </c>
      <c r="H247" s="8" t="n">
        <v>2</v>
      </c>
      <c r="I247" s="8" t="n">
        <v>4</v>
      </c>
      <c r="J247" s="8" t="n">
        <v>6</v>
      </c>
      <c r="K247" s="15" t="n">
        <v>3</v>
      </c>
      <c r="L247" s="27" t="n">
        <v>3</v>
      </c>
      <c r="M247" s="8" t="n">
        <v>6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43520</v>
      </c>
      <c r="B248" s="42" t="inlineStr">
        <is>
          <t>Parma</t>
        </is>
      </c>
      <c r="C248" s="42" t="inlineStr">
        <is>
          <t>Napoli</t>
        </is>
      </c>
      <c r="D248" s="27" t="n">
        <v>327</v>
      </c>
      <c r="E248" s="27" t="n">
        <v>690</v>
      </c>
      <c r="F248" s="27" t="n">
        <v>239</v>
      </c>
      <c r="G248" s="27" t="n">
        <v>600</v>
      </c>
      <c r="H248" s="8" t="n">
        <v>2</v>
      </c>
      <c r="I248" s="8" t="n">
        <v>5</v>
      </c>
      <c r="J248" s="8" t="n">
        <v>7</v>
      </c>
      <c r="K248" s="15" t="n">
        <v>0</v>
      </c>
      <c r="L248" s="27" t="n">
        <v>4</v>
      </c>
      <c r="M248" s="8" t="n">
        <v>4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43520</v>
      </c>
      <c r="B249" s="42" t="inlineStr">
        <is>
          <t>Sampdoria</t>
        </is>
      </c>
      <c r="C249" s="42" t="inlineStr">
        <is>
          <t>Cagliari</t>
        </is>
      </c>
      <c r="D249" s="27" t="n">
        <v>555</v>
      </c>
      <c r="E249" s="27" t="n">
        <v>371</v>
      </c>
      <c r="F249" s="27" t="n">
        <v>450</v>
      </c>
      <c r="G249" s="27" t="n">
        <v>258</v>
      </c>
      <c r="H249" s="8" t="n">
        <v>6</v>
      </c>
      <c r="I249" s="8" t="n">
        <v>1</v>
      </c>
      <c r="J249" s="8" t="n">
        <v>7</v>
      </c>
      <c r="K249" s="15" t="n">
        <v>1</v>
      </c>
      <c r="L249" s="27" t="n">
        <v>0</v>
      </c>
      <c r="M249" s="8" t="n">
        <v>1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43520</v>
      </c>
      <c r="B250" s="42" t="inlineStr">
        <is>
          <t>Sassuolo</t>
        </is>
      </c>
      <c r="C250" s="42" t="inlineStr">
        <is>
          <t>Spal</t>
        </is>
      </c>
      <c r="D250" s="27" t="n">
        <v>479</v>
      </c>
      <c r="E250" s="27" t="n">
        <v>447</v>
      </c>
      <c r="F250" s="27" t="n">
        <v>405</v>
      </c>
      <c r="G250" s="27" t="n">
        <v>361</v>
      </c>
      <c r="H250" s="8" t="n">
        <v>1</v>
      </c>
      <c r="I250" s="8" t="n">
        <v>2</v>
      </c>
      <c r="J250" s="8" t="n">
        <v>3</v>
      </c>
      <c r="K250" s="15" t="n">
        <v>1</v>
      </c>
      <c r="L250" s="27" t="n">
        <v>1</v>
      </c>
      <c r="M250" s="8" t="n">
        <v>2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43525</v>
      </c>
      <c r="B251" s="42" t="inlineStr">
        <is>
          <t>Cagliari</t>
        </is>
      </c>
      <c r="C251" s="42" t="inlineStr">
        <is>
          <t>Inter</t>
        </is>
      </c>
      <c r="D251" s="27" t="n">
        <v>350</v>
      </c>
      <c r="E251" s="27" t="n">
        <v>511</v>
      </c>
      <c r="F251" s="27" t="n">
        <v>254</v>
      </c>
      <c r="G251" s="27" t="n">
        <v>436</v>
      </c>
      <c r="H251" s="8" t="n">
        <v>4</v>
      </c>
      <c r="I251" s="8" t="n">
        <v>6</v>
      </c>
      <c r="J251" s="8" t="n">
        <v>10</v>
      </c>
      <c r="K251" s="15" t="n">
        <v>2</v>
      </c>
      <c r="L251" s="27" t="n">
        <v>1</v>
      </c>
      <c r="M251" s="8" t="n">
        <v>3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43526</v>
      </c>
      <c r="B252" s="42" t="inlineStr">
        <is>
          <t>AC Milan</t>
        </is>
      </c>
      <c r="C252" s="42" t="inlineStr">
        <is>
          <t>Sassuolo</t>
        </is>
      </c>
      <c r="D252" s="27" t="n">
        <v>418</v>
      </c>
      <c r="E252" s="27" t="n">
        <v>512</v>
      </c>
      <c r="F252" s="27" t="n">
        <v>367</v>
      </c>
      <c r="G252" s="27" t="n">
        <v>452</v>
      </c>
      <c r="H252" s="8" t="n">
        <v>3</v>
      </c>
      <c r="I252" s="8" t="n">
        <v>4</v>
      </c>
      <c r="J252" s="8" t="n">
        <v>7</v>
      </c>
      <c r="K252" s="15" t="n">
        <v>1</v>
      </c>
      <c r="L252" s="27" t="n">
        <v>0</v>
      </c>
      <c r="M252" s="8" t="n">
        <v>1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43526</v>
      </c>
      <c r="B253" s="42" t="inlineStr">
        <is>
          <t>Empoli</t>
        </is>
      </c>
      <c r="C253" s="42" t="inlineStr">
        <is>
          <t>Parma</t>
        </is>
      </c>
      <c r="D253" s="27" t="n">
        <v>507</v>
      </c>
      <c r="E253" s="27" t="n">
        <v>321</v>
      </c>
      <c r="F253" s="27" t="n">
        <v>435</v>
      </c>
      <c r="G253" s="27" t="n">
        <v>250</v>
      </c>
      <c r="H253" s="8" t="n">
        <v>8</v>
      </c>
      <c r="I253" s="8" t="n">
        <v>7</v>
      </c>
      <c r="J253" s="8" t="n">
        <v>15</v>
      </c>
      <c r="K253" s="15" t="n">
        <v>3</v>
      </c>
      <c r="L253" s="27" t="n">
        <v>3</v>
      </c>
      <c r="M253" s="8" t="n">
        <v>6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43526</v>
      </c>
      <c r="B254" s="42" t="inlineStr">
        <is>
          <t>Lazio</t>
        </is>
      </c>
      <c r="C254" s="42" t="inlineStr">
        <is>
          <t>AS Roma</t>
        </is>
      </c>
      <c r="D254" s="27" t="n">
        <v>328</v>
      </c>
      <c r="E254" s="27" t="n">
        <v>407</v>
      </c>
      <c r="F254" s="27" t="n">
        <v>231</v>
      </c>
      <c r="G254" s="27" t="n">
        <v>318</v>
      </c>
      <c r="H254" s="8" t="n">
        <v>4</v>
      </c>
      <c r="I254" s="8" t="n">
        <v>3</v>
      </c>
      <c r="J254" s="8" t="n">
        <v>7</v>
      </c>
      <c r="K254" s="15" t="n">
        <v>3</v>
      </c>
      <c r="L254" s="27" t="n">
        <v>0</v>
      </c>
      <c r="M254" s="8" t="n">
        <v>3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43527</v>
      </c>
      <c r="B255" s="42" t="inlineStr">
        <is>
          <t>Atalanta</t>
        </is>
      </c>
      <c r="C255" s="42" t="inlineStr">
        <is>
          <t>Fiorentina</t>
        </is>
      </c>
      <c r="D255" s="27" t="n">
        <v>431</v>
      </c>
      <c r="E255" s="27" t="n">
        <v>291</v>
      </c>
      <c r="F255" s="27" t="n">
        <v>344</v>
      </c>
      <c r="G255" s="27" t="n">
        <v>193</v>
      </c>
      <c r="H255" s="8" t="n">
        <v>11</v>
      </c>
      <c r="I255" s="8" t="n">
        <v>3</v>
      </c>
      <c r="J255" s="8" t="n">
        <v>14</v>
      </c>
      <c r="K255" s="15" t="n">
        <v>3</v>
      </c>
      <c r="L255" s="27" t="n">
        <v>1</v>
      </c>
      <c r="M255" s="8" t="n">
        <v>4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43527</v>
      </c>
      <c r="B256" s="42" t="inlineStr">
        <is>
          <t>Genoa</t>
        </is>
      </c>
      <c r="C256" s="42" t="inlineStr">
        <is>
          <t>Frosinone</t>
        </is>
      </c>
      <c r="D256" s="27" t="n">
        <v>545</v>
      </c>
      <c r="E256" s="27" t="n">
        <v>283</v>
      </c>
      <c r="F256" s="27" t="n">
        <v>453</v>
      </c>
      <c r="G256" s="27" t="n">
        <v>193</v>
      </c>
      <c r="H256" s="8" t="n">
        <v>3</v>
      </c>
      <c r="I256" s="8" t="n">
        <v>0</v>
      </c>
      <c r="J256" s="8" t="n">
        <v>3</v>
      </c>
      <c r="K256" s="15" t="n">
        <v>0</v>
      </c>
      <c r="L256" s="27" t="n">
        <v>0</v>
      </c>
      <c r="M256" s="8" t="n">
        <v>0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43527</v>
      </c>
      <c r="B257" s="42" t="inlineStr">
        <is>
          <t>Napoli</t>
        </is>
      </c>
      <c r="C257" s="42" t="inlineStr">
        <is>
          <t>Juventus</t>
        </is>
      </c>
      <c r="D257" s="27" t="n">
        <v>574</v>
      </c>
      <c r="E257" s="27" t="n">
        <v>340</v>
      </c>
      <c r="F257" s="27" t="n">
        <v>508</v>
      </c>
      <c r="G257" s="27" t="n">
        <v>285</v>
      </c>
      <c r="H257" s="8" t="n">
        <v>5</v>
      </c>
      <c r="I257" s="8" t="n">
        <v>3</v>
      </c>
      <c r="J257" s="8" t="n">
        <v>8</v>
      </c>
      <c r="K257" s="15" t="n">
        <v>1</v>
      </c>
      <c r="L257" s="27" t="n">
        <v>2</v>
      </c>
      <c r="M257" s="8" t="n">
        <v>3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43527</v>
      </c>
      <c r="B258" s="42" t="inlineStr">
        <is>
          <t>Spal</t>
        </is>
      </c>
      <c r="C258" s="42" t="inlineStr">
        <is>
          <t>Sampdoria</t>
        </is>
      </c>
      <c r="D258" s="27" t="n">
        <v>418</v>
      </c>
      <c r="E258" s="27" t="n">
        <v>390</v>
      </c>
      <c r="F258" s="27" t="n">
        <v>349</v>
      </c>
      <c r="G258" s="27" t="n">
        <v>314</v>
      </c>
      <c r="H258" s="8" t="n">
        <v>2</v>
      </c>
      <c r="I258" s="8" t="n">
        <v>8</v>
      </c>
      <c r="J258" s="8" t="n">
        <v>10</v>
      </c>
      <c r="K258" s="15" t="n">
        <v>1</v>
      </c>
      <c r="L258" s="27" t="n">
        <v>2</v>
      </c>
      <c r="M258" s="8" t="n">
        <v>3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43527</v>
      </c>
      <c r="B259" s="42" t="inlineStr">
        <is>
          <t>Torino</t>
        </is>
      </c>
      <c r="C259" s="42" t="inlineStr">
        <is>
          <t>Chievo</t>
        </is>
      </c>
      <c r="D259" s="27" t="n">
        <v>463</v>
      </c>
      <c r="E259" s="27" t="n">
        <v>330</v>
      </c>
      <c r="F259" s="27" t="n">
        <v>392</v>
      </c>
      <c r="G259" s="27" t="n">
        <v>242</v>
      </c>
      <c r="H259" s="8" t="n">
        <v>5</v>
      </c>
      <c r="I259" s="8" t="n">
        <v>4</v>
      </c>
      <c r="J259" s="8" t="n">
        <v>9</v>
      </c>
      <c r="K259" s="15" t="n">
        <v>3</v>
      </c>
      <c r="L259" s="27" t="n">
        <v>0</v>
      </c>
      <c r="M259" s="8" t="n">
        <v>3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43527</v>
      </c>
      <c r="B260" s="42" t="inlineStr">
        <is>
          <t>Udinese</t>
        </is>
      </c>
      <c r="C260" s="42" t="inlineStr">
        <is>
          <t>Bologna</t>
        </is>
      </c>
      <c r="D260" s="27" t="n">
        <v>240</v>
      </c>
      <c r="E260" s="27" t="n">
        <v>448</v>
      </c>
      <c r="F260" s="27" t="n">
        <v>157</v>
      </c>
      <c r="G260" s="27" t="n">
        <v>362</v>
      </c>
      <c r="H260" s="8" t="n">
        <v>5</v>
      </c>
      <c r="I260" s="8" t="n">
        <v>3</v>
      </c>
      <c r="J260" s="8" t="n">
        <v>8</v>
      </c>
      <c r="K260" s="15" t="n">
        <v>2</v>
      </c>
      <c r="L260" s="27" t="n">
        <v>1</v>
      </c>
      <c r="M260" s="8" t="n">
        <v>3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43532</v>
      </c>
      <c r="B261" s="42" t="inlineStr">
        <is>
          <t>Juventus</t>
        </is>
      </c>
      <c r="C261" s="42" t="inlineStr">
        <is>
          <t>Udinese</t>
        </is>
      </c>
      <c r="D261" s="27" t="n">
        <v>648</v>
      </c>
      <c r="E261" s="27" t="n">
        <v>409</v>
      </c>
      <c r="F261" s="27" t="n">
        <v>561</v>
      </c>
      <c r="G261" s="27" t="n">
        <v>327</v>
      </c>
      <c r="H261" s="8" t="n">
        <v>6</v>
      </c>
      <c r="I261" s="8" t="n">
        <v>2</v>
      </c>
      <c r="J261" s="8" t="n">
        <v>8</v>
      </c>
      <c r="K261" s="15" t="n">
        <v>4</v>
      </c>
      <c r="L261" s="27" t="n">
        <v>1</v>
      </c>
      <c r="M261" s="8" t="n">
        <v>5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43533</v>
      </c>
      <c r="B262" s="42" t="inlineStr">
        <is>
          <t>Chievo</t>
        </is>
      </c>
      <c r="C262" s="42" t="inlineStr">
        <is>
          <t>AC Milan</t>
        </is>
      </c>
      <c r="D262" s="27" t="n">
        <v>373</v>
      </c>
      <c r="E262" s="27" t="n">
        <v>635</v>
      </c>
      <c r="F262" s="27" t="n">
        <v>292</v>
      </c>
      <c r="G262" s="27" t="n">
        <v>547</v>
      </c>
      <c r="H262" s="8" t="n">
        <v>1</v>
      </c>
      <c r="I262" s="8" t="n">
        <v>3</v>
      </c>
      <c r="J262" s="8" t="n">
        <v>4</v>
      </c>
      <c r="K262" s="15" t="n">
        <v>1</v>
      </c>
      <c r="L262" s="27" t="n">
        <v>2</v>
      </c>
      <c r="M262" s="8" t="n">
        <v>3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43533</v>
      </c>
      <c r="B263" s="42" t="inlineStr">
        <is>
          <t>Parma</t>
        </is>
      </c>
      <c r="C263" s="42" t="inlineStr">
        <is>
          <t>Genoa</t>
        </is>
      </c>
      <c r="D263" s="27" t="n">
        <v>374</v>
      </c>
      <c r="E263" s="27" t="n">
        <v>520</v>
      </c>
      <c r="F263" s="27" t="n">
        <v>285</v>
      </c>
      <c r="G263" s="27" t="n">
        <v>430</v>
      </c>
      <c r="H263" s="8" t="n">
        <v>3</v>
      </c>
      <c r="I263" s="8" t="n">
        <v>1</v>
      </c>
      <c r="J263" s="8" t="n">
        <v>4</v>
      </c>
      <c r="K263" s="15" t="n">
        <v>1</v>
      </c>
      <c r="L263" s="27" t="n">
        <v>0</v>
      </c>
      <c r="M263" s="8" t="n">
        <v>1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43534</v>
      </c>
      <c r="B264" s="42" t="inlineStr">
        <is>
          <t>Bologna</t>
        </is>
      </c>
      <c r="C264" s="42" t="inlineStr">
        <is>
          <t>Cagliari</t>
        </is>
      </c>
      <c r="D264" s="27" t="n">
        <v>370</v>
      </c>
      <c r="E264" s="27" t="n">
        <v>435</v>
      </c>
      <c r="F264" s="27" t="n">
        <v>272</v>
      </c>
      <c r="G264" s="27" t="n">
        <v>331</v>
      </c>
      <c r="H264" s="8" t="n">
        <v>9</v>
      </c>
      <c r="I264" s="8" t="n">
        <v>4</v>
      </c>
      <c r="J264" s="8" t="n">
        <v>13</v>
      </c>
      <c r="K264" s="15" t="n">
        <v>2</v>
      </c>
      <c r="L264" s="27" t="n">
        <v>0</v>
      </c>
      <c r="M264" s="8" t="n">
        <v>2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43534</v>
      </c>
      <c r="B265" s="42" t="inlineStr">
        <is>
          <t>Fiorentina</t>
        </is>
      </c>
      <c r="C265" s="42" t="inlineStr">
        <is>
          <t>Lazio</t>
        </is>
      </c>
      <c r="D265" s="27" t="n">
        <v>478</v>
      </c>
      <c r="E265" s="27" t="n">
        <v>443</v>
      </c>
      <c r="F265" s="27" t="n">
        <v>400</v>
      </c>
      <c r="G265" s="27" t="n">
        <v>357</v>
      </c>
      <c r="H265" s="8" t="n">
        <v>1</v>
      </c>
      <c r="I265" s="8" t="n">
        <v>6</v>
      </c>
      <c r="J265" s="8" t="n">
        <v>7</v>
      </c>
      <c r="K265" s="15" t="n">
        <v>1</v>
      </c>
      <c r="L265" s="27" t="n">
        <v>1</v>
      </c>
      <c r="M265" s="8" t="n">
        <v>2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43534</v>
      </c>
      <c r="B266" s="42" t="inlineStr">
        <is>
          <t>Frosinone</t>
        </is>
      </c>
      <c r="C266" s="42" t="inlineStr">
        <is>
          <t>Torino</t>
        </is>
      </c>
      <c r="D266" s="27" t="n">
        <v>314</v>
      </c>
      <c r="E266" s="27" t="n">
        <v>399</v>
      </c>
      <c r="F266" s="27" t="n">
        <v>206</v>
      </c>
      <c r="G266" s="27" t="n">
        <v>293</v>
      </c>
      <c r="H266" s="8" t="n">
        <v>4</v>
      </c>
      <c r="I266" s="8" t="n">
        <v>7</v>
      </c>
      <c r="J266" s="8" t="n">
        <v>11</v>
      </c>
      <c r="K266" s="15" t="n">
        <v>1</v>
      </c>
      <c r="L266" s="27" t="n">
        <v>2</v>
      </c>
      <c r="M266" s="8" t="n">
        <v>3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43534</v>
      </c>
      <c r="B267" s="42" t="inlineStr">
        <is>
          <t>Inter</t>
        </is>
      </c>
      <c r="C267" s="42" t="inlineStr">
        <is>
          <t>Spal</t>
        </is>
      </c>
      <c r="D267" s="27" t="n">
        <v>436</v>
      </c>
      <c r="E267" s="27" t="n">
        <v>353</v>
      </c>
      <c r="F267" s="27" t="n">
        <v>358</v>
      </c>
      <c r="G267" s="27" t="n">
        <v>274</v>
      </c>
      <c r="H267" s="8" t="n">
        <v>2</v>
      </c>
      <c r="I267" s="8" t="n">
        <v>1</v>
      </c>
      <c r="J267" s="8" t="n">
        <v>3</v>
      </c>
      <c r="K267" s="15" t="n">
        <v>2</v>
      </c>
      <c r="L267" s="27" t="n">
        <v>0</v>
      </c>
      <c r="M267" s="8" t="n">
        <v>2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43534</v>
      </c>
      <c r="B268" s="42" t="inlineStr">
        <is>
          <t>Sampdoria</t>
        </is>
      </c>
      <c r="C268" s="42" t="inlineStr">
        <is>
          <t>Atalanta</t>
        </is>
      </c>
      <c r="D268" s="27" t="n">
        <v>423</v>
      </c>
      <c r="E268" s="27" t="n">
        <v>459</v>
      </c>
      <c r="F268" s="27" t="n">
        <v>328</v>
      </c>
      <c r="G268" s="27" t="n">
        <v>381</v>
      </c>
      <c r="H268" s="8" t="n">
        <v>6</v>
      </c>
      <c r="I268" s="8" t="n">
        <v>5</v>
      </c>
      <c r="J268" s="8" t="n">
        <v>11</v>
      </c>
      <c r="K268" s="15" t="n">
        <v>1</v>
      </c>
      <c r="L268" s="27" t="n">
        <v>2</v>
      </c>
      <c r="M268" s="8" t="n">
        <v>3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43534</v>
      </c>
      <c r="B269" s="42" t="inlineStr">
        <is>
          <t>Sassuolo</t>
        </is>
      </c>
      <c r="C269" s="42" t="inlineStr">
        <is>
          <t>Napoli</t>
        </is>
      </c>
      <c r="D269" s="27" t="n">
        <v>410</v>
      </c>
      <c r="E269" s="27" t="n">
        <v>562</v>
      </c>
      <c r="F269" s="27" t="n">
        <v>321</v>
      </c>
      <c r="G269" s="27" t="n">
        <v>507</v>
      </c>
      <c r="H269" s="8" t="n">
        <v>1</v>
      </c>
      <c r="I269" s="8" t="n">
        <v>4</v>
      </c>
      <c r="J269" s="8" t="n">
        <v>5</v>
      </c>
      <c r="K269" s="15" t="n">
        <v>1</v>
      </c>
      <c r="L269" s="27" t="n">
        <v>1</v>
      </c>
      <c r="M269" s="8" t="n">
        <v>2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43535</v>
      </c>
      <c r="B270" s="42" t="inlineStr">
        <is>
          <t>AS Roma</t>
        </is>
      </c>
      <c r="C270" s="42" t="inlineStr">
        <is>
          <t>Empoli</t>
        </is>
      </c>
      <c r="D270" s="27" t="n">
        <v>529</v>
      </c>
      <c r="E270" s="27" t="n">
        <v>439</v>
      </c>
      <c r="F270" s="27" t="n">
        <v>447</v>
      </c>
      <c r="G270" s="27" t="n">
        <v>360</v>
      </c>
      <c r="H270" s="8" t="n">
        <v>3</v>
      </c>
      <c r="I270" s="8" t="n">
        <v>1</v>
      </c>
      <c r="J270" s="8" t="n">
        <v>4</v>
      </c>
      <c r="K270" s="15" t="n">
        <v>2</v>
      </c>
      <c r="L270" s="27" t="n">
        <v>1</v>
      </c>
      <c r="M270" s="8" t="n">
        <v>3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43539</v>
      </c>
      <c r="B271" s="42" t="inlineStr">
        <is>
          <t>Cagliari</t>
        </is>
      </c>
      <c r="C271" s="42" t="inlineStr">
        <is>
          <t>Fiorentina</t>
        </is>
      </c>
      <c r="D271" s="27" t="n">
        <v>343</v>
      </c>
      <c r="E271" s="27" t="n">
        <v>357</v>
      </c>
      <c r="F271" s="27" t="n">
        <v>227</v>
      </c>
      <c r="G271" s="27" t="n">
        <v>244</v>
      </c>
      <c r="H271" s="8" t="n">
        <v>5</v>
      </c>
      <c r="I271" s="8" t="n">
        <v>3</v>
      </c>
      <c r="J271" s="8" t="n">
        <v>8</v>
      </c>
      <c r="K271" s="15" t="n">
        <v>2</v>
      </c>
      <c r="L271" s="27" t="n">
        <v>1</v>
      </c>
      <c r="M271" s="8" t="n">
        <v>3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43540</v>
      </c>
      <c r="B272" s="42" t="inlineStr">
        <is>
          <t>Sassuolo</t>
        </is>
      </c>
      <c r="C272" s="42" t="inlineStr">
        <is>
          <t>Sampdoria</t>
        </is>
      </c>
      <c r="D272" s="27" t="n">
        <v>408</v>
      </c>
      <c r="E272" s="27" t="n">
        <v>551</v>
      </c>
      <c r="F272" s="27" t="n">
        <v>336</v>
      </c>
      <c r="G272" s="27" t="n">
        <v>463</v>
      </c>
      <c r="H272" s="8" t="n">
        <v>5</v>
      </c>
      <c r="I272" s="8" t="n">
        <v>10</v>
      </c>
      <c r="J272" s="8" t="n">
        <v>15</v>
      </c>
      <c r="K272" s="15" t="n">
        <v>3</v>
      </c>
      <c r="L272" s="27" t="n">
        <v>5</v>
      </c>
      <c r="M272" s="8" t="n">
        <v>8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43540</v>
      </c>
      <c r="B273" s="42" t="inlineStr">
        <is>
          <t>Spal</t>
        </is>
      </c>
      <c r="C273" s="42" t="inlineStr">
        <is>
          <t>AS Roma</t>
        </is>
      </c>
      <c r="D273" s="27" t="n">
        <v>414</v>
      </c>
      <c r="E273" s="27" t="n">
        <v>434</v>
      </c>
      <c r="F273" s="27" t="n">
        <v>336</v>
      </c>
      <c r="G273" s="27" t="n">
        <v>342</v>
      </c>
      <c r="H273" s="8" t="n">
        <v>4</v>
      </c>
      <c r="I273" s="8" t="n">
        <v>4</v>
      </c>
      <c r="J273" s="8" t="n">
        <v>8</v>
      </c>
      <c r="K273" s="15" t="n">
        <v>2</v>
      </c>
      <c r="L273" s="27" t="n">
        <v>1</v>
      </c>
      <c r="M273" s="8" t="n">
        <v>3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43540</v>
      </c>
      <c r="B274" s="42" t="inlineStr">
        <is>
          <t>Torino</t>
        </is>
      </c>
      <c r="C274" s="42" t="inlineStr">
        <is>
          <t>Bologna</t>
        </is>
      </c>
      <c r="D274" s="27" t="n">
        <v>347</v>
      </c>
      <c r="E274" s="27" t="n">
        <v>294</v>
      </c>
      <c r="F274" s="27" t="n">
        <v>265</v>
      </c>
      <c r="G274" s="27" t="n">
        <v>205</v>
      </c>
      <c r="H274" s="8" t="n">
        <v>8</v>
      </c>
      <c r="I274" s="8" t="n">
        <v>4</v>
      </c>
      <c r="J274" s="8" t="n">
        <v>12</v>
      </c>
      <c r="K274" s="15" t="n">
        <v>2</v>
      </c>
      <c r="L274" s="27" t="n">
        <v>3</v>
      </c>
      <c r="M274" s="8" t="n">
        <v>5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43541</v>
      </c>
      <c r="B275" s="42" t="inlineStr">
        <is>
          <t>AC Milan</t>
        </is>
      </c>
      <c r="C275" s="42" t="inlineStr">
        <is>
          <t>Inter</t>
        </is>
      </c>
      <c r="D275" s="27" t="n">
        <v>492</v>
      </c>
      <c r="E275" s="27" t="n">
        <v>394</v>
      </c>
      <c r="F275" s="27" t="n">
        <v>436</v>
      </c>
      <c r="G275" s="27" t="n">
        <v>336</v>
      </c>
      <c r="H275" s="8" t="n">
        <v>5</v>
      </c>
      <c r="I275" s="8" t="n">
        <v>5</v>
      </c>
      <c r="J275" s="8" t="n">
        <v>10</v>
      </c>
      <c r="K275" s="15" t="n">
        <v>2</v>
      </c>
      <c r="L275" s="27" t="n">
        <v>3</v>
      </c>
      <c r="M275" s="8" t="n">
        <v>5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43541</v>
      </c>
      <c r="B276" s="42" t="inlineStr">
        <is>
          <t>Atalanta</t>
        </is>
      </c>
      <c r="C276" s="42" t="inlineStr">
        <is>
          <t>Chievo</t>
        </is>
      </c>
      <c r="D276" s="27" t="n">
        <v>671</v>
      </c>
      <c r="E276" s="27" t="n">
        <v>246</v>
      </c>
      <c r="F276" s="27" t="n">
        <v>592</v>
      </c>
      <c r="G276" s="27" t="n">
        <v>141</v>
      </c>
      <c r="H276" s="8" t="n">
        <v>5</v>
      </c>
      <c r="I276" s="8" t="n">
        <v>2</v>
      </c>
      <c r="J276" s="8" t="n">
        <v>7</v>
      </c>
      <c r="K276" s="15" t="n">
        <v>1</v>
      </c>
      <c r="L276" s="27" t="n">
        <v>1</v>
      </c>
      <c r="M276" s="8" t="n">
        <v>2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43541</v>
      </c>
      <c r="B277" s="42" t="inlineStr">
        <is>
          <t>Empoli</t>
        </is>
      </c>
      <c r="C277" s="42" t="inlineStr">
        <is>
          <t>Frosinone</t>
        </is>
      </c>
      <c r="D277" s="27" t="n">
        <v>438</v>
      </c>
      <c r="E277" s="27" t="n">
        <v>455</v>
      </c>
      <c r="F277" s="27" t="n">
        <v>352</v>
      </c>
      <c r="G277" s="27" t="n">
        <v>361</v>
      </c>
      <c r="H277" s="8" t="n">
        <v>5</v>
      </c>
      <c r="I277" s="8" t="n">
        <v>3</v>
      </c>
      <c r="J277" s="8" t="n">
        <v>8</v>
      </c>
      <c r="K277" s="15" t="n">
        <v>2</v>
      </c>
      <c r="L277" s="27" t="n">
        <v>1</v>
      </c>
      <c r="M277" s="8" t="n">
        <v>3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43541</v>
      </c>
      <c r="B278" s="42" t="inlineStr">
        <is>
          <t>Genoa</t>
        </is>
      </c>
      <c r="C278" s="42" t="inlineStr">
        <is>
          <t>Juventus</t>
        </is>
      </c>
      <c r="D278" s="27" t="n">
        <v>347</v>
      </c>
      <c r="E278" s="27" t="n">
        <v>516</v>
      </c>
      <c r="F278" s="27" t="n">
        <v>266</v>
      </c>
      <c r="G278" s="27" t="n">
        <v>426</v>
      </c>
      <c r="H278" s="8" t="n">
        <v>5</v>
      </c>
      <c r="I278" s="8" t="n">
        <v>0</v>
      </c>
      <c r="J278" s="8" t="n">
        <v>5</v>
      </c>
      <c r="K278" s="15" t="n">
        <v>2</v>
      </c>
      <c r="L278" s="27" t="n">
        <v>0</v>
      </c>
      <c r="M278" s="8" t="n">
        <v>2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43541</v>
      </c>
      <c r="B279" s="42" t="inlineStr">
        <is>
          <t>Lazio</t>
        </is>
      </c>
      <c r="C279" s="42" t="inlineStr">
        <is>
          <t>Parma</t>
        </is>
      </c>
      <c r="D279" s="27" t="n">
        <v>501</v>
      </c>
      <c r="E279" s="27" t="n">
        <v>413</v>
      </c>
      <c r="F279" s="27" t="n">
        <v>430</v>
      </c>
      <c r="G279" s="27" t="n">
        <v>321</v>
      </c>
      <c r="H279" s="8" t="n">
        <v>8</v>
      </c>
      <c r="I279" s="8" t="n">
        <v>1</v>
      </c>
      <c r="J279" s="8" t="n">
        <v>9</v>
      </c>
      <c r="K279" s="15" t="n">
        <v>4</v>
      </c>
      <c r="L279" s="27" t="n">
        <v>1</v>
      </c>
      <c r="M279" s="8" t="n">
        <v>5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43541</v>
      </c>
      <c r="B280" s="42" t="inlineStr">
        <is>
          <t>Napoli</t>
        </is>
      </c>
      <c r="C280" s="42" t="inlineStr">
        <is>
          <t>Udinese</t>
        </is>
      </c>
      <c r="D280" s="27" t="n">
        <v>708</v>
      </c>
      <c r="E280" s="27" t="n">
        <v>356</v>
      </c>
      <c r="F280" s="27" t="n">
        <v>636</v>
      </c>
      <c r="G280" s="27" t="n">
        <v>281</v>
      </c>
      <c r="H280" s="8" t="n">
        <v>5</v>
      </c>
      <c r="I280" s="8" t="n">
        <v>3</v>
      </c>
      <c r="J280" s="8" t="n">
        <v>8</v>
      </c>
      <c r="K280" s="15" t="n">
        <v>4</v>
      </c>
      <c r="L280" s="27" t="n">
        <v>2</v>
      </c>
      <c r="M280" s="8" t="n">
        <v>6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43553</v>
      </c>
      <c r="B281" s="42" t="inlineStr">
        <is>
          <t>Chievo</t>
        </is>
      </c>
      <c r="C281" s="42" t="inlineStr">
        <is>
          <t>Cagliari</t>
        </is>
      </c>
      <c r="D281" s="27" t="n">
        <v>447</v>
      </c>
      <c r="E281" s="27" t="n">
        <v>477</v>
      </c>
      <c r="F281" s="27" t="n">
        <v>341</v>
      </c>
      <c r="G281" s="27" t="n">
        <v>356</v>
      </c>
      <c r="H281" s="8" t="n">
        <v>6</v>
      </c>
      <c r="I281" s="8" t="n">
        <v>3</v>
      </c>
      <c r="J281" s="8" t="n">
        <v>9</v>
      </c>
      <c r="K281" s="15" t="n">
        <v>0</v>
      </c>
      <c r="L281" s="27" t="n">
        <v>3</v>
      </c>
      <c r="M281" s="8" t="n">
        <v>3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43554</v>
      </c>
      <c r="B282" s="42" t="inlineStr">
        <is>
          <t>Juventus</t>
        </is>
      </c>
      <c r="C282" s="42" t="inlineStr">
        <is>
          <t>Empoli</t>
        </is>
      </c>
      <c r="D282" s="27" t="n">
        <v>416</v>
      </c>
      <c r="E282" s="27" t="n">
        <v>553</v>
      </c>
      <c r="F282" s="27" t="n">
        <v>359</v>
      </c>
      <c r="G282" s="27" t="n">
        <v>476</v>
      </c>
      <c r="H282" s="8" t="n">
        <v>3</v>
      </c>
      <c r="I282" s="8" t="n">
        <v>0</v>
      </c>
      <c r="J282" s="8" t="n">
        <v>3</v>
      </c>
      <c r="K282" s="15" t="n">
        <v>1</v>
      </c>
      <c r="L282" s="27" t="n">
        <v>0</v>
      </c>
      <c r="M282" s="8" t="n">
        <v>1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43554</v>
      </c>
      <c r="B283" s="42" t="inlineStr">
        <is>
          <t>Sampdoria</t>
        </is>
      </c>
      <c r="C283" s="42" t="inlineStr">
        <is>
          <t>AC Milan</t>
        </is>
      </c>
      <c r="D283" s="27" t="n">
        <v>469</v>
      </c>
      <c r="E283" s="27" t="n">
        <v>540</v>
      </c>
      <c r="F283" s="27" t="n">
        <v>387</v>
      </c>
      <c r="G283" s="27" t="n">
        <v>461</v>
      </c>
      <c r="H283" s="8" t="n">
        <v>7</v>
      </c>
      <c r="I283" s="8" t="n">
        <v>5</v>
      </c>
      <c r="J283" s="8" t="n">
        <v>12</v>
      </c>
      <c r="K283" s="15" t="n">
        <v>1</v>
      </c>
      <c r="L283" s="27" t="n">
        <v>0</v>
      </c>
      <c r="M283" s="8" t="n">
        <v>1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43554</v>
      </c>
      <c r="B284" s="42" t="inlineStr">
        <is>
          <t>Udinese</t>
        </is>
      </c>
      <c r="C284" s="42" t="inlineStr">
        <is>
          <t>Genoa</t>
        </is>
      </c>
      <c r="D284" s="27" t="n">
        <v>314</v>
      </c>
      <c r="E284" s="27" t="n">
        <v>466</v>
      </c>
      <c r="F284" s="27" t="n">
        <v>227</v>
      </c>
      <c r="G284" s="27" t="n">
        <v>377</v>
      </c>
      <c r="H284" s="8" t="n">
        <v>5</v>
      </c>
      <c r="I284" s="8" t="n">
        <v>6</v>
      </c>
      <c r="J284" s="8" t="n">
        <v>11</v>
      </c>
      <c r="K284" s="15" t="n">
        <v>2</v>
      </c>
      <c r="L284" s="27" t="n">
        <v>0</v>
      </c>
      <c r="M284" s="8" t="n">
        <v>2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43555</v>
      </c>
      <c r="B285" s="42" t="inlineStr">
        <is>
          <t>AS Roma</t>
        </is>
      </c>
      <c r="C285" s="42" t="inlineStr">
        <is>
          <t>Napoli</t>
        </is>
      </c>
      <c r="D285" s="27" t="n">
        <v>385</v>
      </c>
      <c r="E285" s="27" t="n">
        <v>617</v>
      </c>
      <c r="F285" s="27" t="n">
        <v>311</v>
      </c>
      <c r="G285" s="27" t="n">
        <v>557</v>
      </c>
      <c r="H285" s="8" t="n">
        <v>3</v>
      </c>
      <c r="I285" s="8" t="n">
        <v>10</v>
      </c>
      <c r="J285" s="8" t="n">
        <v>13</v>
      </c>
      <c r="K285" s="15" t="n">
        <v>1</v>
      </c>
      <c r="L285" s="27" t="n">
        <v>4</v>
      </c>
      <c r="M285" s="8" t="n">
        <v>5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43555</v>
      </c>
      <c r="B286" s="42" t="inlineStr">
        <is>
          <t>Bologna</t>
        </is>
      </c>
      <c r="C286" s="42" t="inlineStr">
        <is>
          <t>Sassuolo</t>
        </is>
      </c>
      <c r="D286" s="27" t="n">
        <v>298</v>
      </c>
      <c r="E286" s="27" t="n">
        <v>413</v>
      </c>
      <c r="F286" s="27" t="n">
        <v>221</v>
      </c>
      <c r="G286" s="27" t="n">
        <v>322</v>
      </c>
      <c r="H286" s="8" t="n">
        <v>8</v>
      </c>
      <c r="I286" s="8" t="n">
        <v>3</v>
      </c>
      <c r="J286" s="8" t="n">
        <v>11</v>
      </c>
      <c r="K286" s="15" t="n">
        <v>2</v>
      </c>
      <c r="L286" s="27" t="n">
        <v>1</v>
      </c>
      <c r="M286" s="8" t="n">
        <v>3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43555</v>
      </c>
      <c r="B287" s="42" t="inlineStr">
        <is>
          <t>Fiorentina</t>
        </is>
      </c>
      <c r="C287" s="42" t="inlineStr">
        <is>
          <t>Torino</t>
        </is>
      </c>
      <c r="D287" s="27" t="n">
        <v>287</v>
      </c>
      <c r="E287" s="27" t="n">
        <v>389</v>
      </c>
      <c r="F287" s="27" t="n">
        <v>206</v>
      </c>
      <c r="G287" s="27" t="n">
        <v>276</v>
      </c>
      <c r="H287" s="8" t="n">
        <v>8</v>
      </c>
      <c r="I287" s="8" t="n">
        <v>3</v>
      </c>
      <c r="J287" s="8" t="n">
        <v>11</v>
      </c>
      <c r="K287" s="15" t="n">
        <v>1</v>
      </c>
      <c r="L287" s="27" t="n">
        <v>1</v>
      </c>
      <c r="M287" s="8" t="n">
        <v>2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43555</v>
      </c>
      <c r="B288" s="42" t="inlineStr">
        <is>
          <t>Frosinone</t>
        </is>
      </c>
      <c r="C288" s="42" t="inlineStr">
        <is>
          <t>Spal</t>
        </is>
      </c>
      <c r="D288" s="27" t="n">
        <v>443</v>
      </c>
      <c r="E288" s="27" t="n">
        <v>374</v>
      </c>
      <c r="F288" s="27" t="n">
        <v>347</v>
      </c>
      <c r="G288" s="27" t="n">
        <v>271</v>
      </c>
      <c r="H288" s="8" t="n">
        <v>6</v>
      </c>
      <c r="I288" s="8" t="n">
        <v>3</v>
      </c>
      <c r="J288" s="8" t="n">
        <v>9</v>
      </c>
      <c r="K288" s="15" t="n">
        <v>0</v>
      </c>
      <c r="L288" s="27" t="n">
        <v>1</v>
      </c>
      <c r="M288" s="8" t="n">
        <v>1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43555</v>
      </c>
      <c r="B289" s="42" t="inlineStr">
        <is>
          <t>Inter</t>
        </is>
      </c>
      <c r="C289" s="42" t="inlineStr">
        <is>
          <t>Lazio</t>
        </is>
      </c>
      <c r="D289" s="27" t="n">
        <v>623</v>
      </c>
      <c r="E289" s="27" t="n">
        <v>345</v>
      </c>
      <c r="F289" s="27" t="n">
        <v>548</v>
      </c>
      <c r="G289" s="27" t="n">
        <v>268</v>
      </c>
      <c r="H289" s="8" t="n">
        <v>7</v>
      </c>
      <c r="I289" s="8" t="n">
        <v>5</v>
      </c>
      <c r="J289" s="8" t="n">
        <v>12</v>
      </c>
      <c r="K289" s="15" t="n">
        <v>0</v>
      </c>
      <c r="L289" s="27" t="n">
        <v>1</v>
      </c>
      <c r="M289" s="8" t="n">
        <v>1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43555</v>
      </c>
      <c r="B290" s="42" t="inlineStr">
        <is>
          <t>Parma</t>
        </is>
      </c>
      <c r="C290" s="42" t="inlineStr">
        <is>
          <t>Atalanta</t>
        </is>
      </c>
      <c r="D290" s="27" t="n">
        <v>294</v>
      </c>
      <c r="E290" s="27" t="n">
        <v>632</v>
      </c>
      <c r="F290" s="27" t="n">
        <v>210</v>
      </c>
      <c r="G290" s="27" t="n">
        <v>555</v>
      </c>
      <c r="H290" s="8" t="n">
        <v>4</v>
      </c>
      <c r="I290" s="8" t="n">
        <v>9</v>
      </c>
      <c r="J290" s="8" t="n">
        <v>13</v>
      </c>
      <c r="K290" s="15" t="n">
        <v>1</v>
      </c>
      <c r="L290" s="27" t="n">
        <v>3</v>
      </c>
      <c r="M290" s="8" t="n">
        <v>4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43557</v>
      </c>
      <c r="B291" s="42" t="inlineStr">
        <is>
          <t>AC Milan</t>
        </is>
      </c>
      <c r="C291" s="42" t="inlineStr">
        <is>
          <t>Udinese</t>
        </is>
      </c>
      <c r="D291" s="27" t="n">
        <v>483</v>
      </c>
      <c r="E291" s="27" t="n">
        <v>373</v>
      </c>
      <c r="F291" s="27" t="n">
        <v>402</v>
      </c>
      <c r="G291" s="27" t="n">
        <v>282</v>
      </c>
      <c r="H291" s="8" t="n">
        <v>6</v>
      </c>
      <c r="I291" s="8" t="n">
        <v>2</v>
      </c>
      <c r="J291" s="8" t="n">
        <v>8</v>
      </c>
      <c r="K291" s="15" t="n">
        <v>1</v>
      </c>
      <c r="L291" s="27" t="n">
        <v>1</v>
      </c>
      <c r="M291" s="8" t="n">
        <v>2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43557</v>
      </c>
      <c r="B292" s="42" t="inlineStr">
        <is>
          <t>Cagliari</t>
        </is>
      </c>
      <c r="C292" s="42" t="inlineStr">
        <is>
          <t>Juventus</t>
        </is>
      </c>
      <c r="D292" s="27" t="n">
        <v>412</v>
      </c>
      <c r="E292" s="27" t="n">
        <v>498</v>
      </c>
      <c r="F292" s="27" t="n">
        <v>322</v>
      </c>
      <c r="G292" s="27" t="n">
        <v>408</v>
      </c>
      <c r="H292" s="8" t="n">
        <v>0</v>
      </c>
      <c r="I292" s="8" t="n">
        <v>6</v>
      </c>
      <c r="J292" s="8" t="n">
        <v>6</v>
      </c>
      <c r="K292" s="15" t="n">
        <v>0</v>
      </c>
      <c r="L292" s="27" t="n">
        <v>2</v>
      </c>
      <c r="M292" s="8" t="n">
        <v>2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43558</v>
      </c>
      <c r="B293" s="42" t="inlineStr">
        <is>
          <t>AS Roma</t>
        </is>
      </c>
      <c r="C293" s="42" t="inlineStr">
        <is>
          <t>Fiorentina</t>
        </is>
      </c>
      <c r="D293" s="27" t="n">
        <v>403</v>
      </c>
      <c r="E293" s="27" t="n">
        <v>414</v>
      </c>
      <c r="F293" s="27" t="n">
        <v>316</v>
      </c>
      <c r="G293" s="27" t="n">
        <v>328</v>
      </c>
      <c r="H293" s="8" t="n">
        <v>4</v>
      </c>
      <c r="I293" s="8" t="n">
        <v>4</v>
      </c>
      <c r="J293" s="8" t="n">
        <v>8</v>
      </c>
      <c r="K293" s="15" t="n">
        <v>2</v>
      </c>
      <c r="L293" s="27" t="n">
        <v>2</v>
      </c>
      <c r="M293" s="8" t="n">
        <v>4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43558</v>
      </c>
      <c r="B294" s="42" t="inlineStr">
        <is>
          <t>Empoli</t>
        </is>
      </c>
      <c r="C294" s="42" t="inlineStr">
        <is>
          <t>Napoli</t>
        </is>
      </c>
      <c r="D294" s="27" t="n">
        <v>382</v>
      </c>
      <c r="E294" s="27" t="n">
        <v>654</v>
      </c>
      <c r="F294" s="27" t="n">
        <v>310</v>
      </c>
      <c r="G294" s="27" t="n">
        <v>583</v>
      </c>
      <c r="H294" s="8" t="n">
        <v>7</v>
      </c>
      <c r="I294" s="8" t="n">
        <v>5</v>
      </c>
      <c r="J294" s="8" t="n">
        <v>12</v>
      </c>
      <c r="K294" s="15" t="n">
        <v>2</v>
      </c>
      <c r="L294" s="27" t="n">
        <v>1</v>
      </c>
      <c r="M294" s="8" t="n">
        <v>3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43558</v>
      </c>
      <c r="B295" s="42" t="inlineStr">
        <is>
          <t>Frosinone</t>
        </is>
      </c>
      <c r="C295" s="42" t="inlineStr">
        <is>
          <t>Parma</t>
        </is>
      </c>
      <c r="D295" s="27" t="n">
        <v>453</v>
      </c>
      <c r="E295" s="27" t="n">
        <v>302</v>
      </c>
      <c r="F295" s="27" t="n">
        <v>378</v>
      </c>
      <c r="G295" s="27" t="n">
        <v>212</v>
      </c>
      <c r="H295" s="8" t="n">
        <v>4</v>
      </c>
      <c r="I295" s="8" t="n">
        <v>4</v>
      </c>
      <c r="J295" s="8" t="n">
        <v>8</v>
      </c>
      <c r="K295" s="15" t="n">
        <v>3</v>
      </c>
      <c r="L295" s="27" t="n">
        <v>2</v>
      </c>
      <c r="M295" s="8" t="n">
        <v>5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43558</v>
      </c>
      <c r="B296" s="42" t="inlineStr">
        <is>
          <t>Genoa</t>
        </is>
      </c>
      <c r="C296" s="42" t="inlineStr">
        <is>
          <t>Inter</t>
        </is>
      </c>
      <c r="D296" s="27" t="n">
        <v>255</v>
      </c>
      <c r="E296" s="27" t="n">
        <v>884</v>
      </c>
      <c r="F296" s="27" t="n">
        <v>191</v>
      </c>
      <c r="G296" s="27" t="n">
        <v>819</v>
      </c>
      <c r="H296" s="8" t="n">
        <v>2</v>
      </c>
      <c r="I296" s="8" t="n">
        <v>7</v>
      </c>
      <c r="J296" s="8" t="n">
        <v>9</v>
      </c>
      <c r="K296" s="15" t="n">
        <v>0</v>
      </c>
      <c r="L296" s="27" t="n">
        <v>4</v>
      </c>
      <c r="M296" s="8" t="n">
        <v>4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43558</v>
      </c>
      <c r="B297" s="42" t="inlineStr">
        <is>
          <t>Spal</t>
        </is>
      </c>
      <c r="C297" s="42" t="inlineStr">
        <is>
          <t>Lazio</t>
        </is>
      </c>
      <c r="D297" s="27" t="n">
        <v>302</v>
      </c>
      <c r="E297" s="27" t="n">
        <v>572</v>
      </c>
      <c r="F297" s="27" t="n">
        <v>231</v>
      </c>
      <c r="G297" s="27" t="n">
        <v>490</v>
      </c>
      <c r="H297" s="8" t="n">
        <v>5</v>
      </c>
      <c r="I297" s="8" t="n">
        <v>3</v>
      </c>
      <c r="J297" s="8" t="n">
        <v>8</v>
      </c>
      <c r="K297" s="15" t="n">
        <v>1</v>
      </c>
      <c r="L297" s="27" t="n">
        <v>0</v>
      </c>
      <c r="M297" s="8" t="n">
        <v>1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43558</v>
      </c>
      <c r="B298" s="42" t="inlineStr">
        <is>
          <t>Torino</t>
        </is>
      </c>
      <c r="C298" s="42" t="inlineStr">
        <is>
          <t>Sampdoria</t>
        </is>
      </c>
      <c r="D298" s="27" t="n">
        <v>314</v>
      </c>
      <c r="E298" s="27" t="n">
        <v>379</v>
      </c>
      <c r="F298" s="27" t="n">
        <v>211</v>
      </c>
      <c r="G298" s="27" t="n">
        <v>273</v>
      </c>
      <c r="H298" s="8" t="n">
        <v>6</v>
      </c>
      <c r="I298" s="8" t="n">
        <v>3</v>
      </c>
      <c r="J298" s="8" t="n">
        <v>9</v>
      </c>
      <c r="K298" s="15" t="n">
        <v>2</v>
      </c>
      <c r="L298" s="27" t="n">
        <v>1</v>
      </c>
      <c r="M298" s="8" t="n">
        <v>3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43559</v>
      </c>
      <c r="B299" s="42" t="inlineStr">
        <is>
          <t>Atalanta</t>
        </is>
      </c>
      <c r="C299" s="42" t="inlineStr">
        <is>
          <t>Bologna</t>
        </is>
      </c>
      <c r="D299" s="27" t="n">
        <v>505</v>
      </c>
      <c r="E299" s="27" t="n">
        <v>476</v>
      </c>
      <c r="F299" s="27" t="n">
        <v>416</v>
      </c>
      <c r="G299" s="27" t="n">
        <v>391</v>
      </c>
      <c r="H299" s="8" t="n">
        <v>8</v>
      </c>
      <c r="I299" s="8" t="n">
        <v>4</v>
      </c>
      <c r="J299" s="8" t="n">
        <v>12</v>
      </c>
      <c r="K299" s="15" t="n">
        <v>4</v>
      </c>
      <c r="L299" s="27" t="n">
        <v>1</v>
      </c>
      <c r="M299" s="8" t="n">
        <v>5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43559</v>
      </c>
      <c r="B300" s="42" t="inlineStr">
        <is>
          <t>Sassuolo</t>
        </is>
      </c>
      <c r="C300" s="42" t="inlineStr">
        <is>
          <t>Chievo</t>
        </is>
      </c>
      <c r="D300" s="27" t="n">
        <v>512</v>
      </c>
      <c r="E300" s="27" t="n">
        <v>387</v>
      </c>
      <c r="F300" s="27" t="n">
        <v>433</v>
      </c>
      <c r="G300" s="27" t="n">
        <v>309</v>
      </c>
      <c r="H300" s="8" t="n">
        <v>8</v>
      </c>
      <c r="I300" s="8" t="n">
        <v>5</v>
      </c>
      <c r="J300" s="8" t="n">
        <v>13</v>
      </c>
      <c r="K300" s="15" t="n">
        <v>4</v>
      </c>
      <c r="L300" s="27" t="n">
        <v>0</v>
      </c>
      <c r="M300" s="8" t="n">
        <v>4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43561</v>
      </c>
      <c r="B301" s="42" t="inlineStr">
        <is>
          <t>Juventus</t>
        </is>
      </c>
      <c r="C301" s="42" t="inlineStr">
        <is>
          <t>AC Milan</t>
        </is>
      </c>
      <c r="D301" s="27" t="n">
        <v>402</v>
      </c>
      <c r="E301" s="27" t="n">
        <v>450</v>
      </c>
      <c r="F301" s="27" t="n">
        <v>328</v>
      </c>
      <c r="G301" s="27" t="n">
        <v>384</v>
      </c>
      <c r="H301" s="8" t="n">
        <v>5</v>
      </c>
      <c r="I301" s="8" t="n">
        <v>4</v>
      </c>
      <c r="J301" s="8" t="n">
        <v>9</v>
      </c>
      <c r="K301" s="15" t="n">
        <v>2</v>
      </c>
      <c r="L301" s="27" t="n">
        <v>1</v>
      </c>
      <c r="M301" s="8" t="n">
        <v>3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43561</v>
      </c>
      <c r="B302" s="42" t="inlineStr">
        <is>
          <t>Parma</t>
        </is>
      </c>
      <c r="C302" s="42" t="inlineStr">
        <is>
          <t>Torino</t>
        </is>
      </c>
      <c r="D302" s="27" t="n">
        <v>235</v>
      </c>
      <c r="E302" s="27" t="n">
        <v>424</v>
      </c>
      <c r="F302" s="27" t="n">
        <v>158</v>
      </c>
      <c r="G302" s="27" t="n">
        <v>345</v>
      </c>
      <c r="H302" s="8" t="n">
        <v>1</v>
      </c>
      <c r="I302" s="8" t="n">
        <v>4</v>
      </c>
      <c r="J302" s="8" t="n">
        <v>5</v>
      </c>
      <c r="K302" s="15" t="n">
        <v>0</v>
      </c>
      <c r="L302" s="27" t="n">
        <v>0</v>
      </c>
      <c r="M302" s="8" t="n">
        <v>0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43561</v>
      </c>
      <c r="B303" s="42" t="inlineStr">
        <is>
          <t>Sampdoria</t>
        </is>
      </c>
      <c r="C303" s="42" t="inlineStr">
        <is>
          <t>AS Roma</t>
        </is>
      </c>
      <c r="D303" s="27" t="n">
        <v>553</v>
      </c>
      <c r="E303" s="27" t="n">
        <v>325</v>
      </c>
      <c r="F303" s="27" t="n">
        <v>476</v>
      </c>
      <c r="G303" s="27" t="n">
        <v>249</v>
      </c>
      <c r="H303" s="8" t="n">
        <v>2</v>
      </c>
      <c r="I303" s="8" t="n">
        <v>4</v>
      </c>
      <c r="J303" s="8" t="n">
        <v>6</v>
      </c>
      <c r="K303" s="15" t="n">
        <v>0</v>
      </c>
      <c r="L303" s="27" t="n">
        <v>1</v>
      </c>
      <c r="M303" s="8" t="n">
        <v>1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43562</v>
      </c>
      <c r="B304" s="42" t="inlineStr">
        <is>
          <t>Cagliari</t>
        </is>
      </c>
      <c r="C304" s="42" t="inlineStr">
        <is>
          <t>Spal</t>
        </is>
      </c>
      <c r="D304" s="27" t="n">
        <v>483</v>
      </c>
      <c r="E304" s="27" t="n">
        <v>406</v>
      </c>
      <c r="F304" s="27" t="n">
        <v>396</v>
      </c>
      <c r="G304" s="27" t="n">
        <v>310</v>
      </c>
      <c r="H304" s="8" t="n">
        <v>9</v>
      </c>
      <c r="I304" s="8" t="n">
        <v>2</v>
      </c>
      <c r="J304" s="8" t="n">
        <v>11</v>
      </c>
      <c r="K304" s="15" t="n">
        <v>2</v>
      </c>
      <c r="L304" s="27" t="n">
        <v>1</v>
      </c>
      <c r="M304" s="8" t="n">
        <v>3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43562</v>
      </c>
      <c r="B305" s="42" t="inlineStr">
        <is>
          <t>Fiorentina</t>
        </is>
      </c>
      <c r="C305" s="42" t="inlineStr">
        <is>
          <t>Frosinone</t>
        </is>
      </c>
      <c r="D305" s="27" t="n">
        <v>481</v>
      </c>
      <c r="E305" s="27" t="n">
        <v>296</v>
      </c>
      <c r="F305" s="27" t="n">
        <v>376</v>
      </c>
      <c r="G305" s="27" t="n">
        <v>186</v>
      </c>
      <c r="H305" s="8" t="n">
        <v>4</v>
      </c>
      <c r="I305" s="8" t="n">
        <v>3</v>
      </c>
      <c r="J305" s="8" t="n">
        <v>7</v>
      </c>
      <c r="K305" s="15" t="n">
        <v>0</v>
      </c>
      <c r="L305" s="27" t="n">
        <v>1</v>
      </c>
      <c r="M305" s="8" t="n">
        <v>1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43562</v>
      </c>
      <c r="B306" s="42" t="inlineStr">
        <is>
          <t>Inter</t>
        </is>
      </c>
      <c r="C306" s="42" t="inlineStr">
        <is>
          <t>Atalanta</t>
        </is>
      </c>
      <c r="D306" s="27" t="n">
        <v>512</v>
      </c>
      <c r="E306" s="27" t="n">
        <v>423</v>
      </c>
      <c r="F306" s="27" t="n">
        <v>427</v>
      </c>
      <c r="G306" s="27" t="n">
        <v>342</v>
      </c>
      <c r="H306" s="8" t="n">
        <v>4</v>
      </c>
      <c r="I306" s="8" t="n">
        <v>0</v>
      </c>
      <c r="J306" s="8" t="n">
        <v>4</v>
      </c>
      <c r="K306" s="15" t="n">
        <v>0</v>
      </c>
      <c r="L306" s="27" t="n">
        <v>0</v>
      </c>
      <c r="M306" s="8" t="n">
        <v>0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43562</v>
      </c>
      <c r="B307" s="42" t="inlineStr">
        <is>
          <t>Lazio</t>
        </is>
      </c>
      <c r="C307" s="42" t="inlineStr">
        <is>
          <t>Sassuolo</t>
        </is>
      </c>
      <c r="D307" s="27" t="n">
        <v>501</v>
      </c>
      <c r="E307" s="27" t="n">
        <v>378</v>
      </c>
      <c r="F307" s="27" t="n">
        <v>423</v>
      </c>
      <c r="G307" s="27" t="n">
        <v>297</v>
      </c>
      <c r="H307" s="8" t="n">
        <v>7</v>
      </c>
      <c r="I307" s="8" t="n">
        <v>2</v>
      </c>
      <c r="J307" s="8" t="n">
        <v>9</v>
      </c>
      <c r="K307" s="15" t="n">
        <v>2</v>
      </c>
      <c r="L307" s="27" t="n">
        <v>2</v>
      </c>
      <c r="M307" s="8" t="n">
        <v>4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A308" s="52" t="n">
        <v>43562</v>
      </c>
      <c r="B308" s="42" t="inlineStr">
        <is>
          <t>Napoli</t>
        </is>
      </c>
      <c r="C308" s="42" t="inlineStr">
        <is>
          <t>Genoa</t>
        </is>
      </c>
      <c r="D308" s="27" t="n">
        <v>694</v>
      </c>
      <c r="E308" s="27" t="n">
        <v>244</v>
      </c>
      <c r="F308" s="27" t="n">
        <v>627</v>
      </c>
      <c r="G308" s="27" t="n">
        <v>167</v>
      </c>
      <c r="H308" s="8" t="n">
        <v>9</v>
      </c>
      <c r="I308" s="8" t="n">
        <v>5</v>
      </c>
      <c r="J308" s="8" t="n">
        <v>14</v>
      </c>
      <c r="K308" s="15" t="n">
        <v>1</v>
      </c>
      <c r="L308" s="27" t="n">
        <v>1</v>
      </c>
      <c r="M308" s="8" t="n">
        <v>2</v>
      </c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A309" s="52" t="n">
        <v>43562</v>
      </c>
      <c r="B309" s="42" t="inlineStr">
        <is>
          <t>Udinese</t>
        </is>
      </c>
      <c r="C309" s="42" t="inlineStr">
        <is>
          <t>Empoli</t>
        </is>
      </c>
      <c r="D309" s="27" t="n">
        <v>303</v>
      </c>
      <c r="E309" s="27" t="n">
        <v>527</v>
      </c>
      <c r="F309" s="27" t="n">
        <v>228</v>
      </c>
      <c r="G309" s="27" t="n">
        <v>458</v>
      </c>
      <c r="H309" s="8" t="n">
        <v>5</v>
      </c>
      <c r="I309" s="8" t="n">
        <v>6</v>
      </c>
      <c r="J309" s="8" t="n">
        <v>11</v>
      </c>
      <c r="K309" s="15" t="n">
        <v>3</v>
      </c>
      <c r="L309" s="27" t="n">
        <v>2</v>
      </c>
      <c r="M309" s="8" t="n">
        <v>5</v>
      </c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A310" s="52" t="n">
        <v>43563</v>
      </c>
      <c r="B310" s="42" t="inlineStr">
        <is>
          <t>Bologna</t>
        </is>
      </c>
      <c r="C310" s="42" t="inlineStr">
        <is>
          <t>Chievo</t>
        </is>
      </c>
      <c r="D310" s="27" t="n">
        <v>517</v>
      </c>
      <c r="E310" s="27" t="n">
        <v>277</v>
      </c>
      <c r="F310" s="27" t="n">
        <v>443</v>
      </c>
      <c r="G310" s="27" t="n">
        <v>201</v>
      </c>
      <c r="H310" s="8" t="n">
        <v>11</v>
      </c>
      <c r="I310" s="8" t="n">
        <v>2</v>
      </c>
      <c r="J310" s="8" t="n">
        <v>13</v>
      </c>
      <c r="K310" s="15" t="n">
        <v>3</v>
      </c>
      <c r="L310" s="27" t="n">
        <v>0</v>
      </c>
      <c r="M310" s="8" t="n">
        <v>3</v>
      </c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A311" s="52" t="n">
        <v>43568</v>
      </c>
      <c r="B311" s="42" t="inlineStr">
        <is>
          <t>AC Milan</t>
        </is>
      </c>
      <c r="C311" s="42" t="inlineStr">
        <is>
          <t>Lazio</t>
        </is>
      </c>
      <c r="D311" s="27" t="n">
        <v>491</v>
      </c>
      <c r="E311" s="27" t="n">
        <v>408</v>
      </c>
      <c r="F311" s="27" t="n">
        <v>425</v>
      </c>
      <c r="G311" s="27" t="n">
        <v>325</v>
      </c>
      <c r="H311" s="8" t="n">
        <v>5</v>
      </c>
      <c r="I311" s="8" t="n">
        <v>4</v>
      </c>
      <c r="J311" s="8" t="n">
        <v>9</v>
      </c>
      <c r="K311" s="15" t="n">
        <v>1</v>
      </c>
      <c r="L311" s="27" t="n">
        <v>0</v>
      </c>
      <c r="M311" s="8" t="n">
        <v>1</v>
      </c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A312" s="52" t="n">
        <v>43568</v>
      </c>
      <c r="B312" s="42" t="inlineStr">
        <is>
          <t>AS Roma</t>
        </is>
      </c>
      <c r="C312" s="42" t="inlineStr">
        <is>
          <t>Udinese</t>
        </is>
      </c>
      <c r="D312" s="27" t="n">
        <v>422</v>
      </c>
      <c r="E312" s="27" t="n">
        <v>367</v>
      </c>
      <c r="F312" s="27" t="n">
        <v>346</v>
      </c>
      <c r="G312" s="27" t="n">
        <v>283</v>
      </c>
      <c r="H312" s="8" t="n">
        <v>4</v>
      </c>
      <c r="I312" s="8" t="n">
        <v>2</v>
      </c>
      <c r="J312" s="8" t="n">
        <v>6</v>
      </c>
      <c r="K312" s="15" t="n">
        <v>1</v>
      </c>
      <c r="L312" s="27" t="n">
        <v>0</v>
      </c>
      <c r="M312" s="8" t="n">
        <v>1</v>
      </c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A313" s="52" t="n">
        <v>43568</v>
      </c>
      <c r="B313" s="42" t="inlineStr">
        <is>
          <t>Spal</t>
        </is>
      </c>
      <c r="C313" s="42" t="inlineStr">
        <is>
          <t>Juventus</t>
        </is>
      </c>
      <c r="D313" s="27" t="n">
        <v>361</v>
      </c>
      <c r="E313" s="27" t="n">
        <v>506</v>
      </c>
      <c r="F313" s="27" t="n">
        <v>299</v>
      </c>
      <c r="G313" s="27" t="n">
        <v>453</v>
      </c>
      <c r="H313" s="8" t="n">
        <v>3</v>
      </c>
      <c r="I313" s="8" t="n">
        <v>3</v>
      </c>
      <c r="J313" s="8" t="n">
        <v>6</v>
      </c>
      <c r="K313" s="15" t="n">
        <v>2</v>
      </c>
      <c r="L313" s="27" t="n">
        <v>1</v>
      </c>
      <c r="M313" s="8" t="n">
        <v>3</v>
      </c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A314" s="52" t="n">
        <v>43569</v>
      </c>
      <c r="B314" s="42" t="inlineStr">
        <is>
          <t>Chievo</t>
        </is>
      </c>
      <c r="C314" s="42" t="inlineStr">
        <is>
          <t>Napoli</t>
        </is>
      </c>
      <c r="D314" s="27" t="n">
        <v>343</v>
      </c>
      <c r="E314" s="27" t="n">
        <v>783</v>
      </c>
      <c r="F314" s="27" t="n">
        <v>267</v>
      </c>
      <c r="G314" s="27" t="n">
        <v>704</v>
      </c>
      <c r="H314" s="8" t="n">
        <v>4</v>
      </c>
      <c r="I314" s="8" t="n">
        <v>5</v>
      </c>
      <c r="J314" s="8" t="n">
        <v>9</v>
      </c>
      <c r="K314" s="15" t="n">
        <v>1</v>
      </c>
      <c r="L314" s="27" t="n">
        <v>3</v>
      </c>
      <c r="M314" s="8" t="n">
        <v>4</v>
      </c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A315" s="52" t="n">
        <v>43569</v>
      </c>
      <c r="B315" s="42" t="inlineStr">
        <is>
          <t>Fiorentina</t>
        </is>
      </c>
      <c r="C315" s="42" t="inlineStr">
        <is>
          <t>Bologna</t>
        </is>
      </c>
      <c r="D315" s="27" t="n">
        <v>467</v>
      </c>
      <c r="E315" s="27" t="n">
        <v>350</v>
      </c>
      <c r="F315" s="27" t="n">
        <v>366</v>
      </c>
      <c r="G315" s="27" t="n">
        <v>266</v>
      </c>
      <c r="H315" s="8" t="n">
        <v>6</v>
      </c>
      <c r="I315" s="8" t="n">
        <v>1</v>
      </c>
      <c r="J315" s="8" t="n">
        <v>7</v>
      </c>
      <c r="K315" s="15" t="n">
        <v>0</v>
      </c>
      <c r="L315" s="27" t="n">
        <v>0</v>
      </c>
      <c r="M315" s="8" t="n">
        <v>0</v>
      </c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A316" s="52" t="n">
        <v>43569</v>
      </c>
      <c r="B316" s="42" t="inlineStr">
        <is>
          <t>Frosinone</t>
        </is>
      </c>
      <c r="C316" s="42" t="inlineStr">
        <is>
          <t>Inter</t>
        </is>
      </c>
      <c r="D316" s="27" t="n">
        <v>272</v>
      </c>
      <c r="E316" s="27" t="n">
        <v>689</v>
      </c>
      <c r="F316" s="27" t="n">
        <v>191</v>
      </c>
      <c r="G316" s="27" t="n">
        <v>610</v>
      </c>
      <c r="H316" s="8" t="n">
        <v>4</v>
      </c>
      <c r="I316" s="8" t="n">
        <v>6</v>
      </c>
      <c r="J316" s="8" t="n">
        <v>10</v>
      </c>
      <c r="K316" s="15" t="n">
        <v>1</v>
      </c>
      <c r="L316" s="27" t="n">
        <v>3</v>
      </c>
      <c r="M316" s="8" t="n">
        <v>4</v>
      </c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A317" s="52" t="n">
        <v>43569</v>
      </c>
      <c r="B317" s="42" t="inlineStr">
        <is>
          <t>Sampdoria</t>
        </is>
      </c>
      <c r="C317" s="42" t="inlineStr">
        <is>
          <t>Genoa</t>
        </is>
      </c>
      <c r="D317" s="27" t="n">
        <v>427</v>
      </c>
      <c r="E317" s="27" t="n">
        <v>321</v>
      </c>
      <c r="F317" s="27" t="n">
        <v>320</v>
      </c>
      <c r="G317" s="27" t="n">
        <v>220</v>
      </c>
      <c r="H317" s="8" t="n">
        <v>4</v>
      </c>
      <c r="I317" s="8" t="n">
        <v>2</v>
      </c>
      <c r="J317" s="8" t="n">
        <v>6</v>
      </c>
      <c r="K317" s="15" t="n">
        <v>2</v>
      </c>
      <c r="L317" s="27" t="n">
        <v>0</v>
      </c>
      <c r="M317" s="8" t="n">
        <v>2</v>
      </c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A318" s="52" t="n">
        <v>43569</v>
      </c>
      <c r="B318" s="42" t="inlineStr">
        <is>
          <t>Sassuolo</t>
        </is>
      </c>
      <c r="C318" s="42" t="inlineStr">
        <is>
          <t>Parma</t>
        </is>
      </c>
      <c r="D318" s="27" t="n">
        <v>664</v>
      </c>
      <c r="E318" s="27" t="n">
        <v>247</v>
      </c>
      <c r="F318" s="27" t="n">
        <v>572</v>
      </c>
      <c r="G318" s="27" t="n">
        <v>153</v>
      </c>
      <c r="H318" s="8" t="n">
        <v>6</v>
      </c>
      <c r="I318" s="8" t="n">
        <v>1</v>
      </c>
      <c r="J318" s="8" t="n">
        <v>7</v>
      </c>
      <c r="K318" s="15" t="n">
        <v>0</v>
      </c>
      <c r="L318" s="27" t="n">
        <v>0</v>
      </c>
      <c r="M318" s="8" t="n">
        <v>0</v>
      </c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A319" s="52" t="n">
        <v>43569</v>
      </c>
      <c r="B319" s="42" t="inlineStr">
        <is>
          <t>Torino</t>
        </is>
      </c>
      <c r="C319" s="42" t="inlineStr">
        <is>
          <t>Cagliari</t>
        </is>
      </c>
      <c r="D319" s="27" t="n">
        <v>313</v>
      </c>
      <c r="E319" s="27" t="n">
        <v>403</v>
      </c>
      <c r="F319" s="27" t="n">
        <v>234</v>
      </c>
      <c r="G319" s="27" t="n">
        <v>302</v>
      </c>
      <c r="H319" s="8" t="n">
        <v>7</v>
      </c>
      <c r="I319" s="8" t="n">
        <v>4</v>
      </c>
      <c r="J319" s="8" t="n">
        <v>11</v>
      </c>
      <c r="K319" s="15" t="n">
        <v>1</v>
      </c>
      <c r="L319" s="27" t="n">
        <v>1</v>
      </c>
      <c r="M319" s="8" t="n">
        <v>2</v>
      </c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A320" s="52" t="n">
        <v>43570</v>
      </c>
      <c r="B320" s="42" t="inlineStr">
        <is>
          <t>Atalanta</t>
        </is>
      </c>
      <c r="C320" s="42" t="inlineStr">
        <is>
          <t>Empoli</t>
        </is>
      </c>
      <c r="D320" s="27" t="n">
        <v>569</v>
      </c>
      <c r="E320" s="27" t="n">
        <v>364</v>
      </c>
      <c r="F320" s="27" t="n">
        <v>501</v>
      </c>
      <c r="G320" s="27" t="n">
        <v>279</v>
      </c>
      <c r="H320" s="8" t="n">
        <v>18</v>
      </c>
      <c r="I320" s="8" t="n">
        <v>1</v>
      </c>
      <c r="J320" s="8" t="n">
        <v>19</v>
      </c>
      <c r="K320" s="15" t="n">
        <v>0</v>
      </c>
      <c r="L320" s="27" t="n">
        <v>0</v>
      </c>
      <c r="M320" s="8" t="n">
        <v>0</v>
      </c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A321" s="52" t="n">
        <v>43572</v>
      </c>
      <c r="B321" s="42" t="inlineStr">
        <is>
          <t>Lazio</t>
        </is>
      </c>
      <c r="C321" s="42" t="inlineStr">
        <is>
          <t>Udinese</t>
        </is>
      </c>
      <c r="D321" s="27" t="n">
        <v>511</v>
      </c>
      <c r="E321" s="27" t="n">
        <v>418</v>
      </c>
      <c r="F321" s="27" t="n">
        <v>429</v>
      </c>
      <c r="G321" s="27" t="n">
        <v>359</v>
      </c>
      <c r="H321" s="8" t="n">
        <v>7</v>
      </c>
      <c r="I321" s="8" t="n">
        <v>3</v>
      </c>
      <c r="J321" s="8" t="n">
        <v>10</v>
      </c>
      <c r="K321" s="15" t="n">
        <v>2</v>
      </c>
      <c r="L321" s="27" t="n">
        <v>0</v>
      </c>
      <c r="M321" s="8" t="n">
        <v>2</v>
      </c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A322" s="52" t="n">
        <v>43575</v>
      </c>
      <c r="B322" s="42" t="inlineStr">
        <is>
          <t>Bologna</t>
        </is>
      </c>
      <c r="C322" s="42" t="inlineStr">
        <is>
          <t>Sampdoria</t>
        </is>
      </c>
      <c r="D322" s="27" t="n">
        <v>274</v>
      </c>
      <c r="E322" s="27" t="n">
        <v>488</v>
      </c>
      <c r="F322" s="27" t="n">
        <v>201</v>
      </c>
      <c r="G322" s="27" t="n">
        <v>413</v>
      </c>
      <c r="H322" s="8" t="n">
        <v>5</v>
      </c>
      <c r="I322" s="8" t="n">
        <v>2</v>
      </c>
      <c r="J322" s="8" t="n">
        <v>7</v>
      </c>
      <c r="K322" s="15" t="n">
        <v>3</v>
      </c>
      <c r="L322" s="27" t="n">
        <v>0</v>
      </c>
      <c r="M322" s="8" t="n">
        <v>3</v>
      </c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A323" s="52" t="n">
        <v>43575</v>
      </c>
      <c r="B323" s="42" t="inlineStr">
        <is>
          <t>Cagliari</t>
        </is>
      </c>
      <c r="C323" s="42" t="inlineStr">
        <is>
          <t>Frosinone</t>
        </is>
      </c>
      <c r="D323" s="27" t="n">
        <v>480</v>
      </c>
      <c r="E323" s="27" t="n">
        <v>378</v>
      </c>
      <c r="F323" s="27" t="n">
        <v>387</v>
      </c>
      <c r="G323" s="27" t="n">
        <v>282</v>
      </c>
      <c r="H323" s="8" t="n">
        <v>5</v>
      </c>
      <c r="I323" s="8" t="n">
        <v>1</v>
      </c>
      <c r="J323" s="8" t="n">
        <v>6</v>
      </c>
      <c r="K323" s="15" t="n">
        <v>1</v>
      </c>
      <c r="L323" s="27" t="n">
        <v>0</v>
      </c>
      <c r="M323" s="8" t="n">
        <v>1</v>
      </c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A324" s="52" t="n">
        <v>43575</v>
      </c>
      <c r="B324" s="42" t="inlineStr">
        <is>
          <t>Empoli</t>
        </is>
      </c>
      <c r="C324" s="42" t="inlineStr">
        <is>
          <t>Spal</t>
        </is>
      </c>
      <c r="D324" s="27" t="n">
        <v>461</v>
      </c>
      <c r="E324" s="27" t="n">
        <v>332</v>
      </c>
      <c r="F324" s="27" t="n">
        <v>395</v>
      </c>
      <c r="G324" s="27" t="n">
        <v>268</v>
      </c>
      <c r="H324" s="8" t="n">
        <v>5</v>
      </c>
      <c r="I324" s="8" t="n">
        <v>7</v>
      </c>
      <c r="J324" s="8" t="n">
        <v>12</v>
      </c>
      <c r="K324" s="15" t="n">
        <v>2</v>
      </c>
      <c r="L324" s="27" t="n">
        <v>4</v>
      </c>
      <c r="M324" s="8" t="n">
        <v>6</v>
      </c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A325" s="52" t="n">
        <v>43575</v>
      </c>
      <c r="B325" s="42" t="inlineStr">
        <is>
          <t>Genoa</t>
        </is>
      </c>
      <c r="C325" s="42" t="inlineStr">
        <is>
          <t>Torino</t>
        </is>
      </c>
      <c r="D325" s="27" t="n">
        <v>355</v>
      </c>
      <c r="E325" s="27" t="n">
        <v>402</v>
      </c>
      <c r="F325" s="27" t="n">
        <v>241</v>
      </c>
      <c r="G325" s="27" t="n">
        <v>300</v>
      </c>
      <c r="H325" s="8" t="n">
        <v>4</v>
      </c>
      <c r="I325" s="8" t="n">
        <v>3</v>
      </c>
      <c r="J325" s="8" t="n">
        <v>7</v>
      </c>
      <c r="K325" s="15" t="n">
        <v>0</v>
      </c>
      <c r="L325" s="27" t="n">
        <v>1</v>
      </c>
      <c r="M325" s="8" t="n">
        <v>1</v>
      </c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A326" s="52" t="n">
        <v>43575</v>
      </c>
      <c r="B326" s="42" t="inlineStr">
        <is>
          <t>Inter</t>
        </is>
      </c>
      <c r="C326" s="42" t="inlineStr">
        <is>
          <t>AS Roma</t>
        </is>
      </c>
      <c r="D326" s="27" t="n">
        <v>681</v>
      </c>
      <c r="E326" s="27" t="n">
        <v>268</v>
      </c>
      <c r="F326" s="27" t="n">
        <v>608</v>
      </c>
      <c r="G326" s="27" t="n">
        <v>192</v>
      </c>
      <c r="H326" s="8" t="n">
        <v>5</v>
      </c>
      <c r="I326" s="8" t="n">
        <v>5</v>
      </c>
      <c r="J326" s="8" t="n">
        <v>10</v>
      </c>
      <c r="K326" s="15" t="n">
        <v>1</v>
      </c>
      <c r="L326" s="27" t="n">
        <v>1</v>
      </c>
      <c r="M326" s="8" t="n">
        <v>2</v>
      </c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A327" s="52" t="n">
        <v>43575</v>
      </c>
      <c r="B327" s="42" t="inlineStr">
        <is>
          <t>Juventus</t>
        </is>
      </c>
      <c r="C327" s="42" t="inlineStr">
        <is>
          <t>Fiorentina</t>
        </is>
      </c>
      <c r="D327" s="27" t="n">
        <v>619</v>
      </c>
      <c r="E327" s="27" t="n">
        <v>404</v>
      </c>
      <c r="F327" s="27" t="n">
        <v>15</v>
      </c>
      <c r="G327" s="27" t="n">
        <v>10</v>
      </c>
      <c r="H327" s="8" t="n">
        <v>4</v>
      </c>
      <c r="I327" s="8" t="n">
        <v>3</v>
      </c>
      <c r="J327" s="8" t="n">
        <v>7</v>
      </c>
      <c r="K327" s="15" t="n">
        <v>2</v>
      </c>
      <c r="L327" s="27" t="n">
        <v>1</v>
      </c>
      <c r="M327" s="8" t="n">
        <v>3</v>
      </c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A328" s="52" t="n">
        <v>43575</v>
      </c>
      <c r="B328" s="42" t="inlineStr">
        <is>
          <t>Lazio</t>
        </is>
      </c>
      <c r="C328" s="42" t="inlineStr">
        <is>
          <t>Chievo</t>
        </is>
      </c>
      <c r="D328" s="27" t="n">
        <v>436</v>
      </c>
      <c r="E328" s="27" t="n">
        <v>383</v>
      </c>
      <c r="F328" s="27" t="n">
        <v>352</v>
      </c>
      <c r="G328" s="27" t="n">
        <v>299</v>
      </c>
      <c r="H328" s="8" t="n">
        <v>4</v>
      </c>
      <c r="I328" s="8" t="n">
        <v>7</v>
      </c>
      <c r="J328" s="8" t="n">
        <v>11</v>
      </c>
      <c r="K328" s="15" t="n">
        <v>1</v>
      </c>
      <c r="L328" s="27" t="n">
        <v>2</v>
      </c>
      <c r="M328" s="8" t="n">
        <v>3</v>
      </c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A329" s="52" t="n">
        <v>43575</v>
      </c>
      <c r="B329" s="42" t="inlineStr">
        <is>
          <t>Parma</t>
        </is>
      </c>
      <c r="C329" s="42" t="inlineStr">
        <is>
          <t>AC Milan</t>
        </is>
      </c>
      <c r="D329" s="27" t="n">
        <v>326</v>
      </c>
      <c r="E329" s="27" t="n">
        <v>484</v>
      </c>
      <c r="F329" s="27" t="n">
        <v>258</v>
      </c>
      <c r="G329" s="27" t="n">
        <v>430</v>
      </c>
      <c r="H329" s="8" t="n">
        <v>1</v>
      </c>
      <c r="I329" s="8" t="n">
        <v>3</v>
      </c>
      <c r="J329" s="8" t="n">
        <v>4</v>
      </c>
      <c r="K329" s="15" t="n">
        <v>1</v>
      </c>
      <c r="L329" s="27" t="n">
        <v>1</v>
      </c>
      <c r="M329" s="8" t="n">
        <v>2</v>
      </c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A330" s="52" t="n">
        <v>43575</v>
      </c>
      <c r="B330" s="42" t="inlineStr">
        <is>
          <t>Udinese</t>
        </is>
      </c>
      <c r="C330" s="42" t="inlineStr">
        <is>
          <t>Sassuolo</t>
        </is>
      </c>
      <c r="D330" s="27" t="n">
        <v>340</v>
      </c>
      <c r="E330" s="27" t="n">
        <v>433</v>
      </c>
      <c r="F330" s="27" t="n">
        <v>257</v>
      </c>
      <c r="G330" s="27" t="n">
        <v>355</v>
      </c>
      <c r="H330" s="8" t="n">
        <v>4</v>
      </c>
      <c r="I330" s="8" t="n">
        <v>2</v>
      </c>
      <c r="J330" s="8" t="n">
        <v>6</v>
      </c>
      <c r="K330" s="15" t="n">
        <v>1</v>
      </c>
      <c r="L330" s="27" t="n">
        <v>1</v>
      </c>
      <c r="M330" s="8" t="n">
        <v>2</v>
      </c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A331" s="52" t="n">
        <v>43577</v>
      </c>
      <c r="B331" s="42" t="inlineStr">
        <is>
          <t>Napoli</t>
        </is>
      </c>
      <c r="C331" s="42" t="inlineStr">
        <is>
          <t>Atalanta</t>
        </is>
      </c>
      <c r="D331" s="27" t="n">
        <v>486</v>
      </c>
      <c r="E331" s="27" t="n">
        <v>564</v>
      </c>
      <c r="F331" s="27" t="n">
        <v>392</v>
      </c>
      <c r="G331" s="27" t="n">
        <v>461</v>
      </c>
      <c r="H331" s="8" t="n">
        <v>6</v>
      </c>
      <c r="I331" s="8" t="n">
        <v>7</v>
      </c>
      <c r="J331" s="8" t="n">
        <v>13</v>
      </c>
      <c r="K331" s="15" t="n">
        <v>1</v>
      </c>
      <c r="L331" s="27" t="n">
        <v>2</v>
      </c>
      <c r="M331" s="8" t="n">
        <v>3</v>
      </c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A332" s="52" t="n">
        <v>43582</v>
      </c>
      <c r="B332" s="42" t="inlineStr">
        <is>
          <t>AS Roma</t>
        </is>
      </c>
      <c r="C332" s="42" t="inlineStr">
        <is>
          <t>Cagliari</t>
        </is>
      </c>
      <c r="D332" s="27" t="n">
        <v>426</v>
      </c>
      <c r="E332" s="27" t="n">
        <v>545</v>
      </c>
      <c r="F332" s="27" t="n">
        <v>356</v>
      </c>
      <c r="G332" s="27" t="n">
        <v>466</v>
      </c>
      <c r="H332" s="8" t="n">
        <v>10</v>
      </c>
      <c r="I332" s="8" t="n">
        <v>2</v>
      </c>
      <c r="J332" s="8" t="n">
        <v>12</v>
      </c>
      <c r="K332" s="15" t="n">
        <v>3</v>
      </c>
      <c r="L332" s="27" t="n">
        <v>0</v>
      </c>
      <c r="M332" s="8" t="n">
        <v>3</v>
      </c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A333" s="52" t="n">
        <v>43582</v>
      </c>
      <c r="B333" s="42" t="inlineStr">
        <is>
          <t>Bologna</t>
        </is>
      </c>
      <c r="C333" s="42" t="inlineStr">
        <is>
          <t>Empoli</t>
        </is>
      </c>
      <c r="D333" s="27" t="n">
        <v>410</v>
      </c>
      <c r="E333" s="27" t="n">
        <v>394</v>
      </c>
      <c r="F333" s="27" t="n">
        <v>349</v>
      </c>
      <c r="G333" s="27" t="n">
        <v>316</v>
      </c>
      <c r="H333" s="8" t="n">
        <v>7</v>
      </c>
      <c r="I333" s="8" t="n">
        <v>3</v>
      </c>
      <c r="J333" s="8" t="n">
        <v>10</v>
      </c>
      <c r="K333" s="15" t="n">
        <v>3</v>
      </c>
      <c r="L333" s="27" t="n">
        <v>1</v>
      </c>
      <c r="M333" s="8" t="n">
        <v>4</v>
      </c>
      <c r="N333" s="12">
        <f>IF(K333="","",LOOKUP(K333-L333,{-9E+307,0,1},{2,"x",1}))</f>
        <v/>
      </c>
      <c r="O333" s="7">
        <f>IF(K333="","",K333&amp;"-"&amp;L333)</f>
        <v/>
      </c>
      <c r="P333" s="1" t="n"/>
      <c r="DJ333" s="42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A334" s="52" t="n">
        <v>43582</v>
      </c>
      <c r="B334" s="42" t="inlineStr">
        <is>
          <t>Inter</t>
        </is>
      </c>
      <c r="C334" s="42" t="inlineStr">
        <is>
          <t>Juventus</t>
        </is>
      </c>
      <c r="D334" s="27" t="n">
        <v>540</v>
      </c>
      <c r="E334" s="27" t="n">
        <v>444</v>
      </c>
      <c r="F334" s="27" t="n">
        <v>468</v>
      </c>
      <c r="G334" s="27" t="n">
        <v>385</v>
      </c>
      <c r="H334" s="8" t="n">
        <v>6</v>
      </c>
      <c r="I334" s="8" t="n">
        <v>3</v>
      </c>
      <c r="J334" s="8" t="n">
        <v>9</v>
      </c>
      <c r="K334" s="15" t="n">
        <v>1</v>
      </c>
      <c r="L334" s="27" t="n">
        <v>1</v>
      </c>
      <c r="M334" s="8" t="n">
        <v>2</v>
      </c>
      <c r="N334" s="12">
        <f>IF(K334="","",LOOKUP(K334-L334,{-9E+307,0,1},{2,"x",1}))</f>
        <v/>
      </c>
      <c r="O334" s="7">
        <f>IF(K334="","",K334&amp;"-"&amp;L334)</f>
        <v/>
      </c>
      <c r="P334" s="1" t="n"/>
      <c r="DJ334" s="42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A335" s="52" t="n">
        <v>43583</v>
      </c>
      <c r="B335" s="42" t="inlineStr">
        <is>
          <t>Chievo</t>
        </is>
      </c>
      <c r="C335" s="42" t="inlineStr">
        <is>
          <t>Parma</t>
        </is>
      </c>
      <c r="D335" s="27" t="n">
        <v>462</v>
      </c>
      <c r="E335" s="27" t="n">
        <v>435</v>
      </c>
      <c r="F335" s="27" t="n">
        <v>366</v>
      </c>
      <c r="G335" s="27" t="n">
        <v>324</v>
      </c>
      <c r="H335" s="8" t="n">
        <v>2</v>
      </c>
      <c r="I335" s="8" t="n">
        <v>3</v>
      </c>
      <c r="J335" s="8" t="n">
        <v>5</v>
      </c>
      <c r="K335" s="15" t="n">
        <v>1</v>
      </c>
      <c r="L335" s="27" t="n">
        <v>1</v>
      </c>
      <c r="M335" s="8" t="n">
        <v>2</v>
      </c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A336" s="52" t="n">
        <v>43583</v>
      </c>
      <c r="B336" s="42" t="inlineStr">
        <is>
          <t>Frosinone</t>
        </is>
      </c>
      <c r="C336" s="42" t="inlineStr">
        <is>
          <t>Napoli</t>
        </is>
      </c>
      <c r="D336" s="27" t="n">
        <v>310</v>
      </c>
      <c r="E336" s="27" t="n">
        <v>635</v>
      </c>
      <c r="F336" s="27" t="n">
        <v>227</v>
      </c>
      <c r="G336" s="27" t="n">
        <v>564</v>
      </c>
      <c r="H336" s="8" t="n">
        <v>5</v>
      </c>
      <c r="I336" s="8" t="n">
        <v>9</v>
      </c>
      <c r="J336" s="8" t="n">
        <v>14</v>
      </c>
      <c r="K336" s="15" t="n">
        <v>0</v>
      </c>
      <c r="L336" s="27" t="n">
        <v>2</v>
      </c>
      <c r="M336" s="8" t="n">
        <v>2</v>
      </c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A337" s="52" t="n">
        <v>43583</v>
      </c>
      <c r="B337" s="42" t="inlineStr">
        <is>
          <t>Sampdoria</t>
        </is>
      </c>
      <c r="C337" s="42" t="inlineStr">
        <is>
          <t>Lazio</t>
        </is>
      </c>
      <c r="D337" s="27" t="n">
        <v>553</v>
      </c>
      <c r="E337" s="27" t="n">
        <v>454</v>
      </c>
      <c r="F337" s="27" t="n">
        <v>488</v>
      </c>
      <c r="G337" s="27" t="n">
        <v>387</v>
      </c>
      <c r="H337" s="8" t="n">
        <v>3</v>
      </c>
      <c r="I337" s="8" t="n">
        <v>3</v>
      </c>
      <c r="J337" s="8" t="n">
        <v>6</v>
      </c>
      <c r="K337" s="15" t="n">
        <v>1</v>
      </c>
      <c r="L337" s="27" t="n">
        <v>2</v>
      </c>
      <c r="M337" s="8" t="n">
        <v>3</v>
      </c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A338" s="52" t="n">
        <v>43583</v>
      </c>
      <c r="B338" s="42" t="inlineStr">
        <is>
          <t>Spal</t>
        </is>
      </c>
      <c r="C338" s="42" t="inlineStr">
        <is>
          <t>Genoa</t>
        </is>
      </c>
      <c r="D338" s="27" t="n">
        <v>421</v>
      </c>
      <c r="E338" s="27" t="n">
        <v>341</v>
      </c>
      <c r="F338" s="27" t="n">
        <v>359</v>
      </c>
      <c r="G338" s="27" t="n">
        <v>261</v>
      </c>
      <c r="H338" s="8" t="n">
        <v>5</v>
      </c>
      <c r="I338" s="8" t="n">
        <v>4</v>
      </c>
      <c r="J338" s="8" t="n">
        <v>9</v>
      </c>
      <c r="K338" s="15" t="n">
        <v>1</v>
      </c>
      <c r="L338" s="27" t="n">
        <v>1</v>
      </c>
      <c r="M338" s="8" t="n">
        <v>2</v>
      </c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A339" s="52" t="n">
        <v>43583</v>
      </c>
      <c r="B339" s="42" t="inlineStr">
        <is>
          <t>Torino</t>
        </is>
      </c>
      <c r="C339" s="42" t="inlineStr">
        <is>
          <t>AC Milan</t>
        </is>
      </c>
      <c r="D339" s="27" t="n">
        <v>286</v>
      </c>
      <c r="E339" s="27" t="n">
        <v>393</v>
      </c>
      <c r="F339" s="27" t="n">
        <v>202</v>
      </c>
      <c r="G339" s="27" t="n">
        <v>298</v>
      </c>
      <c r="H339" s="8" t="n">
        <v>3</v>
      </c>
      <c r="I339" s="8" t="n">
        <v>3</v>
      </c>
      <c r="J339" s="8" t="n">
        <v>6</v>
      </c>
      <c r="K339" s="15" t="n">
        <v>2</v>
      </c>
      <c r="L339" s="27" t="n">
        <v>0</v>
      </c>
      <c r="M339" s="8" t="n">
        <v>2</v>
      </c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A340" s="52" t="n">
        <v>43584</v>
      </c>
      <c r="B340" s="42" t="inlineStr">
        <is>
          <t>Atalanta</t>
        </is>
      </c>
      <c r="C340" s="42" t="inlineStr">
        <is>
          <t>Udinese</t>
        </is>
      </c>
      <c r="D340" s="27" t="n">
        <v>524</v>
      </c>
      <c r="E340" s="27" t="n">
        <v>309</v>
      </c>
      <c r="F340" s="27" t="n">
        <v>431</v>
      </c>
      <c r="G340" s="27" t="n">
        <v>218</v>
      </c>
      <c r="H340" s="8" t="n">
        <v>8</v>
      </c>
      <c r="I340" s="8" t="n">
        <v>1</v>
      </c>
      <c r="J340" s="8" t="n">
        <v>9</v>
      </c>
      <c r="K340" s="15" t="n">
        <v>2</v>
      </c>
      <c r="L340" s="27" t="n">
        <v>0</v>
      </c>
      <c r="M340" s="8" t="n">
        <v>2</v>
      </c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A341" s="52" t="n">
        <v>43584</v>
      </c>
      <c r="B341" s="42" t="inlineStr">
        <is>
          <t>Fiorentina</t>
        </is>
      </c>
      <c r="C341" s="42" t="inlineStr">
        <is>
          <t>Sassuolo</t>
        </is>
      </c>
      <c r="D341" s="27" t="n">
        <v>401</v>
      </c>
      <c r="E341" s="27" t="n">
        <v>485</v>
      </c>
      <c r="F341" s="27" t="n">
        <v>306</v>
      </c>
      <c r="G341" s="27" t="n">
        <v>393</v>
      </c>
      <c r="H341" s="8" t="n">
        <v>4</v>
      </c>
      <c r="I341" s="8" t="n">
        <v>3</v>
      </c>
      <c r="J341" s="8" t="n">
        <v>7</v>
      </c>
      <c r="K341" s="15" t="n">
        <v>0</v>
      </c>
      <c r="L341" s="27" t="n">
        <v>1</v>
      </c>
      <c r="M341" s="8" t="n">
        <v>1</v>
      </c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A342" s="52" t="n">
        <v>43588</v>
      </c>
      <c r="B342" s="42" t="inlineStr">
        <is>
          <t>Juventus</t>
        </is>
      </c>
      <c r="C342" s="42" t="inlineStr">
        <is>
          <t>Torino</t>
        </is>
      </c>
      <c r="D342" s="27" t="n">
        <v>481</v>
      </c>
      <c r="E342" s="27" t="n">
        <v>359</v>
      </c>
      <c r="F342" s="27" t="n">
        <v>384</v>
      </c>
      <c r="G342" s="27" t="n">
        <v>260</v>
      </c>
      <c r="H342" s="8" t="n">
        <v>4</v>
      </c>
      <c r="I342" s="8" t="n">
        <v>2</v>
      </c>
      <c r="J342" s="8" t="n">
        <v>6</v>
      </c>
      <c r="K342" s="15" t="n">
        <v>1</v>
      </c>
      <c r="L342" s="27" t="n">
        <v>1</v>
      </c>
      <c r="M342" s="8" t="n">
        <v>2</v>
      </c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A343" s="52" t="n">
        <v>43589</v>
      </c>
      <c r="B343" s="42" t="inlineStr">
        <is>
          <t>Chievo</t>
        </is>
      </c>
      <c r="C343" s="42" t="inlineStr">
        <is>
          <t>Spal</t>
        </is>
      </c>
      <c r="D343" s="27" t="n">
        <v>436</v>
      </c>
      <c r="E343" s="27" t="n">
        <v>441</v>
      </c>
      <c r="F343" s="27" t="n">
        <v>352</v>
      </c>
      <c r="G343" s="27" t="n">
        <v>373</v>
      </c>
      <c r="H343" s="8" t="n">
        <v>3</v>
      </c>
      <c r="I343" s="8" t="n">
        <v>8</v>
      </c>
      <c r="J343" s="8" t="n">
        <v>11</v>
      </c>
      <c r="K343" s="15" t="n">
        <v>0</v>
      </c>
      <c r="L343" s="27" t="n">
        <v>4</v>
      </c>
      <c r="M343" s="8" t="n">
        <v>4</v>
      </c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A344" s="52" t="n">
        <v>43589</v>
      </c>
      <c r="B344" s="42" t="inlineStr">
        <is>
          <t>Udinese</t>
        </is>
      </c>
      <c r="C344" s="42" t="inlineStr">
        <is>
          <t>Inter</t>
        </is>
      </c>
      <c r="D344" s="27" t="n">
        <v>251</v>
      </c>
      <c r="E344" s="27" t="n">
        <v>654</v>
      </c>
      <c r="F344" s="27" t="n">
        <v>184</v>
      </c>
      <c r="G344" s="27" t="n">
        <v>595</v>
      </c>
      <c r="H344" s="8" t="n">
        <v>3</v>
      </c>
      <c r="I344" s="8" t="n">
        <v>4</v>
      </c>
      <c r="J344" s="8" t="n">
        <v>7</v>
      </c>
      <c r="K344" s="15" t="n">
        <v>0</v>
      </c>
      <c r="L344" s="27" t="n">
        <v>0</v>
      </c>
      <c r="M344" s="8" t="n">
        <v>0</v>
      </c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A345" s="52" t="n">
        <v>43590</v>
      </c>
      <c r="B345" s="42" t="inlineStr">
        <is>
          <t>Empoli</t>
        </is>
      </c>
      <c r="C345" s="42" t="inlineStr">
        <is>
          <t>Fiorentina</t>
        </is>
      </c>
      <c r="D345" s="27" t="n">
        <v>430</v>
      </c>
      <c r="E345" s="27" t="n">
        <v>465</v>
      </c>
      <c r="F345" s="27" t="n">
        <v>340</v>
      </c>
      <c r="G345" s="27" t="n">
        <v>397</v>
      </c>
      <c r="H345" s="8" t="n">
        <v>4</v>
      </c>
      <c r="I345" s="8" t="n">
        <v>11</v>
      </c>
      <c r="J345" s="8" t="n">
        <v>15</v>
      </c>
      <c r="K345" s="15" t="n">
        <v>1</v>
      </c>
      <c r="L345" s="27" t="n">
        <v>0</v>
      </c>
      <c r="M345" s="8" t="n">
        <v>1</v>
      </c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A346" s="52" t="n">
        <v>43590</v>
      </c>
      <c r="B346" s="42" t="inlineStr">
        <is>
          <t>Genoa</t>
        </is>
      </c>
      <c r="C346" s="42" t="inlineStr">
        <is>
          <t>AS Roma</t>
        </is>
      </c>
      <c r="D346" s="27" t="n">
        <v>351</v>
      </c>
      <c r="E346" s="27" t="n">
        <v>492</v>
      </c>
      <c r="F346" s="27" t="n">
        <v>257</v>
      </c>
      <c r="G346" s="27" t="n">
        <v>398</v>
      </c>
      <c r="H346" s="8" t="n">
        <v>5</v>
      </c>
      <c r="I346" s="8" t="n">
        <v>5</v>
      </c>
      <c r="J346" s="8" t="n">
        <v>10</v>
      </c>
      <c r="K346" s="15" t="n">
        <v>1</v>
      </c>
      <c r="L346" s="27" t="n">
        <v>1</v>
      </c>
      <c r="M346" s="8" t="n">
        <v>2</v>
      </c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A347" s="52" t="n">
        <v>43590</v>
      </c>
      <c r="B347" s="42" t="inlineStr">
        <is>
          <t>Lazio</t>
        </is>
      </c>
      <c r="C347" s="42" t="inlineStr">
        <is>
          <t>Atalanta</t>
        </is>
      </c>
      <c r="D347" s="27" t="n">
        <v>529</v>
      </c>
      <c r="E347" s="27" t="n">
        <v>426</v>
      </c>
      <c r="F347" s="27" t="n">
        <v>433</v>
      </c>
      <c r="G347" s="27" t="n">
        <v>347</v>
      </c>
      <c r="H347" s="8" t="n">
        <v>4</v>
      </c>
      <c r="I347" s="8" t="n">
        <v>5</v>
      </c>
      <c r="J347" s="8" t="n">
        <v>9</v>
      </c>
      <c r="K347" s="15" t="n">
        <v>1</v>
      </c>
      <c r="L347" s="27" t="n">
        <v>3</v>
      </c>
      <c r="M347" s="8" t="n">
        <v>4</v>
      </c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A348" s="52" t="n">
        <v>43590</v>
      </c>
      <c r="B348" s="42" t="inlineStr">
        <is>
          <t>Napoli</t>
        </is>
      </c>
      <c r="C348" s="42" t="inlineStr">
        <is>
          <t>Cagliari</t>
        </is>
      </c>
      <c r="D348" s="27" t="n">
        <v>714</v>
      </c>
      <c r="E348" s="27" t="n">
        <v>424</v>
      </c>
      <c r="F348" s="27" t="n">
        <v>634</v>
      </c>
      <c r="G348" s="27" t="n">
        <v>324</v>
      </c>
      <c r="H348" s="8" t="n">
        <v>7</v>
      </c>
      <c r="I348" s="8" t="n">
        <v>2</v>
      </c>
      <c r="J348" s="8" t="n">
        <v>9</v>
      </c>
      <c r="K348" s="15" t="n">
        <v>2</v>
      </c>
      <c r="L348" s="27" t="n">
        <v>1</v>
      </c>
      <c r="M348" s="8" t="n">
        <v>3</v>
      </c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A349" s="52" t="n">
        <v>43590</v>
      </c>
      <c r="B349" s="42" t="inlineStr">
        <is>
          <t>Parma</t>
        </is>
      </c>
      <c r="C349" s="42" t="inlineStr">
        <is>
          <t>Sampdoria</t>
        </is>
      </c>
      <c r="D349" s="27" t="n">
        <v>362</v>
      </c>
      <c r="E349" s="27" t="n">
        <v>657</v>
      </c>
      <c r="F349" s="27" t="n">
        <v>276</v>
      </c>
      <c r="G349" s="27" t="n">
        <v>571</v>
      </c>
      <c r="H349" s="8" t="n">
        <v>6</v>
      </c>
      <c r="I349" s="8" t="n">
        <v>9</v>
      </c>
      <c r="J349" s="8" t="n">
        <v>15</v>
      </c>
      <c r="K349" s="15" t="n">
        <v>3</v>
      </c>
      <c r="L349" s="27" t="n">
        <v>3</v>
      </c>
      <c r="M349" s="8" t="n">
        <v>6</v>
      </c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A350" s="52" t="n">
        <v>43590</v>
      </c>
      <c r="B350" s="42" t="inlineStr">
        <is>
          <t>Sassuolo</t>
        </is>
      </c>
      <c r="C350" s="42" t="inlineStr">
        <is>
          <t>Frosinone</t>
        </is>
      </c>
      <c r="D350" s="27" t="n">
        <v>586</v>
      </c>
      <c r="E350" s="27" t="n">
        <v>266</v>
      </c>
      <c r="F350" s="27" t="n">
        <v>497</v>
      </c>
      <c r="G350" s="27" t="n">
        <v>159</v>
      </c>
      <c r="H350" s="8" t="n">
        <v>4</v>
      </c>
      <c r="I350" s="8" t="n">
        <v>3</v>
      </c>
      <c r="J350" s="8" t="n">
        <v>7</v>
      </c>
      <c r="K350" s="15" t="n">
        <v>2</v>
      </c>
      <c r="L350" s="27" t="n">
        <v>2</v>
      </c>
      <c r="M350" s="8" t="n">
        <v>4</v>
      </c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A351" s="52" t="n">
        <v>43591</v>
      </c>
      <c r="B351" s="42" t="inlineStr">
        <is>
          <t>AC Milan</t>
        </is>
      </c>
      <c r="C351" s="42" t="inlineStr">
        <is>
          <t>Bologna</t>
        </is>
      </c>
      <c r="D351" s="27" t="n">
        <v>402</v>
      </c>
      <c r="E351" s="27" t="n">
        <v>394</v>
      </c>
      <c r="F351" s="27" t="n">
        <v>316</v>
      </c>
      <c r="G351" s="27" t="n">
        <v>301</v>
      </c>
      <c r="H351" s="8" t="n">
        <v>5</v>
      </c>
      <c r="I351" s="8" t="n">
        <v>6</v>
      </c>
      <c r="J351" s="8" t="n">
        <v>11</v>
      </c>
      <c r="K351" s="15" t="n">
        <v>2</v>
      </c>
      <c r="L351" s="27" t="n">
        <v>1</v>
      </c>
      <c r="M351" s="8" t="n">
        <v>3</v>
      </c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A352" s="52" t="n">
        <v>43596</v>
      </c>
      <c r="B352" s="42" t="inlineStr">
        <is>
          <t>Atalanta</t>
        </is>
      </c>
      <c r="C352" s="42" t="inlineStr">
        <is>
          <t>Genoa</t>
        </is>
      </c>
      <c r="D352" s="27" t="n">
        <v>570</v>
      </c>
      <c r="E352" s="27" t="n">
        <v>336</v>
      </c>
      <c r="F352" s="27" t="n">
        <v>490</v>
      </c>
      <c r="G352" s="27" t="n">
        <v>251</v>
      </c>
      <c r="H352" s="8" t="n">
        <v>4</v>
      </c>
      <c r="I352" s="8" t="n">
        <v>2</v>
      </c>
      <c r="J352" s="8" t="n">
        <v>6</v>
      </c>
      <c r="K352" s="15" t="n">
        <v>2</v>
      </c>
      <c r="L352" s="27" t="n">
        <v>1</v>
      </c>
      <c r="M352" s="8" t="n">
        <v>3</v>
      </c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A353" s="52" t="n">
        <v>43596</v>
      </c>
      <c r="B353" s="42" t="inlineStr">
        <is>
          <t>Cagliari</t>
        </is>
      </c>
      <c r="C353" s="42" t="inlineStr">
        <is>
          <t>Lazio</t>
        </is>
      </c>
      <c r="D353" s="27" t="n">
        <v>478</v>
      </c>
      <c r="E353" s="27" t="n">
        <v>523</v>
      </c>
      <c r="F353" s="27" t="n">
        <v>394</v>
      </c>
      <c r="G353" s="27" t="n">
        <v>440</v>
      </c>
      <c r="H353" s="8" t="n">
        <v>6</v>
      </c>
      <c r="I353" s="8" t="n">
        <v>5</v>
      </c>
      <c r="J353" s="8" t="n">
        <v>11</v>
      </c>
      <c r="K353" s="15" t="n">
        <v>1</v>
      </c>
      <c r="L353" s="27" t="n">
        <v>2</v>
      </c>
      <c r="M353" s="8" t="n">
        <v>3</v>
      </c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A354" s="52" t="n">
        <v>43596</v>
      </c>
      <c r="B354" s="42" t="inlineStr">
        <is>
          <t>Fiorentina</t>
        </is>
      </c>
      <c r="C354" s="42" t="inlineStr">
        <is>
          <t>AC Milan</t>
        </is>
      </c>
      <c r="D354" s="27" t="n">
        <v>401</v>
      </c>
      <c r="E354" s="27" t="n">
        <v>416</v>
      </c>
      <c r="F354" s="27" t="n">
        <v>314</v>
      </c>
      <c r="G354" s="27" t="n">
        <v>334</v>
      </c>
      <c r="H354" s="8" t="n">
        <v>3</v>
      </c>
      <c r="I354" s="8" t="n">
        <v>5</v>
      </c>
      <c r="J354" s="8" t="n">
        <v>8</v>
      </c>
      <c r="K354" s="15" t="n">
        <v>0</v>
      </c>
      <c r="L354" s="27" t="n">
        <v>1</v>
      </c>
      <c r="M354" s="8" t="n">
        <v>1</v>
      </c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A355" s="52" t="n">
        <v>43597</v>
      </c>
      <c r="B355" s="42" t="inlineStr">
        <is>
          <t>AS Roma</t>
        </is>
      </c>
      <c r="C355" s="42" t="inlineStr">
        <is>
          <t>Juventus</t>
        </is>
      </c>
      <c r="D355" s="27" t="n">
        <v>363</v>
      </c>
      <c r="E355" s="27" t="n">
        <v>663</v>
      </c>
      <c r="F355" s="27" t="n">
        <v>279</v>
      </c>
      <c r="G355" s="27" t="n">
        <v>585</v>
      </c>
      <c r="H355" s="8" t="n">
        <v>3</v>
      </c>
      <c r="I355" s="8" t="n">
        <v>4</v>
      </c>
      <c r="J355" s="8" t="n">
        <v>7</v>
      </c>
      <c r="K355" s="15" t="n">
        <v>2</v>
      </c>
      <c r="L355" s="27" t="n">
        <v>0</v>
      </c>
      <c r="M355" s="8" t="n">
        <v>2</v>
      </c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A356" s="52" t="n">
        <v>43597</v>
      </c>
      <c r="B356" s="42" t="inlineStr">
        <is>
          <t>Frosinone</t>
        </is>
      </c>
      <c r="C356" s="42" t="inlineStr">
        <is>
          <t>Udinese</t>
        </is>
      </c>
      <c r="D356" s="27" t="n">
        <v>395</v>
      </c>
      <c r="E356" s="27" t="n">
        <v>380</v>
      </c>
      <c r="F356" s="27" t="n">
        <v>319</v>
      </c>
      <c r="G356" s="27" t="n">
        <v>299</v>
      </c>
      <c r="H356" s="8" t="n">
        <v>5</v>
      </c>
      <c r="I356" s="8" t="n">
        <v>7</v>
      </c>
      <c r="J356" s="8" t="n">
        <v>12</v>
      </c>
      <c r="K356" s="15" t="n">
        <v>1</v>
      </c>
      <c r="L356" s="27" t="n">
        <v>3</v>
      </c>
      <c r="M356" s="8" t="n">
        <v>4</v>
      </c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A357" s="52" t="n">
        <v>43597</v>
      </c>
      <c r="B357" s="42" t="inlineStr">
        <is>
          <t>Sampdoria</t>
        </is>
      </c>
      <c r="C357" s="42" t="inlineStr">
        <is>
          <t>Empoli</t>
        </is>
      </c>
      <c r="D357" s="27" t="n">
        <v>571</v>
      </c>
      <c r="E357" s="27" t="n">
        <v>411</v>
      </c>
      <c r="F357" s="27" t="n">
        <v>497</v>
      </c>
      <c r="G357" s="27" t="n">
        <v>329</v>
      </c>
      <c r="H357" s="8" t="n">
        <v>6</v>
      </c>
      <c r="I357" s="8" t="n">
        <v>4</v>
      </c>
      <c r="J357" s="8" t="n">
        <v>10</v>
      </c>
      <c r="K357" s="15" t="n">
        <v>1</v>
      </c>
      <c r="L357" s="27" t="n">
        <v>2</v>
      </c>
      <c r="M357" s="8" t="n">
        <v>3</v>
      </c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A358" s="52" t="n">
        <v>43597</v>
      </c>
      <c r="B358" s="42" t="inlineStr">
        <is>
          <t>Spal</t>
        </is>
      </c>
      <c r="C358" s="42" t="inlineStr">
        <is>
          <t>Napoli</t>
        </is>
      </c>
      <c r="D358" s="27" t="n">
        <v>357</v>
      </c>
      <c r="E358" s="27" t="n">
        <v>565</v>
      </c>
      <c r="F358" s="27" t="n">
        <v>298</v>
      </c>
      <c r="G358" s="27" t="n">
        <v>499</v>
      </c>
      <c r="H358" s="8" t="n">
        <v>6</v>
      </c>
      <c r="I358" s="8" t="n">
        <v>7</v>
      </c>
      <c r="J358" s="8" t="n">
        <v>13</v>
      </c>
      <c r="K358" s="15" t="n">
        <v>1</v>
      </c>
      <c r="L358" s="27" t="n">
        <v>2</v>
      </c>
      <c r="M358" s="8" t="n">
        <v>3</v>
      </c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A359" s="52" t="n">
        <v>43597</v>
      </c>
      <c r="B359" s="42" t="inlineStr">
        <is>
          <t>Torino</t>
        </is>
      </c>
      <c r="C359" s="42" t="inlineStr">
        <is>
          <t>Sassuolo</t>
        </is>
      </c>
      <c r="D359" s="27" t="n">
        <v>478</v>
      </c>
      <c r="E359" s="27" t="n">
        <v>312</v>
      </c>
      <c r="F359" s="27" t="n">
        <v>405</v>
      </c>
      <c r="G359" s="27" t="n">
        <v>236</v>
      </c>
      <c r="H359" s="8" t="n">
        <v>9</v>
      </c>
      <c r="I359" s="8" t="n">
        <v>3</v>
      </c>
      <c r="J359" s="8" t="n">
        <v>12</v>
      </c>
      <c r="K359" s="15" t="n">
        <v>3</v>
      </c>
      <c r="L359" s="27" t="n">
        <v>2</v>
      </c>
      <c r="M359" s="8" t="n">
        <v>5</v>
      </c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A360" s="52" t="n">
        <v>43598</v>
      </c>
      <c r="B360" s="42" t="inlineStr">
        <is>
          <t>Bologna</t>
        </is>
      </c>
      <c r="C360" s="42" t="inlineStr">
        <is>
          <t>Parma</t>
        </is>
      </c>
      <c r="D360" s="27" t="n">
        <v>518</v>
      </c>
      <c r="E360" s="27" t="n">
        <v>273</v>
      </c>
      <c r="F360" s="27" t="n">
        <v>449</v>
      </c>
      <c r="G360" s="27" t="n">
        <v>200</v>
      </c>
      <c r="H360" s="8" t="n">
        <v>10</v>
      </c>
      <c r="I360" s="8" t="n">
        <v>1</v>
      </c>
      <c r="J360" s="8" t="n">
        <v>11</v>
      </c>
      <c r="K360" s="15" t="n">
        <v>4</v>
      </c>
      <c r="L360" s="27" t="n">
        <v>1</v>
      </c>
      <c r="M360" s="8" t="n">
        <v>5</v>
      </c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A361" s="52" t="n">
        <v>43598</v>
      </c>
      <c r="B361" s="42" t="inlineStr">
        <is>
          <t>Inter</t>
        </is>
      </c>
      <c r="C361" s="42" t="inlineStr">
        <is>
          <t>Chievo</t>
        </is>
      </c>
      <c r="D361" s="27" t="n">
        <v>626</v>
      </c>
      <c r="E361" s="27" t="n">
        <v>259</v>
      </c>
      <c r="F361" s="27" t="n">
        <v>552</v>
      </c>
      <c r="G361" s="27" t="n">
        <v>188</v>
      </c>
      <c r="H361" s="8" t="n">
        <v>10</v>
      </c>
      <c r="I361" s="8" t="n">
        <v>0</v>
      </c>
      <c r="J361" s="8" t="n">
        <v>10</v>
      </c>
      <c r="K361" s="15" t="n">
        <v>2</v>
      </c>
      <c r="L361" s="27" t="n">
        <v>0</v>
      </c>
      <c r="M361" s="8" t="n">
        <v>2</v>
      </c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A362" s="52" t="n">
        <v>43603</v>
      </c>
      <c r="B362" s="42" t="inlineStr">
        <is>
          <t>Genoa</t>
        </is>
      </c>
      <c r="C362" s="42" t="inlineStr">
        <is>
          <t>Cagliari</t>
        </is>
      </c>
      <c r="D362" s="27" t="n">
        <v>363</v>
      </c>
      <c r="E362" s="27" t="n">
        <v>370</v>
      </c>
      <c r="F362" s="27" t="n">
        <v>267</v>
      </c>
      <c r="G362" s="27" t="n">
        <v>258</v>
      </c>
      <c r="H362" s="8" t="n">
        <v>7</v>
      </c>
      <c r="I362" s="8" t="n">
        <v>3</v>
      </c>
      <c r="J362" s="8" t="n">
        <v>10</v>
      </c>
      <c r="K362" s="15" t="n">
        <v>1</v>
      </c>
      <c r="L362" s="27" t="n">
        <v>1</v>
      </c>
      <c r="M362" s="8" t="n">
        <v>2</v>
      </c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A363" s="52" t="n">
        <v>43603</v>
      </c>
      <c r="B363" s="42" t="inlineStr">
        <is>
          <t>Sassuolo</t>
        </is>
      </c>
      <c r="C363" s="42" t="inlineStr">
        <is>
          <t>AS Roma</t>
        </is>
      </c>
      <c r="D363" s="27" t="n">
        <v>506</v>
      </c>
      <c r="E363" s="27" t="n">
        <v>394</v>
      </c>
      <c r="F363" s="27" t="n">
        <v>422</v>
      </c>
      <c r="G363" s="27" t="n">
        <v>318</v>
      </c>
      <c r="H363" s="8" t="n">
        <v>2</v>
      </c>
      <c r="I363" s="8" t="n">
        <v>4</v>
      </c>
      <c r="J363" s="8" t="n">
        <v>6</v>
      </c>
      <c r="K363" s="15" t="n">
        <v>0</v>
      </c>
      <c r="L363" s="27" t="n">
        <v>0</v>
      </c>
      <c r="M363" s="8" t="n">
        <v>0</v>
      </c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A364" s="52" t="n">
        <v>43603</v>
      </c>
      <c r="B364" s="42" t="inlineStr">
        <is>
          <t>Udinese</t>
        </is>
      </c>
      <c r="C364" s="42" t="inlineStr">
        <is>
          <t>Spal</t>
        </is>
      </c>
      <c r="D364" s="27" t="n">
        <v>250</v>
      </c>
      <c r="E364" s="27" t="n">
        <v>431</v>
      </c>
      <c r="F364" s="27" t="n">
        <v>196</v>
      </c>
      <c r="G364" s="27" t="n">
        <v>368</v>
      </c>
      <c r="H364" s="8" t="n">
        <v>4</v>
      </c>
      <c r="I364" s="8" t="n">
        <v>3</v>
      </c>
      <c r="J364" s="8" t="n">
        <v>7</v>
      </c>
      <c r="K364" s="15" t="n">
        <v>3</v>
      </c>
      <c r="L364" s="27" t="n">
        <v>2</v>
      </c>
      <c r="M364" s="8" t="n">
        <v>5</v>
      </c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A365" s="52" t="n">
        <v>43604</v>
      </c>
      <c r="B365" s="42" t="inlineStr">
        <is>
          <t>AC Milan</t>
        </is>
      </c>
      <c r="C365" s="42" t="inlineStr">
        <is>
          <t>Frosinone</t>
        </is>
      </c>
      <c r="D365" s="27" t="n">
        <v>537</v>
      </c>
      <c r="E365" s="27" t="n">
        <v>346</v>
      </c>
      <c r="F365" s="27" t="n">
        <v>461</v>
      </c>
      <c r="G365" s="27" t="n">
        <v>256</v>
      </c>
      <c r="H365" s="8" t="n">
        <v>3</v>
      </c>
      <c r="I365" s="8" t="n">
        <v>2</v>
      </c>
      <c r="J365" s="8" t="n">
        <v>5</v>
      </c>
      <c r="K365" s="15" t="n">
        <v>2</v>
      </c>
      <c r="L365" s="27" t="n">
        <v>0</v>
      </c>
      <c r="M365" s="8" t="n">
        <v>2</v>
      </c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A366" s="52" t="n">
        <v>43604</v>
      </c>
      <c r="B366" s="42" t="inlineStr">
        <is>
          <t>Chievo</t>
        </is>
      </c>
      <c r="C366" s="42" t="inlineStr">
        <is>
          <t>Sampdoria</t>
        </is>
      </c>
      <c r="D366" s="27" t="n">
        <v>298</v>
      </c>
      <c r="E366" s="27" t="n">
        <v>645</v>
      </c>
      <c r="F366" s="27" t="n">
        <v>212</v>
      </c>
      <c r="G366" s="27" t="n">
        <v>568</v>
      </c>
      <c r="H366" s="8" t="n">
        <v>1</v>
      </c>
      <c r="I366" s="8" t="n">
        <v>5</v>
      </c>
      <c r="J366" s="8" t="n">
        <v>6</v>
      </c>
      <c r="K366" s="15" t="n">
        <v>0</v>
      </c>
      <c r="L366" s="27" t="n">
        <v>0</v>
      </c>
      <c r="M366" s="8" t="n">
        <v>0</v>
      </c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A367" s="52" t="n">
        <v>43604</v>
      </c>
      <c r="B367" s="42" t="inlineStr">
        <is>
          <t>Empoli</t>
        </is>
      </c>
      <c r="C367" s="42" t="inlineStr">
        <is>
          <t>Torino</t>
        </is>
      </c>
      <c r="D367" s="27" t="n">
        <v>322</v>
      </c>
      <c r="E367" s="27" t="n">
        <v>493</v>
      </c>
      <c r="F367" s="27" t="n">
        <v>235</v>
      </c>
      <c r="G367" s="27" t="n">
        <v>418</v>
      </c>
      <c r="H367" s="8" t="n">
        <v>9</v>
      </c>
      <c r="I367" s="8" t="n">
        <v>5</v>
      </c>
      <c r="J367" s="8" t="n">
        <v>14</v>
      </c>
      <c r="K367" s="15" t="n">
        <v>4</v>
      </c>
      <c r="L367" s="27" t="n">
        <v>1</v>
      </c>
      <c r="M367" s="8" t="n">
        <v>5</v>
      </c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A368" s="52" t="n">
        <v>43604</v>
      </c>
      <c r="B368" s="42" t="inlineStr">
        <is>
          <t>Juventus</t>
        </is>
      </c>
      <c r="C368" s="42" t="inlineStr">
        <is>
          <t>Atalanta</t>
        </is>
      </c>
      <c r="D368" s="27" t="n">
        <v>576</v>
      </c>
      <c r="E368" s="27" t="n">
        <v>355</v>
      </c>
      <c r="F368" s="27" t="n">
        <v>494</v>
      </c>
      <c r="G368" s="27" t="n">
        <v>277</v>
      </c>
      <c r="H368" s="8" t="n">
        <v>4</v>
      </c>
      <c r="I368" s="8" t="n">
        <v>5</v>
      </c>
      <c r="J368" s="8" t="n">
        <v>9</v>
      </c>
      <c r="K368" s="15" t="n">
        <v>1</v>
      </c>
      <c r="L368" s="27" t="n">
        <v>1</v>
      </c>
      <c r="M368" s="8" t="n">
        <v>2</v>
      </c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A369" s="52" t="n">
        <v>43604</v>
      </c>
      <c r="B369" s="42" t="inlineStr">
        <is>
          <t>Napoli</t>
        </is>
      </c>
      <c r="C369" s="42" t="inlineStr">
        <is>
          <t>Inter</t>
        </is>
      </c>
      <c r="D369" s="27" t="n">
        <v>466</v>
      </c>
      <c r="E369" s="27" t="n">
        <v>596</v>
      </c>
      <c r="F369" s="27" t="n">
        <v>384</v>
      </c>
      <c r="G369" s="27" t="n">
        <v>515</v>
      </c>
      <c r="H369" s="8" t="n">
        <v>6</v>
      </c>
      <c r="I369" s="8" t="n">
        <v>6</v>
      </c>
      <c r="J369" s="8" t="n">
        <v>12</v>
      </c>
      <c r="K369" s="15" t="n">
        <v>4</v>
      </c>
      <c r="L369" s="27" t="n">
        <v>1</v>
      </c>
      <c r="M369" s="8" t="n">
        <v>5</v>
      </c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A370" s="52" t="n">
        <v>43604</v>
      </c>
      <c r="B370" s="42" t="inlineStr">
        <is>
          <t>Parma</t>
        </is>
      </c>
      <c r="C370" s="42" t="inlineStr">
        <is>
          <t>Fiorentina</t>
        </is>
      </c>
      <c r="D370" s="27" t="n">
        <v>313</v>
      </c>
      <c r="E370" s="27" t="n">
        <v>508</v>
      </c>
      <c r="F370" s="27" t="n">
        <v>234</v>
      </c>
      <c r="G370" s="27" t="n">
        <v>441</v>
      </c>
      <c r="H370" s="8" t="n">
        <v>3</v>
      </c>
      <c r="I370" s="8" t="n">
        <v>2</v>
      </c>
      <c r="J370" s="8" t="n">
        <v>5</v>
      </c>
      <c r="K370" s="15" t="n">
        <v>1</v>
      </c>
      <c r="L370" s="27" t="n">
        <v>0</v>
      </c>
      <c r="M370" s="8" t="n">
        <v>1</v>
      </c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A371" s="52" t="n">
        <v>43605</v>
      </c>
      <c r="B371" s="42" t="inlineStr">
        <is>
          <t>Lazio</t>
        </is>
      </c>
      <c r="C371" s="42" t="inlineStr">
        <is>
          <t>Bologna</t>
        </is>
      </c>
      <c r="D371" s="27" t="n">
        <v>481</v>
      </c>
      <c r="E371" s="27" t="n">
        <v>423</v>
      </c>
      <c r="F371" s="27" t="n">
        <v>391</v>
      </c>
      <c r="G371" s="27" t="n">
        <v>344</v>
      </c>
      <c r="H371" s="8" t="n">
        <v>5</v>
      </c>
      <c r="I371" s="8" t="n">
        <v>4</v>
      </c>
      <c r="J371" s="8" t="n">
        <v>9</v>
      </c>
      <c r="K371" s="15" t="n">
        <v>3</v>
      </c>
      <c r="L371" s="27" t="n">
        <v>3</v>
      </c>
      <c r="M371" s="8" t="n">
        <v>6</v>
      </c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A372" s="52" t="n">
        <v>43610</v>
      </c>
      <c r="B372" s="42" t="inlineStr">
        <is>
          <t>Bologna</t>
        </is>
      </c>
      <c r="C372" s="42" t="inlineStr">
        <is>
          <t>Napoli</t>
        </is>
      </c>
      <c r="D372" s="27" t="n">
        <v>263</v>
      </c>
      <c r="E372" s="27" t="n">
        <v>559</v>
      </c>
      <c r="F372" s="27" t="n">
        <v>184</v>
      </c>
      <c r="G372" s="27" t="n">
        <v>480</v>
      </c>
      <c r="H372" s="8" t="n">
        <v>4</v>
      </c>
      <c r="I372" s="8" t="n">
        <v>5</v>
      </c>
      <c r="J372" s="8" t="n">
        <v>9</v>
      </c>
      <c r="K372" s="15" t="n">
        <v>3</v>
      </c>
      <c r="L372" s="27" t="n">
        <v>2</v>
      </c>
      <c r="M372" s="8" t="n">
        <v>5</v>
      </c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A373" s="52" t="n">
        <v>43610</v>
      </c>
      <c r="B373" s="42" t="inlineStr">
        <is>
          <t>Frosinone</t>
        </is>
      </c>
      <c r="C373" s="42" t="inlineStr">
        <is>
          <t>Chievo</t>
        </is>
      </c>
      <c r="D373" s="27" t="n">
        <v>448</v>
      </c>
      <c r="E373" s="27" t="n">
        <v>433</v>
      </c>
      <c r="F373" s="27" t="n">
        <v>358</v>
      </c>
      <c r="G373" s="27" t="n">
        <v>339</v>
      </c>
      <c r="H373" s="8" t="n">
        <v>3</v>
      </c>
      <c r="I373" s="8" t="n">
        <v>2</v>
      </c>
      <c r="J373" s="8" t="n">
        <v>5</v>
      </c>
      <c r="K373" s="15" t="n">
        <v>0</v>
      </c>
      <c r="L373" s="27" t="n">
        <v>0</v>
      </c>
      <c r="M373" s="8" t="n">
        <v>0</v>
      </c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A374" s="52" t="n">
        <v>43611</v>
      </c>
      <c r="B374" s="42" t="inlineStr">
        <is>
          <t>AS Roma</t>
        </is>
      </c>
      <c r="C374" s="42" t="inlineStr">
        <is>
          <t>Parma</t>
        </is>
      </c>
      <c r="D374" s="27" t="n">
        <v>534</v>
      </c>
      <c r="E374" s="27" t="n">
        <v>384</v>
      </c>
      <c r="F374" s="27" t="n">
        <v>475</v>
      </c>
      <c r="G374" s="27" t="n">
        <v>314</v>
      </c>
      <c r="H374" s="8" t="n">
        <v>8</v>
      </c>
      <c r="I374" s="8" t="n">
        <v>5</v>
      </c>
      <c r="J374" s="8" t="n">
        <v>13</v>
      </c>
      <c r="K374" s="15" t="n">
        <v>2</v>
      </c>
      <c r="L374" s="27" t="n">
        <v>1</v>
      </c>
      <c r="M374" s="8" t="n">
        <v>3</v>
      </c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A375" s="52" t="n">
        <v>43611</v>
      </c>
      <c r="B375" s="42" t="inlineStr">
        <is>
          <t>Atalanta</t>
        </is>
      </c>
      <c r="C375" s="42" t="inlineStr">
        <is>
          <t>Sassuolo</t>
        </is>
      </c>
      <c r="D375" s="27" t="n">
        <v>592</v>
      </c>
      <c r="E375" s="27" t="n">
        <v>364</v>
      </c>
      <c r="F375" s="27" t="n">
        <v>512</v>
      </c>
      <c r="G375" s="27" t="n">
        <v>276</v>
      </c>
      <c r="H375" s="8" t="n">
        <v>6</v>
      </c>
      <c r="I375" s="8" t="n">
        <v>2</v>
      </c>
      <c r="J375" s="8" t="n">
        <v>8</v>
      </c>
      <c r="K375" s="15" t="n">
        <v>3</v>
      </c>
      <c r="L375" s="27" t="n">
        <v>1</v>
      </c>
      <c r="M375" s="8" t="n">
        <v>4</v>
      </c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A376" s="52" t="n">
        <v>43611</v>
      </c>
      <c r="B376" s="42" t="inlineStr">
        <is>
          <t>Cagliari</t>
        </is>
      </c>
      <c r="C376" s="42" t="inlineStr">
        <is>
          <t>Udinese</t>
        </is>
      </c>
      <c r="D376" s="27" t="n">
        <v>432</v>
      </c>
      <c r="E376" s="27" t="n">
        <v>324</v>
      </c>
      <c r="F376" s="27" t="n">
        <v>327</v>
      </c>
      <c r="G376" s="27" t="n">
        <v>240</v>
      </c>
      <c r="H376" s="8" t="n">
        <v>7</v>
      </c>
      <c r="I376" s="8" t="n">
        <v>5</v>
      </c>
      <c r="J376" s="8" t="n">
        <v>12</v>
      </c>
      <c r="K376" s="15" t="n">
        <v>1</v>
      </c>
      <c r="L376" s="27" t="n">
        <v>2</v>
      </c>
      <c r="M376" s="8" t="n">
        <v>3</v>
      </c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A377" s="52" t="n">
        <v>43611</v>
      </c>
      <c r="B377" s="42" t="inlineStr">
        <is>
          <t>Fiorentina</t>
        </is>
      </c>
      <c r="C377" s="42" t="inlineStr">
        <is>
          <t>Genoa</t>
        </is>
      </c>
      <c r="D377" s="27" t="n">
        <v>566</v>
      </c>
      <c r="E377" s="27" t="n">
        <v>355</v>
      </c>
      <c r="F377" s="27" t="n">
        <v>497</v>
      </c>
      <c r="G377" s="27" t="n">
        <v>270</v>
      </c>
      <c r="H377" s="8" t="n">
        <v>4</v>
      </c>
      <c r="I377" s="8" t="n">
        <v>0</v>
      </c>
      <c r="J377" s="8" t="n">
        <v>4</v>
      </c>
      <c r="K377" s="15" t="n">
        <v>0</v>
      </c>
      <c r="L377" s="27" t="n">
        <v>0</v>
      </c>
      <c r="M377" s="8" t="n">
        <v>0</v>
      </c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A378" s="52" t="n">
        <v>43611</v>
      </c>
      <c r="B378" s="42" t="inlineStr">
        <is>
          <t>Inter</t>
        </is>
      </c>
      <c r="C378" s="42" t="inlineStr">
        <is>
          <t>Empoli</t>
        </is>
      </c>
      <c r="D378" s="27" t="n">
        <v>464</v>
      </c>
      <c r="E378" s="27" t="n">
        <v>417</v>
      </c>
      <c r="F378" s="27" t="n">
        <v>408</v>
      </c>
      <c r="G378" s="27" t="n">
        <v>342</v>
      </c>
      <c r="H378" s="8" t="n">
        <v>14</v>
      </c>
      <c r="I378" s="8" t="n">
        <v>4</v>
      </c>
      <c r="J378" s="8" t="n">
        <v>18</v>
      </c>
      <c r="K378" s="15" t="n">
        <v>2</v>
      </c>
      <c r="L378" s="27" t="n">
        <v>1</v>
      </c>
      <c r="M378" s="8" t="n">
        <v>3</v>
      </c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A379" s="52" t="n">
        <v>43611</v>
      </c>
      <c r="B379" s="42" t="inlineStr">
        <is>
          <t>Sampdoria</t>
        </is>
      </c>
      <c r="C379" s="42" t="inlineStr">
        <is>
          <t>Juventus</t>
        </is>
      </c>
      <c r="D379" s="27" t="n">
        <v>527</v>
      </c>
      <c r="E379" s="27" t="n">
        <v>459</v>
      </c>
      <c r="F379" s="27" t="n">
        <v>459</v>
      </c>
      <c r="G379" s="27" t="n">
        <v>397</v>
      </c>
      <c r="H379" s="8" t="n">
        <v>3</v>
      </c>
      <c r="I379" s="8" t="n">
        <v>1</v>
      </c>
      <c r="J379" s="8" t="n">
        <v>4</v>
      </c>
      <c r="K379" s="15" t="n">
        <v>2</v>
      </c>
      <c r="L379" s="27" t="n">
        <v>0</v>
      </c>
      <c r="M379" s="8" t="n">
        <v>2</v>
      </c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A380" s="52" t="n">
        <v>43611</v>
      </c>
      <c r="B380" s="42" t="inlineStr">
        <is>
          <t>Spal</t>
        </is>
      </c>
      <c r="C380" s="42" t="inlineStr">
        <is>
          <t>AC Milan</t>
        </is>
      </c>
      <c r="D380" s="27" t="n">
        <v>458</v>
      </c>
      <c r="E380" s="27" t="n">
        <v>345</v>
      </c>
      <c r="F380" s="27" t="n">
        <v>389</v>
      </c>
      <c r="G380" s="27" t="n">
        <v>267</v>
      </c>
      <c r="H380" s="8" t="n">
        <v>3</v>
      </c>
      <c r="I380" s="8" t="n">
        <v>8</v>
      </c>
      <c r="J380" s="8" t="n">
        <v>11</v>
      </c>
      <c r="K380" s="15" t="n">
        <v>2</v>
      </c>
      <c r="L380" s="27" t="n">
        <v>3</v>
      </c>
      <c r="M380" s="8" t="n">
        <v>5</v>
      </c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A381" s="52" t="n">
        <v>43611</v>
      </c>
      <c r="B381" s="42" t="inlineStr">
        <is>
          <t>Torino</t>
        </is>
      </c>
      <c r="C381" s="42" t="inlineStr">
        <is>
          <t>Lazio</t>
        </is>
      </c>
      <c r="D381" s="27" t="n">
        <v>574</v>
      </c>
      <c r="E381" s="27" t="n">
        <v>398</v>
      </c>
      <c r="F381" s="27" t="n">
        <v>506</v>
      </c>
      <c r="G381" s="27" t="n">
        <v>329</v>
      </c>
      <c r="H381" s="8" t="n">
        <v>7</v>
      </c>
      <c r="I381" s="8" t="n">
        <v>4</v>
      </c>
      <c r="J381" s="8" t="n">
        <v>11</v>
      </c>
      <c r="K381" s="15" t="n">
        <v>3</v>
      </c>
      <c r="L381" s="27" t="n">
        <v>1</v>
      </c>
      <c r="M381" s="8" t="n">
        <v>4</v>
      </c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2" stopIfTrue="1" type="expression">
      <formula>SEARCH("Jornada",$A2)</formula>
    </cfRule>
  </conditionalFormatting>
  <conditionalFormatting sqref="N361:P553">
    <cfRule dxfId="1" priority="3" stopIfTrue="1" type="expression">
      <formula>SEARCH("Jornada",#REF!)</formula>
    </cfRule>
  </conditionalFormatting>
  <conditionalFormatting sqref="AK30:AM40">
    <cfRule dxfId="0" priority="1" timePeriod="lastMonth" type="timePeriod">
      <formula>AND(MONTH(AK30)=MONTH(EDATE(TODAY(),0-1)),YEAR(AK30)=YEAR(EDATE(TODAY(),0-1)))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Right="0"/>
    <pageSetUpPr/>
  </sheetPr>
  <dimension ref="A1:FM553"/>
  <sheetViews>
    <sheetView tabSelected="1" workbookViewId="0">
      <selection activeCell="H31" sqref="H31"/>
    </sheetView>
  </sheetViews>
  <sheetFormatPr baseColWidth="8" defaultRowHeight="12"/>
  <cols>
    <col bestFit="1" customWidth="1" max="1" min="1" style="52" width="5.5703125"/>
    <col bestFit="1" customWidth="1" max="3" min="2" style="42" width="13.5703125"/>
    <col bestFit="1" customWidth="1" max="4" min="4" style="27" width="4.5703125"/>
    <col customWidth="1" max="5" min="5" style="27" width="4.42578125"/>
    <col bestFit="1" customWidth="1" max="7" min="6" style="27" width="5.140625"/>
    <col bestFit="1" customWidth="1" max="9" min="8" style="8" width="5.5703125"/>
    <col bestFit="1" customWidth="1" max="10" min="10" style="8" width="6.42578125"/>
    <col bestFit="1" customWidth="1" max="11" min="11" style="15" width="4.140625"/>
    <col bestFit="1" customWidth="1" max="12" min="12" style="27" width="4.140625"/>
    <col bestFit="1" customWidth="1" max="13" min="13" style="8" width="5"/>
    <col bestFit="1" customWidth="1" max="14" min="14" style="11" width="5.85546875"/>
    <col bestFit="1" customWidth="1" max="15" min="15" style="10" width="3.28515625"/>
    <col customWidth="1" max="16" min="16" style="42" width="3.28515625"/>
    <col bestFit="1" customWidth="1" max="17" min="17" style="42" width="15.85546875"/>
    <col bestFit="1" customWidth="1" max="18" min="18" style="42" width="3.140625"/>
    <col customWidth="1" max="21" min="19" outlineLevel="1" style="42" width="6"/>
    <col customWidth="1" max="22" min="22" outlineLevel="1" style="42" width="4"/>
    <col customWidth="1" max="25" min="23" outlineLevel="1" style="42" width="6"/>
    <col customWidth="1" max="26" min="26" outlineLevel="1" style="42" width="3"/>
    <col bestFit="1" customWidth="1" max="27" min="27" style="42" width="3.140625"/>
    <col customWidth="1" max="30" min="28" outlineLevel="1" style="42" width="5"/>
    <col customWidth="1" max="31" min="31" outlineLevel="1" style="42" width="3"/>
    <col customWidth="1" max="34" min="32" outlineLevel="1" style="42" width="5"/>
    <col customWidth="1" max="35" min="35" outlineLevel="1" style="42" width="3"/>
    <col customWidth="1" max="36" min="36" style="42" width="9.140625"/>
    <col bestFit="1" customWidth="1" max="37" min="37" style="52" width="5.5703125"/>
    <col bestFit="1" customWidth="1" max="39" min="38" style="42" width="15.85546875"/>
    <col bestFit="1" customWidth="1" max="41" min="40" style="42" width="4.5703125"/>
    <col customWidth="1" max="42" min="42" style="42" width="7.28515625"/>
    <col customWidth="1" max="43" min="43" style="42" width="6.42578125"/>
    <col customWidth="1" max="46" min="44" style="42" width="6"/>
    <col bestFit="1" customWidth="1" max="47" min="47" style="42" width="6"/>
    <col customWidth="1" max="48" min="48" style="42" width="4.7109375"/>
    <col customWidth="1" max="49" min="49" style="42" width="4"/>
    <col bestFit="1" customWidth="1" max="53" min="50" style="42" width="5"/>
    <col bestFit="1" customWidth="1" max="54" min="54" style="42" width="3.42578125"/>
    <col customWidth="1" max="55" min="55" style="42" width="3"/>
    <col bestFit="1" customWidth="1" max="56" min="56" style="42" width="3.5703125"/>
    <col bestFit="1" customWidth="1" max="57" min="57" style="42" width="4.140625"/>
    <col bestFit="1" customWidth="1" max="59" min="58" style="42" width="5.140625"/>
    <col bestFit="1" customWidth="1" max="61" min="60" style="42" width="5.5703125"/>
    <col bestFit="1" customWidth="1" max="65" min="62" style="42" width="5.140625"/>
    <col bestFit="1" customWidth="1" max="69" min="66" style="42" width="5"/>
    <col bestFit="1" customWidth="1" max="70" min="70" style="42" width="3.42578125"/>
    <col bestFit="1" customWidth="1" max="71" min="71" style="42" width="3.140625"/>
    <col bestFit="1" customWidth="1" max="72" min="72" style="42" width="3.5703125"/>
    <col bestFit="1" customWidth="1" max="75" min="73" style="42" width="3.140625"/>
    <col customWidth="1" max="77" min="76" style="42" width="4"/>
    <col customWidth="1" max="78" min="78" style="42" width="7.140625"/>
    <col bestFit="1" customWidth="1" max="79" min="79" style="42" width="6.5703125"/>
    <col bestFit="1" customWidth="1" max="83" min="80" style="42" width="6.140625"/>
    <col bestFit="1" customWidth="1" max="85" min="84" style="42" width="4.140625"/>
    <col customWidth="1" max="89" min="86" style="42" width="5"/>
    <col customWidth="1" max="90" min="90" style="42" width="3.42578125"/>
    <col customWidth="1" max="91" min="91" style="42" width="3"/>
    <col bestFit="1" customWidth="1" max="92" min="92" style="42" width="3.42578125"/>
    <col customWidth="1" max="93" min="93" style="42" width="3"/>
    <col bestFit="1" customWidth="1" max="95" min="94" style="42" width="5.140625"/>
    <col bestFit="1" customWidth="1" max="97" min="96" style="42" width="5.5703125"/>
    <col bestFit="1" collapsed="1" customWidth="1" max="98" min="98" style="42" width="5.140625"/>
    <col bestFit="1" customWidth="1" max="101" min="99" style="42" width="5.140625"/>
    <col bestFit="1" customWidth="1" max="102" min="102" style="42" width="3"/>
    <col bestFit="1" customWidth="1" max="103" min="103" style="42" width="3.140625"/>
    <col bestFit="1" customWidth="1" max="104" min="104" style="42" width="4.85546875"/>
    <col bestFit="1" customWidth="1" max="107" min="105" style="42" width="4.140625"/>
    <col bestFit="1" customWidth="1" max="108" min="108" style="42" width="4.7109375"/>
    <col bestFit="1" customWidth="1" max="113" min="109" style="42" width="4.140625"/>
    <col customWidth="1" max="114" min="114" style="29" width="4"/>
    <col bestFit="1" customWidth="1" max="115" min="115" style="42" width="5.85546875"/>
    <col bestFit="1" customWidth="1" max="116" min="116" style="42" width="5.28515625"/>
    <col customWidth="1" max="117" min="117" style="29" width="4"/>
    <col bestFit="1" customWidth="1" max="118" min="118" style="42" width="8.7109375"/>
    <col bestFit="1" customWidth="1" max="119" min="119" style="42" width="5.28515625"/>
    <col customWidth="1" max="120" min="120" style="29" width="4"/>
    <col bestFit="1" customWidth="1" max="121" min="121" style="42" width="9.7109375"/>
    <col bestFit="1" customWidth="1" max="122" min="122" style="42" width="5.28515625"/>
    <col customWidth="1" max="123" min="123" style="29" width="4"/>
    <col bestFit="1" customWidth="1" max="125" min="124" style="42" width="5.28515625"/>
    <col customWidth="1" max="126" min="126" style="29" width="4"/>
    <col bestFit="1" customWidth="1" max="128" min="127" style="42" width="5.28515625"/>
    <col customWidth="1" max="129" min="129" style="29" width="4"/>
    <col bestFit="1" customWidth="1" max="130" min="130" style="42" width="7.140625"/>
    <col bestFit="1" customWidth="1" max="131" min="131" style="42" width="5.28515625"/>
    <col customWidth="1" max="132" min="132" style="29" width="4"/>
    <col bestFit="1" customWidth="1" max="133" min="133" style="42" width="8.140625"/>
    <col bestFit="1" customWidth="1" max="134" min="134" style="42" width="5.28515625"/>
    <col customWidth="1" max="135" min="135" style="29" width="4"/>
    <col customWidth="1" max="272" min="136" style="42" width="9.140625"/>
    <col customWidth="1" max="16384" min="273" style="42" width="9.140625"/>
  </cols>
  <sheetData>
    <row r="1">
      <c r="A1" s="52" t="inlineStr">
        <is>
          <t>date</t>
        </is>
      </c>
      <c r="B1" s="42" t="inlineStr">
        <is>
          <t>team1</t>
        </is>
      </c>
      <c r="C1" s="42" t="inlineStr">
        <is>
          <t>team2</t>
        </is>
      </c>
      <c r="D1" s="27" t="inlineStr">
        <is>
          <t>tp_h</t>
        </is>
      </c>
      <c r="E1" s="27" t="inlineStr">
        <is>
          <t>tp_a</t>
        </is>
      </c>
      <c r="F1" s="27" t="inlineStr">
        <is>
          <t>ap_h</t>
        </is>
      </c>
      <c r="G1" s="27" t="inlineStr">
        <is>
          <t>ap_a</t>
        </is>
      </c>
      <c r="H1" s="8" t="inlineStr">
        <is>
          <t>sht_h</t>
        </is>
      </c>
      <c r="I1" s="8" t="inlineStr">
        <is>
          <t>sht_a</t>
        </is>
      </c>
      <c r="J1" s="8" t="inlineStr">
        <is>
          <t>sht_all</t>
        </is>
      </c>
      <c r="K1" s="15" t="inlineStr">
        <is>
          <t>g_h</t>
        </is>
      </c>
      <c r="L1" s="27" t="inlineStr">
        <is>
          <t>g_a</t>
        </is>
      </c>
      <c r="M1" s="8" t="inlineStr">
        <is>
          <t>g_all</t>
        </is>
      </c>
      <c r="N1" s="11" t="inlineStr">
        <is>
          <t>result</t>
        </is>
      </c>
      <c r="O1" s="10" t="inlineStr">
        <is>
          <t>ft</t>
        </is>
      </c>
      <c r="R1" s="27" t="n"/>
      <c r="S1" s="27" t="inlineStr">
        <is>
          <t>off</t>
        </is>
      </c>
      <c r="T1" s="27" t="n"/>
      <c r="U1" s="27" t="n"/>
      <c r="V1" s="27" t="n"/>
      <c r="W1" s="15" t="inlineStr">
        <is>
          <t>def</t>
        </is>
      </c>
      <c r="X1" s="27" t="n"/>
      <c r="Y1" s="27" t="n"/>
      <c r="Z1" s="27" t="n"/>
      <c r="AA1" s="6" t="n"/>
      <c r="AB1" s="27" t="inlineStr">
        <is>
          <t>off</t>
        </is>
      </c>
      <c r="AC1" s="27" t="n"/>
      <c r="AD1" s="27" t="n"/>
      <c r="AE1" s="27" t="n"/>
      <c r="AF1" s="15" t="inlineStr">
        <is>
          <t>def</t>
        </is>
      </c>
      <c r="AG1" s="27" t="n"/>
      <c r="AH1" s="27" t="n"/>
      <c r="AI1" s="27" t="n"/>
      <c r="AP1" s="15" t="inlineStr">
        <is>
          <t>offensive</t>
        </is>
      </c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15" t="inlineStr">
        <is>
          <t>defensive</t>
        </is>
      </c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9" t="n"/>
      <c r="DO1" s="29" t="n"/>
      <c r="DQ1" s="29" t="n"/>
      <c r="DR1" s="29" t="n"/>
      <c r="DT1" s="29" t="n"/>
      <c r="DU1" s="29" t="n"/>
      <c r="DW1" s="29" t="n"/>
      <c r="DX1" s="29" t="n"/>
      <c r="DZ1" s="29" t="n"/>
      <c r="EA1" s="28" t="n"/>
      <c r="EC1" s="29" t="n"/>
      <c r="ED1" s="29" t="n"/>
      <c r="EF1" s="29" t="n"/>
      <c r="EG1" s="29" t="n"/>
      <c r="EH1" s="29" t="n"/>
      <c r="EI1" s="29" t="n"/>
      <c r="EJ1" s="53" t="n"/>
      <c r="EK1" s="53" t="n"/>
      <c r="EL1" s="29" t="n"/>
      <c r="EO1" s="29" t="n"/>
      <c r="EP1" s="53" t="n"/>
      <c r="EQ1" s="53" t="n"/>
      <c r="ER1" s="29" t="n"/>
      <c r="ES1" s="53" t="n"/>
      <c r="ET1" s="53" t="n"/>
      <c r="EU1" s="29" t="n"/>
      <c r="EV1" s="53" t="n"/>
      <c r="EW1" s="53" t="n"/>
      <c r="EX1" s="29" t="n"/>
      <c r="EY1" s="53" t="n"/>
      <c r="EZ1" s="53" t="n"/>
      <c r="FA1" s="29" t="n"/>
      <c r="FB1" s="53" t="n"/>
      <c r="FC1" s="53" t="n"/>
      <c r="FD1" s="29" t="n"/>
      <c r="FE1" s="53" t="n"/>
      <c r="FF1" s="53" t="n"/>
      <c r="FG1" s="29" t="n"/>
    </row>
    <row customHeight="1" ht="12" r="2">
      <c r="A2" s="52" t="n">
        <v>43329</v>
      </c>
      <c r="B2" s="42" t="inlineStr">
        <is>
          <t>Betis</t>
        </is>
      </c>
      <c r="C2" s="42" t="inlineStr">
        <is>
          <t>Levante</t>
        </is>
      </c>
      <c r="D2" s="27" t="n">
        <v>707</v>
      </c>
      <c r="E2" s="27" t="n">
        <v>206</v>
      </c>
      <c r="F2" s="27" t="n">
        <v>641</v>
      </c>
      <c r="G2" s="27" t="n">
        <v>133</v>
      </c>
      <c r="H2" s="8" t="n">
        <v>8</v>
      </c>
      <c r="I2" s="8" t="n">
        <v>4</v>
      </c>
      <c r="J2" s="8" t="n">
        <v>12</v>
      </c>
      <c r="K2" s="15" t="n">
        <v>0</v>
      </c>
      <c r="L2" s="27" t="n">
        <v>3</v>
      </c>
      <c r="M2" s="8" t="n">
        <v>3</v>
      </c>
      <c r="N2" s="12">
        <f>IF(K2="","",LOOKUP(K2-L2,{-9E+307,0,1},{2,"x",1}))</f>
        <v/>
      </c>
      <c r="O2" s="7">
        <f>IF(K2="","",K2&amp;"-"&amp;L2)</f>
        <v/>
      </c>
      <c r="P2" s="1" t="n"/>
      <c r="Q2" s="14" t="inlineStr">
        <is>
          <t>teams</t>
        </is>
      </c>
      <c r="R2" s="27" t="inlineStr">
        <is>
          <t>gp</t>
        </is>
      </c>
      <c r="S2" s="27" t="inlineStr">
        <is>
          <t>tp</t>
        </is>
      </c>
      <c r="T2" s="27" t="inlineStr">
        <is>
          <t>ap</t>
        </is>
      </c>
      <c r="U2" s="27" t="inlineStr">
        <is>
          <t>sht</t>
        </is>
      </c>
      <c r="V2" s="27" t="inlineStr">
        <is>
          <t>g</t>
        </is>
      </c>
      <c r="W2" s="15" t="inlineStr">
        <is>
          <t>tp</t>
        </is>
      </c>
      <c r="X2" s="27" t="inlineStr">
        <is>
          <t>ap</t>
        </is>
      </c>
      <c r="Y2" s="27" t="inlineStr">
        <is>
          <t>sht</t>
        </is>
      </c>
      <c r="Z2" s="27" t="inlineStr">
        <is>
          <t>g</t>
        </is>
      </c>
      <c r="AA2" s="6" t="inlineStr">
        <is>
          <t>gp</t>
        </is>
      </c>
      <c r="AB2" s="27" t="inlineStr">
        <is>
          <t>tp</t>
        </is>
      </c>
      <c r="AC2" s="27" t="inlineStr">
        <is>
          <t>ap</t>
        </is>
      </c>
      <c r="AD2" s="27" t="inlineStr">
        <is>
          <t>sht</t>
        </is>
      </c>
      <c r="AE2" s="27" t="inlineStr">
        <is>
          <t>g</t>
        </is>
      </c>
      <c r="AF2" s="15" t="inlineStr">
        <is>
          <t>tp</t>
        </is>
      </c>
      <c r="AG2" s="27" t="inlineStr">
        <is>
          <t>ap</t>
        </is>
      </c>
      <c r="AH2" s="27" t="inlineStr">
        <is>
          <t>sht</t>
        </is>
      </c>
      <c r="AI2" s="27" t="inlineStr">
        <is>
          <t>g</t>
        </is>
      </c>
      <c r="AP2" s="15" t="inlineStr">
        <is>
          <t>all</t>
        </is>
      </c>
      <c r="AQ2" s="27" t="n"/>
      <c r="AR2" s="27" t="n"/>
      <c r="AS2" s="27" t="n"/>
      <c r="AT2" s="27" t="n"/>
      <c r="AU2" s="27" t="n"/>
      <c r="AV2" s="27" t="n"/>
      <c r="AW2" s="27" t="n"/>
      <c r="AX2" s="15" t="inlineStr">
        <is>
          <t>form</t>
        </is>
      </c>
      <c r="AY2" s="27" t="n"/>
      <c r="AZ2" s="27" t="n"/>
      <c r="BA2" s="27" t="n"/>
      <c r="BB2" s="27" t="n"/>
      <c r="BC2" s="27" t="n"/>
      <c r="BD2" s="27" t="n"/>
      <c r="BE2" s="27" t="n"/>
      <c r="BF2" s="15" t="inlineStr">
        <is>
          <t>all</t>
        </is>
      </c>
      <c r="BG2" s="27" t="n"/>
      <c r="BH2" s="27" t="n"/>
      <c r="BI2" s="27" t="n"/>
      <c r="BJ2" s="27" t="n"/>
      <c r="BK2" s="27" t="n"/>
      <c r="BL2" s="27" t="n"/>
      <c r="BM2" s="27" t="n"/>
      <c r="BN2" s="15" t="inlineStr">
        <is>
          <t>form</t>
        </is>
      </c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9" t="n"/>
      <c r="DO2" s="29" t="n"/>
      <c r="DQ2" s="29" t="n"/>
      <c r="DR2" s="29" t="n"/>
      <c r="DT2" s="29" t="n"/>
      <c r="DU2" s="29" t="n"/>
      <c r="DW2" s="29" t="n"/>
      <c r="DX2" s="29" t="n"/>
      <c r="DZ2" s="29" t="n"/>
      <c r="EA2" s="28" t="n"/>
      <c r="EC2" s="29" t="n"/>
      <c r="ED2" s="29" t="n"/>
      <c r="EF2" s="29" t="n"/>
      <c r="EG2" s="29" t="n"/>
      <c r="EH2" s="29" t="n"/>
      <c r="EI2" s="29" t="n"/>
      <c r="EJ2" s="53" t="n"/>
      <c r="EK2" s="53" t="n"/>
      <c r="EL2" s="29" t="n"/>
      <c r="EO2" s="29" t="n"/>
      <c r="EP2" s="53" t="n"/>
      <c r="EQ2" s="53" t="n"/>
      <c r="ER2" s="29" t="n"/>
      <c r="ES2" s="53" t="n"/>
      <c r="ET2" s="53" t="n"/>
      <c r="EU2" s="29" t="n"/>
      <c r="EV2" s="53" t="n"/>
      <c r="EW2" s="53" t="n"/>
      <c r="EX2" s="29" t="n"/>
      <c r="EY2" s="53" t="n"/>
      <c r="EZ2" s="53" t="n"/>
      <c r="FA2" s="29" t="n"/>
      <c r="FB2" s="53" t="n"/>
      <c r="FC2" s="53" t="n"/>
      <c r="FD2" s="29" t="n"/>
      <c r="FE2" s="53" t="n"/>
      <c r="FF2" s="53" t="n"/>
      <c r="FG2" s="29" t="n"/>
    </row>
    <row customHeight="1" ht="12" r="3">
      <c r="A3" s="52" t="n">
        <v>43329</v>
      </c>
      <c r="B3" s="42" t="inlineStr">
        <is>
          <t>Girona</t>
        </is>
      </c>
      <c r="C3" s="42" t="inlineStr">
        <is>
          <t>Valladolid</t>
        </is>
      </c>
      <c r="D3" s="27" t="n">
        <v>589</v>
      </c>
      <c r="E3" s="27" t="n">
        <v>275</v>
      </c>
      <c r="F3" s="27" t="n">
        <v>501</v>
      </c>
      <c r="G3" s="27" t="n">
        <v>172</v>
      </c>
      <c r="H3" s="8" t="n">
        <v>1</v>
      </c>
      <c r="I3" s="8" t="n">
        <v>1</v>
      </c>
      <c r="J3" s="8" t="n">
        <v>2</v>
      </c>
      <c r="K3" s="15" t="n">
        <v>0</v>
      </c>
      <c r="L3" s="27" t="n">
        <v>0</v>
      </c>
      <c r="M3" s="8" t="n">
        <v>0</v>
      </c>
      <c r="N3" s="12">
        <f>IF(K3="","",LOOKUP(K3-L3,{-9E+307,0,1},{2,"x",1}))</f>
        <v/>
      </c>
      <c r="O3" s="7">
        <f>IF(K3="","",K3&amp;"-"&amp;L3)</f>
        <v/>
      </c>
      <c r="P3" s="1" t="n"/>
      <c r="Q3" s="42" t="inlineStr">
        <is>
          <t>Alaves</t>
        </is>
      </c>
      <c r="R3" s="27">
        <f>SUMPRODUCT(($B$2:$C$1001=$Q3)*($N$2:$N$1001&lt;&gt;""))</f>
        <v/>
      </c>
      <c r="S3" s="27">
        <f>SUMIF($B$2:$B$1001,$Q3,$D$2:$D$1001)+SUMIF($C$2:$C$1001,$Q3,$E$2:$E$1001)</f>
        <v/>
      </c>
      <c r="T3" s="27">
        <f>SUMIF($B$2:$B$1001,$Q3,$F$2:$F$1001)+SUMIF($C$2:$C$1001,$Q3,$G$2:$G$1001)</f>
        <v/>
      </c>
      <c r="U3" s="27">
        <f>SUMIF($B$2:$B$1001,$Q3,$H$2:$H$1001)+SUMIF($C$2:$C$1001,$Q3,$I$2:$I$1001)</f>
        <v/>
      </c>
      <c r="V3" s="27">
        <f>SUMIF($B$2:$B$1001,$Q3,$K$2:$K$1001)+SUMIF($C$2:$C$1001,$Q3,$L$2:$L$1001)</f>
        <v/>
      </c>
      <c r="W3" s="15">
        <f>SUMIF($C$2:$C$1001,$Q3,$D$2:$D$1001)+SUMIF($B$2:$B$1001,$Q3,$E$2:$E$1001)</f>
        <v/>
      </c>
      <c r="X3" s="27">
        <f>SUMIF($C$2:$C$1001,$Q3,$F$2:$F$1001)+SUMIF($B$2:$B$1001,$Q3,$G$2:$G$1001)</f>
        <v/>
      </c>
      <c r="Y3" s="27">
        <f>SUMIF($C$2:$C$1001,$Q3,$H$2:$H$1001)+SUMIF($B$2:$B$1001,$Q3,$I$2:$I$1001)</f>
        <v/>
      </c>
      <c r="Z3" s="27">
        <f>SUMIF($C$2:$C$1001,$Q3,$K$2:$K$1001)+SUMIF($B$2:$B$1001,$Q3,$L$2:$L$1001)</f>
        <v/>
      </c>
      <c r="AA3" s="6" t="n">
        <v>5</v>
      </c>
      <c r="AB3" s="27" t="n">
        <v>1631</v>
      </c>
      <c r="AC3" s="27" t="n">
        <v>1184</v>
      </c>
      <c r="AD3" s="27" t="n">
        <v>20</v>
      </c>
      <c r="AE3" s="27" t="n">
        <v>4</v>
      </c>
      <c r="AF3" s="15" t="n">
        <v>2350</v>
      </c>
      <c r="AG3" s="27" t="n">
        <v>1881</v>
      </c>
      <c r="AH3" s="27" t="n">
        <v>17</v>
      </c>
      <c r="AI3" s="27" t="n">
        <v>8</v>
      </c>
      <c r="AN3" s="42" t="inlineStr">
        <is>
          <t>gp</t>
        </is>
      </c>
      <c r="AP3" s="15" t="inlineStr">
        <is>
          <t>tp</t>
        </is>
      </c>
      <c r="AQ3" s="27" t="n"/>
      <c r="AR3" s="27" t="inlineStr">
        <is>
          <t>ap</t>
        </is>
      </c>
      <c r="AS3" s="27" t="n"/>
      <c r="AT3" s="27" t="inlineStr">
        <is>
          <t>sht</t>
        </is>
      </c>
      <c r="AU3" s="27" t="n"/>
      <c r="AV3" s="27" t="inlineStr">
        <is>
          <t>g</t>
        </is>
      </c>
      <c r="AW3" s="27" t="n"/>
      <c r="AX3" s="15" t="inlineStr">
        <is>
          <t>tp</t>
        </is>
      </c>
      <c r="AY3" s="27" t="n"/>
      <c r="AZ3" s="27" t="inlineStr">
        <is>
          <t>ap</t>
        </is>
      </c>
      <c r="BA3" s="27" t="n"/>
      <c r="BB3" s="27" t="inlineStr">
        <is>
          <t>sht</t>
        </is>
      </c>
      <c r="BC3" s="27" t="n"/>
      <c r="BD3" s="27" t="inlineStr">
        <is>
          <t>g</t>
        </is>
      </c>
      <c r="BE3" s="27" t="n"/>
      <c r="BF3" s="15" t="inlineStr">
        <is>
          <t>tp</t>
        </is>
      </c>
      <c r="BG3" s="27" t="n"/>
      <c r="BH3" s="27" t="inlineStr">
        <is>
          <t>ap</t>
        </is>
      </c>
      <c r="BI3" s="27" t="n"/>
      <c r="BJ3" s="27" t="inlineStr">
        <is>
          <t>sht</t>
        </is>
      </c>
      <c r="BK3" s="27" t="n"/>
      <c r="BL3" s="27" t="inlineStr">
        <is>
          <t>g</t>
        </is>
      </c>
      <c r="BM3" s="27" t="n"/>
      <c r="BN3" s="15" t="inlineStr">
        <is>
          <t>tp</t>
        </is>
      </c>
      <c r="BO3" s="27" t="n"/>
      <c r="BP3" s="27" t="inlineStr">
        <is>
          <t>ap</t>
        </is>
      </c>
      <c r="BQ3" s="27" t="n"/>
      <c r="BR3" s="27" t="inlineStr">
        <is>
          <t>sht</t>
        </is>
      </c>
      <c r="BS3" s="27" t="n"/>
      <c r="BT3" s="27" t="inlineStr">
        <is>
          <t>g</t>
        </is>
      </c>
      <c r="BU3" s="27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8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53" t="n"/>
      <c r="CR3" s="53" t="n"/>
      <c r="CS3" s="29" t="n"/>
      <c r="CT3" s="53" t="n"/>
      <c r="CU3" s="53" t="n"/>
      <c r="CV3" s="29" t="n"/>
      <c r="CW3" s="53" t="n"/>
      <c r="CX3" s="53" t="n"/>
      <c r="CY3" s="29" t="n"/>
      <c r="CZ3" s="53" t="n"/>
      <c r="DA3" s="53" t="n"/>
      <c r="DB3" s="29" t="n"/>
      <c r="DC3" s="53" t="n"/>
      <c r="DD3" s="53" t="n"/>
      <c r="DE3" s="29" t="n"/>
      <c r="DF3" s="53" t="n"/>
      <c r="DG3" s="53" t="n"/>
      <c r="DH3" s="29" t="n"/>
      <c r="DI3" s="53" t="n"/>
      <c r="DJ3" s="53" t="n"/>
      <c r="DK3" s="29" t="n"/>
      <c r="DL3" s="53" t="n"/>
      <c r="DM3" s="53" t="n"/>
      <c r="DN3" s="29" t="n"/>
      <c r="DP3" s="42" t="n"/>
      <c r="DS3" s="42" t="n"/>
      <c r="DV3" s="42" t="n"/>
      <c r="DY3" s="42" t="n"/>
      <c r="EB3" s="42" t="n"/>
      <c r="EE3" s="42" t="n"/>
    </row>
    <row customHeight="1" ht="12" r="4">
      <c r="A4" s="52" t="n">
        <v>43330</v>
      </c>
      <c r="B4" s="42" t="inlineStr">
        <is>
          <t>Barcelona</t>
        </is>
      </c>
      <c r="C4" s="42" t="inlineStr">
        <is>
          <t>Alaves</t>
        </is>
      </c>
      <c r="D4" s="27" t="n">
        <v>876</v>
      </c>
      <c r="E4" s="27" t="n">
        <v>228</v>
      </c>
      <c r="F4" s="27" t="n">
        <v>788</v>
      </c>
      <c r="G4" s="27" t="n">
        <v>151</v>
      </c>
      <c r="H4" s="8" t="n">
        <v>9</v>
      </c>
      <c r="I4" s="8" t="n">
        <v>0</v>
      </c>
      <c r="J4" s="8" t="n">
        <v>9</v>
      </c>
      <c r="K4" s="15" t="n">
        <v>3</v>
      </c>
      <c r="L4" s="27" t="n">
        <v>0</v>
      </c>
      <c r="M4" s="8" t="n">
        <v>3</v>
      </c>
      <c r="N4" s="12">
        <f>IF(K4="","",LOOKUP(K4-L4,{-9E+307,0,1},{2,"x",1}))</f>
        <v/>
      </c>
      <c r="O4" s="7">
        <f>IF(K4="","",K4&amp;"-"&amp;L4)</f>
        <v/>
      </c>
      <c r="P4" s="1" t="n"/>
      <c r="Q4" s="42" t="inlineStr">
        <is>
          <t>Ath Bilbao</t>
        </is>
      </c>
      <c r="R4" s="27">
        <f>SUMPRODUCT(($B$2:$C$1001=$Q4)*($N$2:$N$1001&lt;&gt;""))</f>
        <v/>
      </c>
      <c r="S4" s="27">
        <f>SUMIF($B$2:$B$1001,$Q4,$D$2:$D$1001)+SUMIF($C$2:$C$1001,$Q4,$E$2:$E$1001)</f>
        <v/>
      </c>
      <c r="T4" s="27">
        <f>SUMIF($B$2:$B$1001,$Q4,$F$2:$F$1001)+SUMIF($C$2:$C$1001,$Q4,$G$2:$G$1001)</f>
        <v/>
      </c>
      <c r="U4" s="27">
        <f>SUMIF($B$2:$B$1001,$Q4,$H$2:$H$1001)+SUMIF($C$2:$C$1001,$Q4,$I$2:$I$1001)</f>
        <v/>
      </c>
      <c r="V4" s="27">
        <f>SUMIF($B$2:$B$1001,$Q4,$K$2:$K$1001)+SUMIF($C$2:$C$1001,$Q4,$L$2:$L$1001)</f>
        <v/>
      </c>
      <c r="W4" s="15">
        <f>SUMIF($C$2:$C$1001,$Q4,$D$2:$D$1001)+SUMIF($B$2:$B$1001,$Q4,$E$2:$E$1001)</f>
        <v/>
      </c>
      <c r="X4" s="27">
        <f>SUMIF($C$2:$C$1001,$Q4,$F$2:$F$1001)+SUMIF($B$2:$B$1001,$Q4,$G$2:$G$1001)</f>
        <v/>
      </c>
      <c r="Y4" s="27">
        <f>SUMIF($C$2:$C$1001,$Q4,$H$2:$H$1001)+SUMIF($B$2:$B$1001,$Q4,$I$2:$I$1001)</f>
        <v/>
      </c>
      <c r="Z4" s="27">
        <f>SUMIF($C$2:$C$1001,$Q4,$K$2:$K$1001)+SUMIF($B$2:$B$1001,$Q4,$L$2:$L$1001)</f>
        <v/>
      </c>
      <c r="AA4" s="6" t="n">
        <v>5</v>
      </c>
      <c r="AB4" s="27" t="n">
        <v>2117</v>
      </c>
      <c r="AC4" s="27" t="n">
        <v>1715</v>
      </c>
      <c r="AD4" s="27" t="n">
        <v>9</v>
      </c>
      <c r="AE4" s="27" t="n">
        <v>5</v>
      </c>
      <c r="AF4" s="15" t="n">
        <v>1879</v>
      </c>
      <c r="AG4" s="27" t="n">
        <v>1452</v>
      </c>
      <c r="AH4" s="27" t="n">
        <v>12</v>
      </c>
      <c r="AI4" s="27" t="n">
        <v>5</v>
      </c>
      <c r="AK4" s="52">
        <f>AK30</f>
        <v/>
      </c>
      <c r="AL4" s="52">
        <f>AL30</f>
        <v/>
      </c>
      <c r="AM4" s="52">
        <f>AM30</f>
        <v/>
      </c>
      <c r="AN4" s="42">
        <f>VLOOKUP(AL4,$Q$3:$AI$22,2,FALSE)</f>
        <v/>
      </c>
      <c r="AO4" s="42">
        <f>VLOOKUP(AM4,$Q$3:$AI$22,2,FALSE)</f>
        <v/>
      </c>
      <c r="AP4" s="15">
        <f>VLOOKUP(AL4,$Q$3:$AI$22,3,FALSE)</f>
        <v/>
      </c>
      <c r="AQ4" s="27">
        <f>VLOOKUP(AM4,$Q$3:$AI$22,3,FALSE)</f>
        <v/>
      </c>
      <c r="AR4" s="27">
        <f>VLOOKUP(AL4,$Q$3:$AI$22,4,FALSE)</f>
        <v/>
      </c>
      <c r="AS4" s="27">
        <f>VLOOKUP(AM4,$Q$3:$AI$22,4,FALSE)</f>
        <v/>
      </c>
      <c r="AT4" s="27">
        <f>VLOOKUP(AL4,$Q$3:$AI$22,5,FALSE)</f>
        <v/>
      </c>
      <c r="AU4" s="27">
        <f>VLOOKUP(AM4,$Q$3:$AI$22,5,FALSE)</f>
        <v/>
      </c>
      <c r="AV4" s="27">
        <f>VLOOKUP(AL4,$Q$3:$AI$22,6,FALSE)</f>
        <v/>
      </c>
      <c r="AW4" s="27">
        <f>VLOOKUP(AM4,$Q$3:$AI$22,6,FALSE)</f>
        <v/>
      </c>
      <c r="AX4" s="15">
        <f>VLOOKUP(AL4,$Q$3:$AI$22,12,FALSE)</f>
        <v/>
      </c>
      <c r="AY4" s="27">
        <f>VLOOKUP(AM4,$Q$3:$AI$22,12,FALSE)</f>
        <v/>
      </c>
      <c r="AZ4" s="27">
        <f>VLOOKUP(AL4,$Q$3:$AI$22,13,FALSE)</f>
        <v/>
      </c>
      <c r="BA4" s="27">
        <f>VLOOKUP(AM4,$Q$3:$AI$22,13,FALSE)</f>
        <v/>
      </c>
      <c r="BB4" s="27">
        <f>VLOOKUP(AL4,$Q$3:$AI$22,14,FALSE)</f>
        <v/>
      </c>
      <c r="BC4" s="27">
        <f>VLOOKUP(AM4,$Q$3:$AI$22,14,FALSE)</f>
        <v/>
      </c>
      <c r="BD4" s="27">
        <f>VLOOKUP(AL4,$Q$3:$AI$22,15,FALSE)</f>
        <v/>
      </c>
      <c r="BE4" s="27">
        <f>VLOOKUP(AM4,$Q$3:$AI$22,15,FALSE)</f>
        <v/>
      </c>
      <c r="BF4" s="15">
        <f>VLOOKUP(AL4,$Q$3:$AI$22,7,FALSE)</f>
        <v/>
      </c>
      <c r="BG4" s="27">
        <f>VLOOKUP(AM4,$Q$3:$AI$22,7,FALSE)</f>
        <v/>
      </c>
      <c r="BH4" s="27">
        <f>VLOOKUP(AL4,$Q$3:$AI$22,8,FALSE)</f>
        <v/>
      </c>
      <c r="BI4" s="27">
        <f>VLOOKUP(AM4,$Q$3:$AI$22,8,FALSE)</f>
        <v/>
      </c>
      <c r="BJ4" s="27">
        <f>VLOOKUP(AL4,$Q$3:$AI$22,9,FALSE)</f>
        <v/>
      </c>
      <c r="BK4" s="27">
        <f>VLOOKUP(AM4,$Q$3:$AI$22,9,FALSE)</f>
        <v/>
      </c>
      <c r="BL4" s="27">
        <f>VLOOKUP(AL4,$Q$3:$AI$22,10,FALSE)</f>
        <v/>
      </c>
      <c r="BM4" s="27">
        <f>VLOOKUP(AM4,$Q$3:$AI$22,10,FALSE)</f>
        <v/>
      </c>
      <c r="BN4" s="15">
        <f>VLOOKUP(AL4,$Q$3:$AI$22,16,FALSE)</f>
        <v/>
      </c>
      <c r="BO4" s="27">
        <f>VLOOKUP(AM4,$Q$3:$AI$22,16,FALSE)</f>
        <v/>
      </c>
      <c r="BP4" s="27">
        <f>VLOOKUP(AL4,$Q$3:$AI$22,17,FALSE)</f>
        <v/>
      </c>
      <c r="BQ4" s="27">
        <f>VLOOKUP(AM4,$Q$3:$AI$22,17,FALSE)</f>
        <v/>
      </c>
      <c r="BR4" s="27">
        <f>VLOOKUP(AL4,$Q$3:$AI$22,18,FALSE)</f>
        <v/>
      </c>
      <c r="BS4" s="27">
        <f>VLOOKUP(AM4,$Q$3:$AI$22,18,FALSE)</f>
        <v/>
      </c>
      <c r="BT4" s="27">
        <f>VLOOKUP(AL4,$Q$3:$AI$22,19,FALSE)</f>
        <v/>
      </c>
      <c r="BU4" s="27">
        <f>VLOOKUP(AM4,$Q$3:$AI$22,19,FALSE)</f>
        <v/>
      </c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8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53" t="n"/>
      <c r="CQ4" s="53" t="n"/>
      <c r="CR4" s="29" t="n"/>
      <c r="CS4" s="53" t="n"/>
      <c r="CT4" s="53" t="n"/>
      <c r="CU4" s="29" t="n"/>
      <c r="CV4" s="53" t="n"/>
      <c r="CW4" s="53" t="n"/>
      <c r="CX4" s="29" t="n"/>
      <c r="CY4" s="53" t="n"/>
      <c r="CZ4" s="53" t="n"/>
      <c r="DA4" s="29" t="n"/>
      <c r="DB4" s="53" t="n"/>
      <c r="DC4" s="53" t="n"/>
      <c r="DD4" s="29" t="n"/>
      <c r="DE4" s="53" t="n"/>
      <c r="DF4" s="53" t="n"/>
      <c r="DG4" s="29" t="n"/>
      <c r="DH4" s="53" t="n"/>
      <c r="DI4" s="53" t="n"/>
      <c r="DK4" s="53" t="n"/>
      <c r="DL4" s="53" t="n"/>
      <c r="DP4" s="42" t="n"/>
      <c r="DS4" s="42" t="n"/>
      <c r="DV4" s="42" t="n"/>
      <c r="DY4" s="42" t="n"/>
      <c r="EB4" s="42" t="n"/>
      <c r="EE4" s="42" t="n"/>
    </row>
    <row customHeight="1" ht="12" r="5">
      <c r="A5" s="52" t="n">
        <v>43330</v>
      </c>
      <c r="B5" s="42" t="inlineStr">
        <is>
          <t>Celta Vigo</t>
        </is>
      </c>
      <c r="C5" s="42" t="inlineStr">
        <is>
          <t>Espanyol</t>
        </is>
      </c>
      <c r="D5" s="27" t="n">
        <v>393</v>
      </c>
      <c r="E5" s="27" t="n">
        <v>423</v>
      </c>
      <c r="F5" s="27" t="n">
        <v>313</v>
      </c>
      <c r="G5" s="27" t="n">
        <v>338</v>
      </c>
      <c r="H5" s="8" t="n">
        <v>2</v>
      </c>
      <c r="I5" s="8" t="n">
        <v>5</v>
      </c>
      <c r="J5" s="8" t="n">
        <v>7</v>
      </c>
      <c r="K5" s="15" t="n">
        <v>1</v>
      </c>
      <c r="L5" s="27" t="n">
        <v>1</v>
      </c>
      <c r="M5" s="8" t="n">
        <v>2</v>
      </c>
      <c r="N5" s="12">
        <f>IF(K5="","",LOOKUP(K5-L5,{-9E+307,0,1},{2,"x",1}))</f>
        <v/>
      </c>
      <c r="O5" s="7">
        <f>IF(K5="","",K5&amp;"-"&amp;L5)</f>
        <v/>
      </c>
      <c r="P5" s="1" t="n"/>
      <c r="Q5" s="42" t="inlineStr">
        <is>
          <t>Atl. Madrid</t>
        </is>
      </c>
      <c r="R5" s="27">
        <f>SUMPRODUCT(($B$2:$C$1001=$Q5)*($N$2:$N$1001&lt;&gt;""))</f>
        <v/>
      </c>
      <c r="S5" s="27">
        <f>SUMIF($B$2:$B$1001,$Q5,$D$2:$D$1001)+SUMIF($C$2:$C$1001,$Q5,$E$2:$E$1001)</f>
        <v/>
      </c>
      <c r="T5" s="27">
        <f>SUMIF($B$2:$B$1001,$Q5,$F$2:$F$1001)+SUMIF($C$2:$C$1001,$Q5,$G$2:$G$1001)</f>
        <v/>
      </c>
      <c r="U5" s="27">
        <f>SUMIF($B$2:$B$1001,$Q5,$H$2:$H$1001)+SUMIF($C$2:$C$1001,$Q5,$I$2:$I$1001)</f>
        <v/>
      </c>
      <c r="V5" s="27">
        <f>SUMIF($B$2:$B$1001,$Q5,$K$2:$K$1001)+SUMIF($C$2:$C$1001,$Q5,$L$2:$L$1001)</f>
        <v/>
      </c>
      <c r="W5" s="15">
        <f>SUMIF($C$2:$C$1001,$Q5,$D$2:$D$1001)+SUMIF($B$2:$B$1001,$Q5,$E$2:$E$1001)</f>
        <v/>
      </c>
      <c r="X5" s="27">
        <f>SUMIF($C$2:$C$1001,$Q5,$F$2:$F$1001)+SUMIF($B$2:$B$1001,$Q5,$G$2:$G$1001)</f>
        <v/>
      </c>
      <c r="Y5" s="27">
        <f>SUMIF($C$2:$C$1001,$Q5,$H$2:$H$1001)+SUMIF($B$2:$B$1001,$Q5,$I$2:$I$1001)</f>
        <v/>
      </c>
      <c r="Z5" s="27">
        <f>SUMIF($C$2:$C$1001,$Q5,$K$2:$K$1001)+SUMIF($B$2:$B$1001,$Q5,$L$2:$L$1001)</f>
        <v/>
      </c>
      <c r="AA5" s="6" t="n">
        <v>5</v>
      </c>
      <c r="AB5" s="27" t="n">
        <v>2503</v>
      </c>
      <c r="AC5" s="27" t="n">
        <v>2144</v>
      </c>
      <c r="AD5" s="27" t="n">
        <v>22</v>
      </c>
      <c r="AE5" s="27" t="n">
        <v>7</v>
      </c>
      <c r="AF5" s="15" t="n">
        <v>2154</v>
      </c>
      <c r="AG5" s="27" t="n">
        <v>1806</v>
      </c>
      <c r="AH5" s="27" t="n">
        <v>25</v>
      </c>
      <c r="AI5" s="27" t="n">
        <v>8</v>
      </c>
      <c r="AK5" s="52">
        <f>AK31</f>
        <v/>
      </c>
      <c r="AL5" s="52">
        <f>AL31</f>
        <v/>
      </c>
      <c r="AM5" s="52">
        <f>AM31</f>
        <v/>
      </c>
      <c r="AN5" s="42">
        <f>VLOOKUP(AL5,$Q$3:$AI$22,2,FALSE)</f>
        <v/>
      </c>
      <c r="AO5" s="42">
        <f>VLOOKUP(AM5,$Q$3:$AI$22,2,FALSE)</f>
        <v/>
      </c>
      <c r="AP5" s="15">
        <f>VLOOKUP(AL5,$Q$3:$AI$22,3,FALSE)</f>
        <v/>
      </c>
      <c r="AQ5" s="27">
        <f>VLOOKUP(AM5,$Q$3:$AI$22,3,FALSE)</f>
        <v/>
      </c>
      <c r="AR5" s="27">
        <f>VLOOKUP(AL5,$Q$3:$AI$22,4,FALSE)</f>
        <v/>
      </c>
      <c r="AS5" s="27">
        <f>VLOOKUP(AM5,$Q$3:$AI$22,4,FALSE)</f>
        <v/>
      </c>
      <c r="AT5" s="27">
        <f>VLOOKUP(AL5,$Q$3:$AI$22,5,FALSE)</f>
        <v/>
      </c>
      <c r="AU5" s="27">
        <f>VLOOKUP(AM5,$Q$3:$AI$22,5,FALSE)</f>
        <v/>
      </c>
      <c r="AV5" s="27">
        <f>VLOOKUP(AL5,$Q$3:$AI$22,6,FALSE)</f>
        <v/>
      </c>
      <c r="AW5" s="27">
        <f>VLOOKUP(AM5,$Q$3:$AI$22,6,FALSE)</f>
        <v/>
      </c>
      <c r="AX5" s="15">
        <f>VLOOKUP(AL5,$Q$3:$AI$22,12,FALSE)</f>
        <v/>
      </c>
      <c r="AY5" s="27">
        <f>VLOOKUP(AM5,$Q$3:$AI$22,12,FALSE)</f>
        <v/>
      </c>
      <c r="AZ5" s="27">
        <f>VLOOKUP(AL5,$Q$3:$AI$22,13,FALSE)</f>
        <v/>
      </c>
      <c r="BA5" s="27">
        <f>VLOOKUP(AM5,$Q$3:$AI$22,13,FALSE)</f>
        <v/>
      </c>
      <c r="BB5" s="27">
        <f>VLOOKUP(AL5,$Q$3:$AI$22,14,FALSE)</f>
        <v/>
      </c>
      <c r="BC5" s="27">
        <f>VLOOKUP(AM5,$Q$3:$AI$22,14,FALSE)</f>
        <v/>
      </c>
      <c r="BD5" s="27">
        <f>VLOOKUP(AL5,$Q$3:$AI$22,15,FALSE)</f>
        <v/>
      </c>
      <c r="BE5" s="27">
        <f>VLOOKUP(AM5,$Q$3:$AI$22,15,FALSE)</f>
        <v/>
      </c>
      <c r="BF5" s="15">
        <f>VLOOKUP(AL5,$Q$3:$AI$22,7,FALSE)</f>
        <v/>
      </c>
      <c r="BG5" s="27">
        <f>VLOOKUP(AM5,$Q$3:$AI$22,7,FALSE)</f>
        <v/>
      </c>
      <c r="BH5" s="27">
        <f>VLOOKUP(AL5,$Q$3:$AI$22,8,FALSE)</f>
        <v/>
      </c>
      <c r="BI5" s="27">
        <f>VLOOKUP(AM5,$Q$3:$AI$22,8,FALSE)</f>
        <v/>
      </c>
      <c r="BJ5" s="27">
        <f>VLOOKUP(AL5,$Q$3:$AI$22,9,FALSE)</f>
        <v/>
      </c>
      <c r="BK5" s="27">
        <f>VLOOKUP(AM5,$Q$3:$AI$22,9,FALSE)</f>
        <v/>
      </c>
      <c r="BL5" s="27">
        <f>VLOOKUP(AL5,$Q$3:$AI$22,10,FALSE)</f>
        <v/>
      </c>
      <c r="BM5" s="27">
        <f>VLOOKUP(AM5,$Q$3:$AI$22,10,FALSE)</f>
        <v/>
      </c>
      <c r="BN5" s="15">
        <f>VLOOKUP(AL5,$Q$3:$AI$22,16,FALSE)</f>
        <v/>
      </c>
      <c r="BO5" s="27">
        <f>VLOOKUP(AM5,$Q$3:$AI$22,16,FALSE)</f>
        <v/>
      </c>
      <c r="BP5" s="27">
        <f>VLOOKUP(AL5,$Q$3:$AI$22,17,FALSE)</f>
        <v/>
      </c>
      <c r="BQ5" s="27">
        <f>VLOOKUP(AM5,$Q$3:$AI$22,17,FALSE)</f>
        <v/>
      </c>
      <c r="BR5" s="27">
        <f>VLOOKUP(AL5,$Q$3:$AI$22,18,FALSE)</f>
        <v/>
      </c>
      <c r="BS5" s="27">
        <f>VLOOKUP(AM5,$Q$3:$AI$22,18,FALSE)</f>
        <v/>
      </c>
      <c r="BT5" s="27">
        <f>VLOOKUP(AL5,$Q$3:$AI$22,19,FALSE)</f>
        <v/>
      </c>
      <c r="BU5" s="27">
        <f>VLOOKUP(AM5,$Q$3:$AI$22,19,FALSE)</f>
        <v/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8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53" t="n"/>
      <c r="CQ5" s="53" t="n"/>
      <c r="CR5" s="29" t="n"/>
      <c r="CS5" s="53" t="n"/>
      <c r="CT5" s="53" t="n"/>
      <c r="CU5" s="29" t="n"/>
      <c r="CV5" s="53" t="n"/>
      <c r="CW5" s="53" t="n"/>
      <c r="CX5" s="29" t="n"/>
      <c r="CY5" s="53" t="n"/>
      <c r="CZ5" s="53" t="n"/>
      <c r="DA5" s="29" t="n"/>
      <c r="DB5" s="53" t="n"/>
      <c r="DC5" s="53" t="n"/>
      <c r="DD5" s="29" t="n"/>
      <c r="DE5" s="53" t="n"/>
      <c r="DF5" s="53" t="n"/>
      <c r="DG5" s="29" t="n"/>
      <c r="DH5" s="53" t="n"/>
      <c r="DI5" s="53" t="n"/>
      <c r="DK5" s="53" t="n"/>
      <c r="DL5" s="53" t="n"/>
      <c r="DP5" s="42" t="n"/>
      <c r="DS5" s="42" t="n"/>
      <c r="DV5" s="42" t="n"/>
      <c r="DY5" s="42" t="n"/>
      <c r="EB5" s="42" t="n"/>
      <c r="EE5" s="42" t="n"/>
    </row>
    <row customHeight="1" ht="12" r="6">
      <c r="A6" s="52" t="n">
        <v>43330</v>
      </c>
      <c r="B6" s="42" t="inlineStr">
        <is>
          <t>Villarreal</t>
        </is>
      </c>
      <c r="C6" s="42" t="inlineStr">
        <is>
          <t>Real Sociedad</t>
        </is>
      </c>
      <c r="D6" s="27" t="n">
        <v>463</v>
      </c>
      <c r="E6" s="27" t="n">
        <v>422</v>
      </c>
      <c r="F6" s="27" t="n">
        <v>366</v>
      </c>
      <c r="G6" s="27" t="n">
        <v>331</v>
      </c>
      <c r="H6" s="8" t="n">
        <v>7</v>
      </c>
      <c r="I6" s="8" t="n">
        <v>4</v>
      </c>
      <c r="J6" s="8" t="n">
        <v>11</v>
      </c>
      <c r="K6" s="15" t="n">
        <v>1</v>
      </c>
      <c r="L6" s="27" t="n">
        <v>2</v>
      </c>
      <c r="M6" s="8" t="n">
        <v>3</v>
      </c>
      <c r="N6" s="12">
        <f>IF(K6="","",LOOKUP(K6-L6,{-9E+307,0,1},{2,"x",1}))</f>
        <v/>
      </c>
      <c r="O6" s="7">
        <f>IF(K6="","",K6&amp;"-"&amp;L6)</f>
        <v/>
      </c>
      <c r="P6" s="1" t="n"/>
      <c r="Q6" s="42" t="inlineStr">
        <is>
          <t>Barcelona</t>
        </is>
      </c>
      <c r="R6" s="27">
        <f>SUMPRODUCT(($B$2:$C$1001=$Q6)*($N$2:$N$1001&lt;&gt;""))</f>
        <v/>
      </c>
      <c r="S6" s="27">
        <f>SUMIF($B$2:$B$1001,$Q6,$D$2:$D$1001)+SUMIF($C$2:$C$1001,$Q6,$E$2:$E$1001)</f>
        <v/>
      </c>
      <c r="T6" s="27">
        <f>SUMIF($B$2:$B$1001,$Q6,$F$2:$F$1001)+SUMIF($C$2:$C$1001,$Q6,$G$2:$G$1001)</f>
        <v/>
      </c>
      <c r="U6" s="27">
        <f>SUMIF($B$2:$B$1001,$Q6,$H$2:$H$1001)+SUMIF($C$2:$C$1001,$Q6,$I$2:$I$1001)</f>
        <v/>
      </c>
      <c r="V6" s="27">
        <f>SUMIF($B$2:$B$1001,$Q6,$K$2:$K$1001)+SUMIF($C$2:$C$1001,$Q6,$L$2:$L$1001)</f>
        <v/>
      </c>
      <c r="W6" s="15">
        <f>SUMIF($C$2:$C$1001,$Q6,$D$2:$D$1001)+SUMIF($B$2:$B$1001,$Q6,$E$2:$E$1001)</f>
        <v/>
      </c>
      <c r="X6" s="27">
        <f>SUMIF($C$2:$C$1001,$Q6,$F$2:$F$1001)+SUMIF($B$2:$B$1001,$Q6,$G$2:$G$1001)</f>
        <v/>
      </c>
      <c r="Y6" s="27">
        <f>SUMIF($C$2:$C$1001,$Q6,$H$2:$H$1001)+SUMIF($B$2:$B$1001,$Q6,$I$2:$I$1001)</f>
        <v/>
      </c>
      <c r="Z6" s="27">
        <f>SUMIF($C$2:$C$1001,$Q6,$K$2:$K$1001)+SUMIF($B$2:$B$1001,$Q6,$L$2:$L$1001)</f>
        <v/>
      </c>
      <c r="AA6" s="6" t="n">
        <v>5</v>
      </c>
      <c r="AB6" s="27" t="n">
        <v>3527</v>
      </c>
      <c r="AC6" s="27" t="n">
        <v>3106</v>
      </c>
      <c r="AD6" s="27" t="n">
        <v>30</v>
      </c>
      <c r="AE6" s="27" t="n">
        <v>7</v>
      </c>
      <c r="AF6" s="15" t="n">
        <v>1522</v>
      </c>
      <c r="AG6" s="27" t="n">
        <v>1121</v>
      </c>
      <c r="AH6" s="27" t="n">
        <v>17</v>
      </c>
      <c r="AI6" s="27" t="n">
        <v>4</v>
      </c>
      <c r="AK6" s="52">
        <f>AK32</f>
        <v/>
      </c>
      <c r="AL6" s="52">
        <f>AL32</f>
        <v/>
      </c>
      <c r="AM6" s="52">
        <f>AM32</f>
        <v/>
      </c>
      <c r="AN6" s="42">
        <f>VLOOKUP(AL6,$Q$3:$AI$22,2,FALSE)</f>
        <v/>
      </c>
      <c r="AO6" s="42">
        <f>VLOOKUP(AM6,$Q$3:$AI$22,2,FALSE)</f>
        <v/>
      </c>
      <c r="AP6" s="15">
        <f>VLOOKUP(AL6,$Q$3:$AI$22,3,FALSE)</f>
        <v/>
      </c>
      <c r="AQ6" s="27">
        <f>VLOOKUP(AM6,$Q$3:$AI$22,3,FALSE)</f>
        <v/>
      </c>
      <c r="AR6" s="27">
        <f>VLOOKUP(AL6,$Q$3:$AI$22,4,FALSE)</f>
        <v/>
      </c>
      <c r="AS6" s="27">
        <f>VLOOKUP(AM6,$Q$3:$AI$22,4,FALSE)</f>
        <v/>
      </c>
      <c r="AT6" s="27">
        <f>VLOOKUP(AL6,$Q$3:$AI$22,5,FALSE)</f>
        <v/>
      </c>
      <c r="AU6" s="27">
        <f>VLOOKUP(AM6,$Q$3:$AI$22,5,FALSE)</f>
        <v/>
      </c>
      <c r="AV6" s="27">
        <f>VLOOKUP(AL6,$Q$3:$AI$22,6,FALSE)</f>
        <v/>
      </c>
      <c r="AW6" s="27">
        <f>VLOOKUP(AM6,$Q$3:$AI$22,6,FALSE)</f>
        <v/>
      </c>
      <c r="AX6" s="15">
        <f>VLOOKUP(AL6,$Q$3:$AI$22,12,FALSE)</f>
        <v/>
      </c>
      <c r="AY6" s="27">
        <f>VLOOKUP(AM6,$Q$3:$AI$22,12,FALSE)</f>
        <v/>
      </c>
      <c r="AZ6" s="27">
        <f>VLOOKUP(AL6,$Q$3:$AI$22,13,FALSE)</f>
        <v/>
      </c>
      <c r="BA6" s="27">
        <f>VLOOKUP(AM6,$Q$3:$AI$22,13,FALSE)</f>
        <v/>
      </c>
      <c r="BB6" s="27">
        <f>VLOOKUP(AL6,$Q$3:$AI$22,14,FALSE)</f>
        <v/>
      </c>
      <c r="BC6" s="27">
        <f>VLOOKUP(AM6,$Q$3:$AI$22,14,FALSE)</f>
        <v/>
      </c>
      <c r="BD6" s="27">
        <f>VLOOKUP(AL6,$Q$3:$AI$22,15,FALSE)</f>
        <v/>
      </c>
      <c r="BE6" s="27">
        <f>VLOOKUP(AM6,$Q$3:$AI$22,15,FALSE)</f>
        <v/>
      </c>
      <c r="BF6" s="15">
        <f>VLOOKUP(AL6,$Q$3:$AI$22,7,FALSE)</f>
        <v/>
      </c>
      <c r="BG6" s="27">
        <f>VLOOKUP(AM6,$Q$3:$AI$22,7,FALSE)</f>
        <v/>
      </c>
      <c r="BH6" s="27">
        <f>VLOOKUP(AL6,$Q$3:$AI$22,8,FALSE)</f>
        <v/>
      </c>
      <c r="BI6" s="27">
        <f>VLOOKUP(AM6,$Q$3:$AI$22,8,FALSE)</f>
        <v/>
      </c>
      <c r="BJ6" s="27">
        <f>VLOOKUP(AL6,$Q$3:$AI$22,9,FALSE)</f>
        <v/>
      </c>
      <c r="BK6" s="27">
        <f>VLOOKUP(AM6,$Q$3:$AI$22,9,FALSE)</f>
        <v/>
      </c>
      <c r="BL6" s="27">
        <f>VLOOKUP(AL6,$Q$3:$AI$22,10,FALSE)</f>
        <v/>
      </c>
      <c r="BM6" s="27">
        <f>VLOOKUP(AM6,$Q$3:$AI$22,10,FALSE)</f>
        <v/>
      </c>
      <c r="BN6" s="15">
        <f>VLOOKUP(AL6,$Q$3:$AI$22,16,FALSE)</f>
        <v/>
      </c>
      <c r="BO6" s="27">
        <f>VLOOKUP(AM6,$Q$3:$AI$22,16,FALSE)</f>
        <v/>
      </c>
      <c r="BP6" s="27">
        <f>VLOOKUP(AL6,$Q$3:$AI$22,17,FALSE)</f>
        <v/>
      </c>
      <c r="BQ6" s="27">
        <f>VLOOKUP(AM6,$Q$3:$AI$22,17,FALSE)</f>
        <v/>
      </c>
      <c r="BR6" s="27">
        <f>VLOOKUP(AL6,$Q$3:$AI$22,18,FALSE)</f>
        <v/>
      </c>
      <c r="BS6" s="27">
        <f>VLOOKUP(AM6,$Q$3:$AI$22,18,FALSE)</f>
        <v/>
      </c>
      <c r="BT6" s="27">
        <f>VLOOKUP(AL6,$Q$3:$AI$22,19,FALSE)</f>
        <v/>
      </c>
      <c r="BU6" s="27">
        <f>VLOOKUP(AM6,$Q$3:$AI$22,19,FALSE)</f>
        <v/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8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53" t="n"/>
      <c r="CQ6" s="53" t="n"/>
      <c r="CR6" s="29" t="n"/>
      <c r="CS6" s="53" t="n"/>
      <c r="CT6" s="53" t="n"/>
      <c r="CU6" s="29" t="n"/>
      <c r="CV6" s="53" t="n"/>
      <c r="CW6" s="53" t="n"/>
      <c r="CX6" s="29" t="n"/>
      <c r="CY6" s="53" t="n"/>
      <c r="CZ6" s="53" t="n"/>
      <c r="DA6" s="29" t="n"/>
      <c r="DB6" s="53" t="n"/>
      <c r="DC6" s="53" t="n"/>
      <c r="DD6" s="29" t="n"/>
      <c r="DE6" s="53" t="n"/>
      <c r="DF6" s="53" t="n"/>
      <c r="DG6" s="29" t="n"/>
      <c r="DH6" s="53" t="n"/>
      <c r="DI6" s="53" t="n"/>
      <c r="DK6" s="53" t="n"/>
      <c r="DL6" s="53" t="n"/>
      <c r="DP6" s="42" t="n"/>
      <c r="DS6" s="42" t="n"/>
      <c r="DV6" s="42" t="n"/>
      <c r="DY6" s="42" t="n"/>
      <c r="EB6" s="42" t="n"/>
      <c r="EE6" s="42" t="n"/>
    </row>
    <row customHeight="1" ht="12" r="7">
      <c r="A7" s="52" t="n">
        <v>43331</v>
      </c>
      <c r="B7" s="42" t="inlineStr">
        <is>
          <t>Eibar</t>
        </is>
      </c>
      <c r="C7" s="42" t="inlineStr">
        <is>
          <t>Huesca</t>
        </is>
      </c>
      <c r="D7" s="27" t="n">
        <v>563</v>
      </c>
      <c r="E7" s="27" t="n">
        <v>272</v>
      </c>
      <c r="F7" s="27" t="n">
        <v>460</v>
      </c>
      <c r="G7" s="27" t="n">
        <v>184</v>
      </c>
      <c r="H7" s="8" t="n">
        <v>6</v>
      </c>
      <c r="I7" s="8" t="n">
        <v>6</v>
      </c>
      <c r="J7" s="8" t="n">
        <v>12</v>
      </c>
      <c r="K7" s="15" t="n">
        <v>1</v>
      </c>
      <c r="L7" s="27" t="n">
        <v>2</v>
      </c>
      <c r="M7" s="8" t="n">
        <v>3</v>
      </c>
      <c r="N7" s="12">
        <f>IF(K7="","",LOOKUP(K7-L7,{-9E+307,0,1},{2,"x",1}))</f>
        <v/>
      </c>
      <c r="O7" s="7">
        <f>IF(K7="","",K7&amp;"-"&amp;L7)</f>
        <v/>
      </c>
      <c r="P7" s="1" t="n"/>
      <c r="Q7" s="42" t="inlineStr">
        <is>
          <t>Betis</t>
        </is>
      </c>
      <c r="R7" s="27">
        <f>SUMPRODUCT(($B$2:$C$1001=$Q7)*($N$2:$N$1001&lt;&gt;""))</f>
        <v/>
      </c>
      <c r="S7" s="27">
        <f>SUMIF($B$2:$B$1001,$Q7,$D$2:$D$1001)+SUMIF($C$2:$C$1001,$Q7,$E$2:$E$1001)</f>
        <v/>
      </c>
      <c r="T7" s="27">
        <f>SUMIF($B$2:$B$1001,$Q7,$F$2:$F$1001)+SUMIF($C$2:$C$1001,$Q7,$G$2:$G$1001)</f>
        <v/>
      </c>
      <c r="U7" s="27">
        <f>SUMIF($B$2:$B$1001,$Q7,$H$2:$H$1001)+SUMIF($C$2:$C$1001,$Q7,$I$2:$I$1001)</f>
        <v/>
      </c>
      <c r="V7" s="27">
        <f>SUMIF($B$2:$B$1001,$Q7,$K$2:$K$1001)+SUMIF($C$2:$C$1001,$Q7,$L$2:$L$1001)</f>
        <v/>
      </c>
      <c r="W7" s="15">
        <f>SUMIF($C$2:$C$1001,$Q7,$D$2:$D$1001)+SUMIF($B$2:$B$1001,$Q7,$E$2:$E$1001)</f>
        <v/>
      </c>
      <c r="X7" s="27">
        <f>SUMIF($C$2:$C$1001,$Q7,$F$2:$F$1001)+SUMIF($B$2:$B$1001,$Q7,$G$2:$G$1001)</f>
        <v/>
      </c>
      <c r="Y7" s="27">
        <f>SUMIF($C$2:$C$1001,$Q7,$H$2:$H$1001)+SUMIF($B$2:$B$1001,$Q7,$I$2:$I$1001)</f>
        <v/>
      </c>
      <c r="Z7" s="27">
        <f>SUMIF($C$2:$C$1001,$Q7,$K$2:$K$1001)+SUMIF($B$2:$B$1001,$Q7,$L$2:$L$1001)</f>
        <v/>
      </c>
      <c r="AA7" s="6" t="n">
        <v>5</v>
      </c>
      <c r="AB7" s="27" t="n">
        <v>2420</v>
      </c>
      <c r="AC7" s="27" t="n">
        <v>2050</v>
      </c>
      <c r="AD7" s="27" t="n">
        <v>28</v>
      </c>
      <c r="AE7" s="27" t="n">
        <v>5</v>
      </c>
      <c r="AF7" s="15" t="n">
        <v>1742</v>
      </c>
      <c r="AG7" s="27" t="n">
        <v>1389</v>
      </c>
      <c r="AH7" s="27" t="n">
        <v>18</v>
      </c>
      <c r="AI7" s="27" t="n">
        <v>7</v>
      </c>
      <c r="AK7" s="52">
        <f>AK33</f>
        <v/>
      </c>
      <c r="AL7" s="52">
        <f>AL33</f>
        <v/>
      </c>
      <c r="AM7" s="52">
        <f>AM33</f>
        <v/>
      </c>
      <c r="AN7" s="42">
        <f>VLOOKUP(AL7,$Q$3:$AI$22,2,FALSE)</f>
        <v/>
      </c>
      <c r="AO7" s="42">
        <f>VLOOKUP(AM7,$Q$3:$AI$22,2,FALSE)</f>
        <v/>
      </c>
      <c r="AP7" s="15">
        <f>VLOOKUP(AL7,$Q$3:$AI$22,3,FALSE)</f>
        <v/>
      </c>
      <c r="AQ7" s="27">
        <f>VLOOKUP(AM7,$Q$3:$AI$22,3,FALSE)</f>
        <v/>
      </c>
      <c r="AR7" s="27">
        <f>VLOOKUP(AL7,$Q$3:$AI$22,4,FALSE)</f>
        <v/>
      </c>
      <c r="AS7" s="27">
        <f>VLOOKUP(AM7,$Q$3:$AI$22,4,FALSE)</f>
        <v/>
      </c>
      <c r="AT7" s="27">
        <f>VLOOKUP(AL7,$Q$3:$AI$22,5,FALSE)</f>
        <v/>
      </c>
      <c r="AU7" s="27">
        <f>VLOOKUP(AM7,$Q$3:$AI$22,5,FALSE)</f>
        <v/>
      </c>
      <c r="AV7" s="27">
        <f>VLOOKUP(AL7,$Q$3:$AI$22,6,FALSE)</f>
        <v/>
      </c>
      <c r="AW7" s="27">
        <f>VLOOKUP(AM7,$Q$3:$AI$22,6,FALSE)</f>
        <v/>
      </c>
      <c r="AX7" s="15">
        <f>VLOOKUP(AL7,$Q$3:$AI$22,12,FALSE)</f>
        <v/>
      </c>
      <c r="AY7" s="27">
        <f>VLOOKUP(AM7,$Q$3:$AI$22,12,FALSE)</f>
        <v/>
      </c>
      <c r="AZ7" s="27">
        <f>VLOOKUP(AL7,$Q$3:$AI$22,13,FALSE)</f>
        <v/>
      </c>
      <c r="BA7" s="27">
        <f>VLOOKUP(AM7,$Q$3:$AI$22,13,FALSE)</f>
        <v/>
      </c>
      <c r="BB7" s="27">
        <f>VLOOKUP(AL7,$Q$3:$AI$22,14,FALSE)</f>
        <v/>
      </c>
      <c r="BC7" s="27">
        <f>VLOOKUP(AM7,$Q$3:$AI$22,14,FALSE)</f>
        <v/>
      </c>
      <c r="BD7" s="27">
        <f>VLOOKUP(AL7,$Q$3:$AI$22,15,FALSE)</f>
        <v/>
      </c>
      <c r="BE7" s="27">
        <f>VLOOKUP(AM7,$Q$3:$AI$22,15,FALSE)</f>
        <v/>
      </c>
      <c r="BF7" s="15">
        <f>VLOOKUP(AL7,$Q$3:$AI$22,7,FALSE)</f>
        <v/>
      </c>
      <c r="BG7" s="27">
        <f>VLOOKUP(AM7,$Q$3:$AI$22,7,FALSE)</f>
        <v/>
      </c>
      <c r="BH7" s="27">
        <f>VLOOKUP(AL7,$Q$3:$AI$22,8,FALSE)</f>
        <v/>
      </c>
      <c r="BI7" s="27">
        <f>VLOOKUP(AM7,$Q$3:$AI$22,8,FALSE)</f>
        <v/>
      </c>
      <c r="BJ7" s="27">
        <f>VLOOKUP(AL7,$Q$3:$AI$22,9,FALSE)</f>
        <v/>
      </c>
      <c r="BK7" s="27">
        <f>VLOOKUP(AM7,$Q$3:$AI$22,9,FALSE)</f>
        <v/>
      </c>
      <c r="BL7" s="27">
        <f>VLOOKUP(AL7,$Q$3:$AI$22,10,FALSE)</f>
        <v/>
      </c>
      <c r="BM7" s="27">
        <f>VLOOKUP(AM7,$Q$3:$AI$22,10,FALSE)</f>
        <v/>
      </c>
      <c r="BN7" s="15">
        <f>VLOOKUP(AL7,$Q$3:$AI$22,16,FALSE)</f>
        <v/>
      </c>
      <c r="BO7" s="27">
        <f>VLOOKUP(AM7,$Q$3:$AI$22,16,FALSE)</f>
        <v/>
      </c>
      <c r="BP7" s="27">
        <f>VLOOKUP(AL7,$Q$3:$AI$22,17,FALSE)</f>
        <v/>
      </c>
      <c r="BQ7" s="27">
        <f>VLOOKUP(AM7,$Q$3:$AI$22,17,FALSE)</f>
        <v/>
      </c>
      <c r="BR7" s="27">
        <f>VLOOKUP(AL7,$Q$3:$AI$22,18,FALSE)</f>
        <v/>
      </c>
      <c r="BS7" s="27">
        <f>VLOOKUP(AM7,$Q$3:$AI$22,18,FALSE)</f>
        <v/>
      </c>
      <c r="BT7" s="27">
        <f>VLOOKUP(AL7,$Q$3:$AI$22,19,FALSE)</f>
        <v/>
      </c>
      <c r="BU7" s="27">
        <f>VLOOKUP(AM7,$Q$3:$AI$22,19,FALSE)</f>
        <v/>
      </c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8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53" t="n"/>
      <c r="CQ7" s="53" t="n"/>
      <c r="CR7" s="29" t="n"/>
      <c r="CS7" s="53" t="n"/>
      <c r="CT7" s="53" t="n"/>
      <c r="CU7" s="29" t="n"/>
      <c r="CV7" s="53" t="n"/>
      <c r="CW7" s="53" t="n"/>
      <c r="CX7" s="29" t="n"/>
      <c r="CY7" s="53" t="n"/>
      <c r="CZ7" s="53" t="n"/>
      <c r="DA7" s="29" t="n"/>
      <c r="DB7" s="53" t="n"/>
      <c r="DC7" s="53" t="n"/>
      <c r="DD7" s="29" t="n"/>
      <c r="DE7" s="53" t="n"/>
      <c r="DF7" s="53" t="n"/>
      <c r="DG7" s="29" t="n"/>
      <c r="DH7" s="53" t="n"/>
      <c r="DI7" s="53" t="n"/>
      <c r="DK7" s="53" t="n"/>
      <c r="DL7" s="53" t="n"/>
      <c r="DP7" s="42" t="n"/>
      <c r="DS7" s="42" t="n"/>
      <c r="DV7" s="42" t="n"/>
      <c r="DY7" s="42" t="n"/>
      <c r="EB7" s="42" t="n"/>
      <c r="EE7" s="42" t="n"/>
    </row>
    <row customHeight="1" ht="12" r="8">
      <c r="A8" s="52" t="n">
        <v>43331</v>
      </c>
      <c r="B8" s="42" t="inlineStr">
        <is>
          <t>Rayo Vallecano</t>
        </is>
      </c>
      <c r="C8" s="42" t="inlineStr">
        <is>
          <t>Sevilla</t>
        </is>
      </c>
      <c r="D8" s="27" t="n">
        <v>412</v>
      </c>
      <c r="E8" s="27" t="n">
        <v>441</v>
      </c>
      <c r="F8" s="27" t="n">
        <v>348</v>
      </c>
      <c r="G8" s="27" t="n">
        <v>370</v>
      </c>
      <c r="H8" s="8" t="n">
        <v>2</v>
      </c>
      <c r="I8" s="8" t="n">
        <v>8</v>
      </c>
      <c r="J8" s="8" t="n">
        <v>10</v>
      </c>
      <c r="K8" s="15" t="n">
        <v>1</v>
      </c>
      <c r="L8" s="27" t="n">
        <v>4</v>
      </c>
      <c r="M8" s="8" t="n">
        <v>5</v>
      </c>
      <c r="N8" s="12">
        <f>IF(K8="","",LOOKUP(K8-L8,{-9E+307,0,1},{2,"x",1}))</f>
        <v/>
      </c>
      <c r="O8" s="7">
        <f>IF(K8="","",K8&amp;"-"&amp;L8)</f>
        <v/>
      </c>
      <c r="P8" s="1" t="n"/>
      <c r="Q8" s="42" t="inlineStr">
        <is>
          <t>Celta Vigo</t>
        </is>
      </c>
      <c r="R8" s="27">
        <f>SUMPRODUCT(($B$2:$C$1001=$Q8)*($N$2:$N$1001&lt;&gt;""))</f>
        <v/>
      </c>
      <c r="S8" s="27">
        <f>SUMIF($B$2:$B$1001,$Q8,$D$2:$D$1001)+SUMIF($C$2:$C$1001,$Q8,$E$2:$E$1001)</f>
        <v/>
      </c>
      <c r="T8" s="27">
        <f>SUMIF($B$2:$B$1001,$Q8,$F$2:$F$1001)+SUMIF($C$2:$C$1001,$Q8,$G$2:$G$1001)</f>
        <v/>
      </c>
      <c r="U8" s="27">
        <f>SUMIF($B$2:$B$1001,$Q8,$H$2:$H$1001)+SUMIF($C$2:$C$1001,$Q8,$I$2:$I$1001)</f>
        <v/>
      </c>
      <c r="V8" s="27">
        <f>SUMIF($B$2:$B$1001,$Q8,$K$2:$K$1001)+SUMIF($C$2:$C$1001,$Q8,$L$2:$L$1001)</f>
        <v/>
      </c>
      <c r="W8" s="15">
        <f>SUMIF($C$2:$C$1001,$Q8,$D$2:$D$1001)+SUMIF($B$2:$B$1001,$Q8,$E$2:$E$1001)</f>
        <v/>
      </c>
      <c r="X8" s="27">
        <f>SUMIF($C$2:$C$1001,$Q8,$F$2:$F$1001)+SUMIF($B$2:$B$1001,$Q8,$G$2:$G$1001)</f>
        <v/>
      </c>
      <c r="Y8" s="27">
        <f>SUMIF($C$2:$C$1001,$Q8,$H$2:$H$1001)+SUMIF($B$2:$B$1001,$Q8,$I$2:$I$1001)</f>
        <v/>
      </c>
      <c r="Z8" s="27">
        <f>SUMIF($C$2:$C$1001,$Q8,$K$2:$K$1001)+SUMIF($B$2:$B$1001,$Q8,$L$2:$L$1001)</f>
        <v/>
      </c>
      <c r="AA8" s="6" t="n">
        <v>5</v>
      </c>
      <c r="AB8" s="27" t="n">
        <v>2074</v>
      </c>
      <c r="AC8" s="27" t="n">
        <v>1756</v>
      </c>
      <c r="AD8" s="27" t="n">
        <v>21</v>
      </c>
      <c r="AE8" s="27" t="n">
        <v>6</v>
      </c>
      <c r="AF8" s="15" t="n">
        <v>2381</v>
      </c>
      <c r="AG8" s="27" t="n">
        <v>2070</v>
      </c>
      <c r="AH8" s="27" t="n">
        <v>12</v>
      </c>
      <c r="AI8" s="27" t="n">
        <v>6</v>
      </c>
      <c r="AK8" s="52">
        <f>AK34</f>
        <v/>
      </c>
      <c r="AL8" s="52">
        <f>AL34</f>
        <v/>
      </c>
      <c r="AM8" s="52">
        <f>AM34</f>
        <v/>
      </c>
      <c r="AN8" s="42">
        <f>VLOOKUP(AL8,$Q$3:$AI$22,2,FALSE)</f>
        <v/>
      </c>
      <c r="AO8" s="42">
        <f>VLOOKUP(AM8,$Q$3:$AI$22,2,FALSE)</f>
        <v/>
      </c>
      <c r="AP8" s="15">
        <f>VLOOKUP(AL8,$Q$3:$AI$22,3,FALSE)</f>
        <v/>
      </c>
      <c r="AQ8" s="27">
        <f>VLOOKUP(AM8,$Q$3:$AI$22,3,FALSE)</f>
        <v/>
      </c>
      <c r="AR8" s="27">
        <f>VLOOKUP(AL8,$Q$3:$AI$22,4,FALSE)</f>
        <v/>
      </c>
      <c r="AS8" s="27">
        <f>VLOOKUP(AM8,$Q$3:$AI$22,4,FALSE)</f>
        <v/>
      </c>
      <c r="AT8" s="27">
        <f>VLOOKUP(AL8,$Q$3:$AI$22,5,FALSE)</f>
        <v/>
      </c>
      <c r="AU8" s="27">
        <f>VLOOKUP(AM8,$Q$3:$AI$22,5,FALSE)</f>
        <v/>
      </c>
      <c r="AV8" s="27">
        <f>VLOOKUP(AL8,$Q$3:$AI$22,6,FALSE)</f>
        <v/>
      </c>
      <c r="AW8" s="27">
        <f>VLOOKUP(AM8,$Q$3:$AI$22,6,FALSE)</f>
        <v/>
      </c>
      <c r="AX8" s="15">
        <f>VLOOKUP(AL8,$Q$3:$AI$22,12,FALSE)</f>
        <v/>
      </c>
      <c r="AY8" s="27">
        <f>VLOOKUP(AM8,$Q$3:$AI$22,12,FALSE)</f>
        <v/>
      </c>
      <c r="AZ8" s="27">
        <f>VLOOKUP(AL8,$Q$3:$AI$22,13,FALSE)</f>
        <v/>
      </c>
      <c r="BA8" s="27">
        <f>VLOOKUP(AM8,$Q$3:$AI$22,13,FALSE)</f>
        <v/>
      </c>
      <c r="BB8" s="27">
        <f>VLOOKUP(AL8,$Q$3:$AI$22,14,FALSE)</f>
        <v/>
      </c>
      <c r="BC8" s="27">
        <f>VLOOKUP(AM8,$Q$3:$AI$22,14,FALSE)</f>
        <v/>
      </c>
      <c r="BD8" s="27">
        <f>VLOOKUP(AL8,$Q$3:$AI$22,15,FALSE)</f>
        <v/>
      </c>
      <c r="BE8" s="27">
        <f>VLOOKUP(AM8,$Q$3:$AI$22,15,FALSE)</f>
        <v/>
      </c>
      <c r="BF8" s="15">
        <f>VLOOKUP(AL8,$Q$3:$AI$22,7,FALSE)</f>
        <v/>
      </c>
      <c r="BG8" s="27">
        <f>VLOOKUP(AM8,$Q$3:$AI$22,7,FALSE)</f>
        <v/>
      </c>
      <c r="BH8" s="27">
        <f>VLOOKUP(AL8,$Q$3:$AI$22,8,FALSE)</f>
        <v/>
      </c>
      <c r="BI8" s="27">
        <f>VLOOKUP(AM8,$Q$3:$AI$22,8,FALSE)</f>
        <v/>
      </c>
      <c r="BJ8" s="27">
        <f>VLOOKUP(AL8,$Q$3:$AI$22,9,FALSE)</f>
        <v/>
      </c>
      <c r="BK8" s="27">
        <f>VLOOKUP(AM8,$Q$3:$AI$22,9,FALSE)</f>
        <v/>
      </c>
      <c r="BL8" s="27">
        <f>VLOOKUP(AL8,$Q$3:$AI$22,10,FALSE)</f>
        <v/>
      </c>
      <c r="BM8" s="27">
        <f>VLOOKUP(AM8,$Q$3:$AI$22,10,FALSE)</f>
        <v/>
      </c>
      <c r="BN8" s="15">
        <f>VLOOKUP(AL8,$Q$3:$AI$22,16,FALSE)</f>
        <v/>
      </c>
      <c r="BO8" s="27">
        <f>VLOOKUP(AM8,$Q$3:$AI$22,16,FALSE)</f>
        <v/>
      </c>
      <c r="BP8" s="27">
        <f>VLOOKUP(AL8,$Q$3:$AI$22,17,FALSE)</f>
        <v/>
      </c>
      <c r="BQ8" s="27">
        <f>VLOOKUP(AM8,$Q$3:$AI$22,17,FALSE)</f>
        <v/>
      </c>
      <c r="BR8" s="27">
        <f>VLOOKUP(AL8,$Q$3:$AI$22,18,FALSE)</f>
        <v/>
      </c>
      <c r="BS8" s="27">
        <f>VLOOKUP(AM8,$Q$3:$AI$22,18,FALSE)</f>
        <v/>
      </c>
      <c r="BT8" s="27">
        <f>VLOOKUP(AL8,$Q$3:$AI$22,19,FALSE)</f>
        <v/>
      </c>
      <c r="BU8" s="27">
        <f>VLOOKUP(AM8,$Q$3:$AI$22,19,FALSE)</f>
        <v/>
      </c>
      <c r="BV8" s="29" t="n"/>
      <c r="BW8" s="29" t="n"/>
      <c r="BX8" s="29" t="n"/>
      <c r="BY8" s="29" t="n"/>
      <c r="BZ8" s="29" t="n"/>
      <c r="CA8" s="29" t="n"/>
      <c r="CB8" s="29" t="n"/>
      <c r="CC8" s="29" t="n"/>
      <c r="CD8" s="29" t="n"/>
      <c r="CE8" s="29" t="n"/>
      <c r="CF8" s="29" t="n"/>
      <c r="CG8" s="28" t="n"/>
      <c r="CH8" s="29" t="n"/>
      <c r="CI8" s="29" t="n"/>
      <c r="CJ8" s="29" t="n"/>
      <c r="CK8" s="29" t="n"/>
      <c r="CL8" s="29" t="n"/>
      <c r="CM8" s="29" t="n"/>
      <c r="CN8" s="29" t="n"/>
      <c r="CO8" s="29" t="n"/>
      <c r="CP8" s="53" t="n"/>
      <c r="CQ8" s="53" t="n"/>
      <c r="CR8" s="29" t="n"/>
      <c r="CS8" s="53" t="n"/>
      <c r="CT8" s="53" t="n"/>
      <c r="CU8" s="29" t="n"/>
      <c r="CV8" s="53" t="n"/>
      <c r="CW8" s="53" t="n"/>
      <c r="CX8" s="29" t="n"/>
      <c r="CY8" s="53" t="n"/>
      <c r="CZ8" s="53" t="n"/>
      <c r="DA8" s="29" t="n"/>
      <c r="DB8" s="53" t="n"/>
      <c r="DC8" s="53" t="n"/>
      <c r="DD8" s="29" t="n"/>
      <c r="DE8" s="53" t="n"/>
      <c r="DF8" s="53" t="n"/>
      <c r="DG8" s="29" t="n"/>
      <c r="DH8" s="53" t="n"/>
      <c r="DI8" s="53" t="n"/>
      <c r="DK8" s="53" t="n"/>
      <c r="DL8" s="53" t="n"/>
      <c r="DP8" s="42" t="n"/>
      <c r="DS8" s="42" t="n"/>
      <c r="DV8" s="42" t="n"/>
      <c r="DY8" s="42" t="n"/>
      <c r="EB8" s="42" t="n"/>
      <c r="EE8" s="42" t="n"/>
    </row>
    <row customHeight="1" ht="12" r="9">
      <c r="A9" s="52" t="n">
        <v>43331</v>
      </c>
      <c r="B9" s="42" t="inlineStr">
        <is>
          <t>Real Madrid</t>
        </is>
      </c>
      <c r="C9" s="42" t="inlineStr">
        <is>
          <t>Getafe</t>
        </is>
      </c>
      <c r="D9" s="27" t="n">
        <v>791</v>
      </c>
      <c r="E9" s="27" t="n">
        <v>223</v>
      </c>
      <c r="F9" s="27" t="n">
        <v>723</v>
      </c>
      <c r="G9" s="27" t="n">
        <v>146</v>
      </c>
      <c r="H9" s="8" t="n">
        <v>3</v>
      </c>
      <c r="I9" s="8" t="n">
        <v>1</v>
      </c>
      <c r="J9" s="8" t="n">
        <v>4</v>
      </c>
      <c r="K9" s="15" t="n">
        <v>2</v>
      </c>
      <c r="L9" s="27" t="n">
        <v>0</v>
      </c>
      <c r="M9" s="8" t="n">
        <v>2</v>
      </c>
      <c r="N9" s="12">
        <f>IF(K9="","",LOOKUP(K9-L9,{-9E+307,0,1},{2,"x",1}))</f>
        <v/>
      </c>
      <c r="O9" s="7">
        <f>IF(K9="","",K9&amp;"-"&amp;L9)</f>
        <v/>
      </c>
      <c r="P9" s="1" t="n"/>
      <c r="Q9" s="42" t="inlineStr">
        <is>
          <t>Eibar</t>
        </is>
      </c>
      <c r="R9" s="27">
        <f>SUMPRODUCT(($B$2:$C$1001=$Q9)*($N$2:$N$1001&lt;&gt;""))</f>
        <v/>
      </c>
      <c r="S9" s="27">
        <f>SUMIF($B$2:$B$1001,$Q9,$D$2:$D$1001)+SUMIF($C$2:$C$1001,$Q9,$E$2:$E$1001)</f>
        <v/>
      </c>
      <c r="T9" s="27">
        <f>SUMIF($B$2:$B$1001,$Q9,$F$2:$F$1001)+SUMIF($C$2:$C$1001,$Q9,$G$2:$G$1001)</f>
        <v/>
      </c>
      <c r="U9" s="27">
        <f>SUMIF($B$2:$B$1001,$Q9,$H$2:$H$1001)+SUMIF($C$2:$C$1001,$Q9,$I$2:$I$1001)</f>
        <v/>
      </c>
      <c r="V9" s="27">
        <f>SUMIF($B$2:$B$1001,$Q9,$K$2:$K$1001)+SUMIF($C$2:$C$1001,$Q9,$L$2:$L$1001)</f>
        <v/>
      </c>
      <c r="W9" s="15">
        <f>SUMIF($C$2:$C$1001,$Q9,$D$2:$D$1001)+SUMIF($B$2:$B$1001,$Q9,$E$2:$E$1001)</f>
        <v/>
      </c>
      <c r="X9" s="27">
        <f>SUMIF($C$2:$C$1001,$Q9,$F$2:$F$1001)+SUMIF($B$2:$B$1001,$Q9,$G$2:$G$1001)</f>
        <v/>
      </c>
      <c r="Y9" s="27">
        <f>SUMIF($C$2:$C$1001,$Q9,$H$2:$H$1001)+SUMIF($B$2:$B$1001,$Q9,$I$2:$I$1001)</f>
        <v/>
      </c>
      <c r="Z9" s="27">
        <f>SUMIF($C$2:$C$1001,$Q9,$K$2:$K$1001)+SUMIF($B$2:$B$1001,$Q9,$L$2:$L$1001)</f>
        <v/>
      </c>
      <c r="AA9" s="6" t="n">
        <v>5</v>
      </c>
      <c r="AB9" s="27" t="n">
        <v>2010</v>
      </c>
      <c r="AC9" s="27" t="n">
        <v>1449</v>
      </c>
      <c r="AD9" s="27" t="n">
        <v>21</v>
      </c>
      <c r="AE9" s="27" t="n">
        <v>4</v>
      </c>
      <c r="AF9" s="15" t="n">
        <v>2126</v>
      </c>
      <c r="AG9" s="27" t="n">
        <v>1608</v>
      </c>
      <c r="AH9" s="27" t="n">
        <v>17</v>
      </c>
      <c r="AI9" s="27" t="n">
        <v>5</v>
      </c>
      <c r="AK9" s="52">
        <f>AK35</f>
        <v/>
      </c>
      <c r="AL9" s="52">
        <f>AL35</f>
        <v/>
      </c>
      <c r="AM9" s="52">
        <f>AM35</f>
        <v/>
      </c>
      <c r="AN9" s="42">
        <f>VLOOKUP(AL9,$Q$3:$AI$22,2,FALSE)</f>
        <v/>
      </c>
      <c r="AO9" s="42">
        <f>VLOOKUP(AM9,$Q$3:$AI$22,2,FALSE)</f>
        <v/>
      </c>
      <c r="AP9" s="15">
        <f>VLOOKUP(AL9,$Q$3:$AI$22,3,FALSE)</f>
        <v/>
      </c>
      <c r="AQ9" s="27">
        <f>VLOOKUP(AM9,$Q$3:$AI$22,3,FALSE)</f>
        <v/>
      </c>
      <c r="AR9" s="27">
        <f>VLOOKUP(AL9,$Q$3:$AI$22,4,FALSE)</f>
        <v/>
      </c>
      <c r="AS9" s="27">
        <f>VLOOKUP(AM9,$Q$3:$AI$22,4,FALSE)</f>
        <v/>
      </c>
      <c r="AT9" s="27">
        <f>VLOOKUP(AL9,$Q$3:$AI$22,5,FALSE)</f>
        <v/>
      </c>
      <c r="AU9" s="27">
        <f>VLOOKUP(AM9,$Q$3:$AI$22,5,FALSE)</f>
        <v/>
      </c>
      <c r="AV9" s="27">
        <f>VLOOKUP(AL9,$Q$3:$AI$22,6,FALSE)</f>
        <v/>
      </c>
      <c r="AW9" s="27">
        <f>VLOOKUP(AM9,$Q$3:$AI$22,6,FALSE)</f>
        <v/>
      </c>
      <c r="AX9" s="15">
        <f>VLOOKUP(AL9,$Q$3:$AI$22,12,FALSE)</f>
        <v/>
      </c>
      <c r="AY9" s="27">
        <f>VLOOKUP(AM9,$Q$3:$AI$22,12,FALSE)</f>
        <v/>
      </c>
      <c r="AZ9" s="27">
        <f>VLOOKUP(AL9,$Q$3:$AI$22,13,FALSE)</f>
        <v/>
      </c>
      <c r="BA9" s="27">
        <f>VLOOKUP(AM9,$Q$3:$AI$22,13,FALSE)</f>
        <v/>
      </c>
      <c r="BB9" s="27">
        <f>VLOOKUP(AL9,$Q$3:$AI$22,14,FALSE)</f>
        <v/>
      </c>
      <c r="BC9" s="27">
        <f>VLOOKUP(AM9,$Q$3:$AI$22,14,FALSE)</f>
        <v/>
      </c>
      <c r="BD9" s="27">
        <f>VLOOKUP(AL9,$Q$3:$AI$22,15,FALSE)</f>
        <v/>
      </c>
      <c r="BE9" s="27">
        <f>VLOOKUP(AM9,$Q$3:$AI$22,15,FALSE)</f>
        <v/>
      </c>
      <c r="BF9" s="15">
        <f>VLOOKUP(AL9,$Q$3:$AI$22,7,FALSE)</f>
        <v/>
      </c>
      <c r="BG9" s="27">
        <f>VLOOKUP(AM9,$Q$3:$AI$22,7,FALSE)</f>
        <v/>
      </c>
      <c r="BH9" s="27">
        <f>VLOOKUP(AL9,$Q$3:$AI$22,8,FALSE)</f>
        <v/>
      </c>
      <c r="BI9" s="27">
        <f>VLOOKUP(AM9,$Q$3:$AI$22,8,FALSE)</f>
        <v/>
      </c>
      <c r="BJ9" s="27">
        <f>VLOOKUP(AL9,$Q$3:$AI$22,9,FALSE)</f>
        <v/>
      </c>
      <c r="BK9" s="27">
        <f>VLOOKUP(AM9,$Q$3:$AI$22,9,FALSE)</f>
        <v/>
      </c>
      <c r="BL9" s="27">
        <f>VLOOKUP(AL9,$Q$3:$AI$22,10,FALSE)</f>
        <v/>
      </c>
      <c r="BM9" s="27">
        <f>VLOOKUP(AM9,$Q$3:$AI$22,10,FALSE)</f>
        <v/>
      </c>
      <c r="BN9" s="15">
        <f>VLOOKUP(AL9,$Q$3:$AI$22,16,FALSE)</f>
        <v/>
      </c>
      <c r="BO9" s="27">
        <f>VLOOKUP(AM9,$Q$3:$AI$22,16,FALSE)</f>
        <v/>
      </c>
      <c r="BP9" s="27">
        <f>VLOOKUP(AL9,$Q$3:$AI$22,17,FALSE)</f>
        <v/>
      </c>
      <c r="BQ9" s="27">
        <f>VLOOKUP(AM9,$Q$3:$AI$22,17,FALSE)</f>
        <v/>
      </c>
      <c r="BR9" s="27">
        <f>VLOOKUP(AL9,$Q$3:$AI$22,18,FALSE)</f>
        <v/>
      </c>
      <c r="BS9" s="27">
        <f>VLOOKUP(AM9,$Q$3:$AI$22,18,FALSE)</f>
        <v/>
      </c>
      <c r="BT9" s="27">
        <f>VLOOKUP(AL9,$Q$3:$AI$22,19,FALSE)</f>
        <v/>
      </c>
      <c r="BU9" s="27">
        <f>VLOOKUP(AM9,$Q$3:$AI$22,19,FALSE)</f>
        <v/>
      </c>
      <c r="BV9" s="29" t="n"/>
      <c r="BW9" s="29" t="n"/>
      <c r="BX9" s="29" t="n"/>
      <c r="BY9" s="29" t="n"/>
      <c r="BZ9" s="29" t="n"/>
      <c r="CA9" s="29" t="n"/>
      <c r="CB9" s="29" t="n"/>
      <c r="CC9" s="29" t="n"/>
      <c r="CD9" s="29" t="n"/>
      <c r="CE9" s="29" t="n"/>
      <c r="CF9" s="29" t="n"/>
      <c r="CG9" s="28" t="n"/>
      <c r="CH9" s="29" t="n"/>
      <c r="CI9" s="29" t="n"/>
      <c r="CJ9" s="29" t="n"/>
      <c r="CK9" s="29" t="n"/>
      <c r="CL9" s="29" t="n"/>
      <c r="CM9" s="29" t="n"/>
      <c r="CN9" s="29" t="n"/>
      <c r="CO9" s="29" t="n"/>
      <c r="CP9" s="53" t="n"/>
      <c r="CQ9" s="53" t="n"/>
      <c r="CR9" s="29" t="n"/>
      <c r="CS9" s="53" t="n"/>
      <c r="CT9" s="53" t="n"/>
      <c r="CU9" s="29" t="n"/>
      <c r="CV9" s="53" t="n"/>
      <c r="CW9" s="53" t="n"/>
      <c r="CX9" s="29" t="n"/>
      <c r="CY9" s="53" t="n"/>
      <c r="CZ9" s="53" t="n"/>
      <c r="DA9" s="29" t="n"/>
      <c r="DB9" s="53" t="n"/>
      <c r="DC9" s="53" t="n"/>
      <c r="DD9" s="29" t="n"/>
      <c r="DE9" s="53" t="n"/>
      <c r="DF9" s="53" t="n"/>
      <c r="DG9" s="29" t="n"/>
      <c r="DH9" s="53" t="n"/>
      <c r="DI9" s="53" t="n"/>
      <c r="DK9" s="53" t="n"/>
      <c r="DL9" s="53" t="n"/>
      <c r="DP9" s="42" t="n"/>
      <c r="DS9" s="42" t="n"/>
      <c r="DV9" s="42" t="n"/>
      <c r="DY9" s="42" t="n"/>
      <c r="EB9" s="42" t="n"/>
      <c r="EE9" s="42" t="n"/>
    </row>
    <row customHeight="1" ht="12" r="10">
      <c r="A10" s="52" t="n">
        <v>43332</v>
      </c>
      <c r="B10" s="42" t="inlineStr">
        <is>
          <t>Ath Bilbao</t>
        </is>
      </c>
      <c r="C10" s="42" t="inlineStr">
        <is>
          <t>Leganes</t>
        </is>
      </c>
      <c r="D10" s="27" t="n">
        <v>575</v>
      </c>
      <c r="E10" s="27" t="n">
        <v>294</v>
      </c>
      <c r="F10" s="27" t="n">
        <v>486</v>
      </c>
      <c r="G10" s="27" t="n">
        <v>209</v>
      </c>
      <c r="H10" s="8" t="n">
        <v>5</v>
      </c>
      <c r="I10" s="8" t="n">
        <v>2</v>
      </c>
      <c r="J10" s="8" t="n">
        <v>7</v>
      </c>
      <c r="K10" s="15" t="n">
        <v>2</v>
      </c>
      <c r="L10" s="27" t="n">
        <v>1</v>
      </c>
      <c r="M10" s="8" t="n">
        <v>3</v>
      </c>
      <c r="N10" s="12">
        <f>IF(K10="","",LOOKUP(K10-L10,{-9E+307,0,1},{2,"x",1}))</f>
        <v/>
      </c>
      <c r="O10" s="7">
        <f>IF(K10="","",K10&amp;"-"&amp;L10)</f>
        <v/>
      </c>
      <c r="P10" s="1" t="n"/>
      <c r="Q10" s="42" t="inlineStr">
        <is>
          <t>Espanyol</t>
        </is>
      </c>
      <c r="R10" s="27">
        <f>SUMPRODUCT(($B$2:$C$1001=$Q10)*($N$2:$N$1001&lt;&gt;""))</f>
        <v/>
      </c>
      <c r="S10" s="27">
        <f>SUMIF($B$2:$B$1001,$Q10,$D$2:$D$1001)+SUMIF($C$2:$C$1001,$Q10,$E$2:$E$1001)</f>
        <v/>
      </c>
      <c r="T10" s="27">
        <f>SUMIF($B$2:$B$1001,$Q10,$F$2:$F$1001)+SUMIF($C$2:$C$1001,$Q10,$G$2:$G$1001)</f>
        <v/>
      </c>
      <c r="U10" s="27">
        <f>SUMIF($B$2:$B$1001,$Q10,$H$2:$H$1001)+SUMIF($C$2:$C$1001,$Q10,$I$2:$I$1001)</f>
        <v/>
      </c>
      <c r="V10" s="27">
        <f>SUMIF($B$2:$B$1001,$Q10,$K$2:$K$1001)+SUMIF($C$2:$C$1001,$Q10,$L$2:$L$1001)</f>
        <v/>
      </c>
      <c r="W10" s="15">
        <f>SUMIF($C$2:$C$1001,$Q10,$D$2:$D$1001)+SUMIF($B$2:$B$1001,$Q10,$E$2:$E$1001)</f>
        <v/>
      </c>
      <c r="X10" s="27">
        <f>SUMIF($C$2:$C$1001,$Q10,$F$2:$F$1001)+SUMIF($B$2:$B$1001,$Q10,$G$2:$G$1001)</f>
        <v/>
      </c>
      <c r="Y10" s="27">
        <f>SUMIF($C$2:$C$1001,$Q10,$H$2:$H$1001)+SUMIF($B$2:$B$1001,$Q10,$I$2:$I$1001)</f>
        <v/>
      </c>
      <c r="Z10" s="27">
        <f>SUMIF($C$2:$C$1001,$Q10,$K$2:$K$1001)+SUMIF($B$2:$B$1001,$Q10,$L$2:$L$1001)</f>
        <v/>
      </c>
      <c r="AA10" s="6" t="n">
        <v>5</v>
      </c>
      <c r="AB10" s="27" t="n">
        <v>2081</v>
      </c>
      <c r="AC10" s="27" t="n">
        <v>1702</v>
      </c>
      <c r="AD10" s="27" t="n">
        <v>22</v>
      </c>
      <c r="AE10" s="27" t="n">
        <v>9</v>
      </c>
      <c r="AF10" s="15" t="n">
        <v>2249</v>
      </c>
      <c r="AG10" s="27" t="n">
        <v>1864</v>
      </c>
      <c r="AH10" s="27" t="n">
        <v>20</v>
      </c>
      <c r="AI10" s="27" t="n">
        <v>2</v>
      </c>
      <c r="AK10" s="52">
        <f>AK36</f>
        <v/>
      </c>
      <c r="AL10" s="52">
        <f>AL36</f>
        <v/>
      </c>
      <c r="AM10" s="52">
        <f>AM36</f>
        <v/>
      </c>
      <c r="AN10" s="42">
        <f>VLOOKUP(AL10,$Q$3:$AI$22,2,FALSE)</f>
        <v/>
      </c>
      <c r="AO10" s="42">
        <f>VLOOKUP(AM10,$Q$3:$AI$22,2,FALSE)</f>
        <v/>
      </c>
      <c r="AP10" s="15">
        <f>VLOOKUP(AL10,$Q$3:$AI$22,3,FALSE)</f>
        <v/>
      </c>
      <c r="AQ10" s="27">
        <f>VLOOKUP(AM10,$Q$3:$AI$22,3,FALSE)</f>
        <v/>
      </c>
      <c r="AR10" s="27">
        <f>VLOOKUP(AL10,$Q$3:$AI$22,4,FALSE)</f>
        <v/>
      </c>
      <c r="AS10" s="27">
        <f>VLOOKUP(AM10,$Q$3:$AI$22,4,FALSE)</f>
        <v/>
      </c>
      <c r="AT10" s="27">
        <f>VLOOKUP(AL10,$Q$3:$AI$22,5,FALSE)</f>
        <v/>
      </c>
      <c r="AU10" s="27">
        <f>VLOOKUP(AM10,$Q$3:$AI$22,5,FALSE)</f>
        <v/>
      </c>
      <c r="AV10" s="27">
        <f>VLOOKUP(AL10,$Q$3:$AI$22,6,FALSE)</f>
        <v/>
      </c>
      <c r="AW10" s="27">
        <f>VLOOKUP(AM10,$Q$3:$AI$22,6,FALSE)</f>
        <v/>
      </c>
      <c r="AX10" s="15">
        <f>VLOOKUP(AL10,$Q$3:$AI$22,12,FALSE)</f>
        <v/>
      </c>
      <c r="AY10" s="27">
        <f>VLOOKUP(AM10,$Q$3:$AI$22,12,FALSE)</f>
        <v/>
      </c>
      <c r="AZ10" s="27">
        <f>VLOOKUP(AL10,$Q$3:$AI$22,13,FALSE)</f>
        <v/>
      </c>
      <c r="BA10" s="27">
        <f>VLOOKUP(AM10,$Q$3:$AI$22,13,FALSE)</f>
        <v/>
      </c>
      <c r="BB10" s="27">
        <f>VLOOKUP(AL10,$Q$3:$AI$22,14,FALSE)</f>
        <v/>
      </c>
      <c r="BC10" s="27">
        <f>VLOOKUP(AM10,$Q$3:$AI$22,14,FALSE)</f>
        <v/>
      </c>
      <c r="BD10" s="27">
        <f>VLOOKUP(AL10,$Q$3:$AI$22,15,FALSE)</f>
        <v/>
      </c>
      <c r="BE10" s="27">
        <f>VLOOKUP(AM10,$Q$3:$AI$22,15,FALSE)</f>
        <v/>
      </c>
      <c r="BF10" s="15">
        <f>VLOOKUP(AL10,$Q$3:$AI$22,7,FALSE)</f>
        <v/>
      </c>
      <c r="BG10" s="27">
        <f>VLOOKUP(AM10,$Q$3:$AI$22,7,FALSE)</f>
        <v/>
      </c>
      <c r="BH10" s="27">
        <f>VLOOKUP(AL10,$Q$3:$AI$22,8,FALSE)</f>
        <v/>
      </c>
      <c r="BI10" s="27">
        <f>VLOOKUP(AM10,$Q$3:$AI$22,8,FALSE)</f>
        <v/>
      </c>
      <c r="BJ10" s="27">
        <f>VLOOKUP(AL10,$Q$3:$AI$22,9,FALSE)</f>
        <v/>
      </c>
      <c r="BK10" s="27">
        <f>VLOOKUP(AM10,$Q$3:$AI$22,9,FALSE)</f>
        <v/>
      </c>
      <c r="BL10" s="27">
        <f>VLOOKUP(AL10,$Q$3:$AI$22,10,FALSE)</f>
        <v/>
      </c>
      <c r="BM10" s="27">
        <f>VLOOKUP(AM10,$Q$3:$AI$22,10,FALSE)</f>
        <v/>
      </c>
      <c r="BN10" s="15">
        <f>VLOOKUP(AL10,$Q$3:$AI$22,16,FALSE)</f>
        <v/>
      </c>
      <c r="BO10" s="27">
        <f>VLOOKUP(AM10,$Q$3:$AI$22,16,FALSE)</f>
        <v/>
      </c>
      <c r="BP10" s="27">
        <f>VLOOKUP(AL10,$Q$3:$AI$22,17,FALSE)</f>
        <v/>
      </c>
      <c r="BQ10" s="27">
        <f>VLOOKUP(AM10,$Q$3:$AI$22,17,FALSE)</f>
        <v/>
      </c>
      <c r="BR10" s="27">
        <f>VLOOKUP(AL10,$Q$3:$AI$22,18,FALSE)</f>
        <v/>
      </c>
      <c r="BS10" s="27">
        <f>VLOOKUP(AM10,$Q$3:$AI$22,18,FALSE)</f>
        <v/>
      </c>
      <c r="BT10" s="27">
        <f>VLOOKUP(AL10,$Q$3:$AI$22,19,FALSE)</f>
        <v/>
      </c>
      <c r="BU10" s="27">
        <f>VLOOKUP(AM10,$Q$3:$AI$22,19,FALSE)</f>
        <v/>
      </c>
      <c r="BV10" s="29" t="n"/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28" t="n"/>
      <c r="CH10" s="29" t="n"/>
      <c r="CI10" s="29" t="n"/>
      <c r="CJ10" s="29" t="n"/>
      <c r="CK10" s="29" t="n"/>
      <c r="CL10" s="29" t="n"/>
      <c r="CM10" s="29" t="n"/>
      <c r="CN10" s="29" t="n"/>
      <c r="CO10" s="29" t="n"/>
      <c r="CP10" s="53" t="n"/>
      <c r="CQ10" s="53" t="n"/>
      <c r="CR10" s="29" t="n"/>
      <c r="CS10" s="53" t="n"/>
      <c r="CT10" s="53" t="n"/>
      <c r="CU10" s="29" t="n"/>
      <c r="CV10" s="53" t="n"/>
      <c r="CW10" s="53" t="n"/>
      <c r="CX10" s="29" t="n"/>
      <c r="CY10" s="53" t="n"/>
      <c r="CZ10" s="53" t="n"/>
      <c r="DA10" s="29" t="n"/>
      <c r="DB10" s="53" t="n"/>
      <c r="DC10" s="53" t="n"/>
      <c r="DD10" s="29" t="n"/>
      <c r="DE10" s="53" t="n"/>
      <c r="DF10" s="53" t="n"/>
      <c r="DG10" s="29" t="n"/>
      <c r="DH10" s="53" t="n"/>
      <c r="DI10" s="53" t="n"/>
      <c r="DK10" s="53" t="n"/>
      <c r="DL10" s="53" t="n"/>
      <c r="DP10" s="42" t="n"/>
      <c r="DS10" s="42" t="n"/>
      <c r="DV10" s="42" t="n"/>
      <c r="DY10" s="42" t="n"/>
      <c r="EB10" s="42" t="n"/>
      <c r="EE10" s="42" t="n"/>
    </row>
    <row customHeight="1" ht="12" r="11">
      <c r="A11" s="52" t="n">
        <v>43332</v>
      </c>
      <c r="B11" s="42" t="inlineStr">
        <is>
          <t>Valencia</t>
        </is>
      </c>
      <c r="C11" s="42" t="inlineStr">
        <is>
          <t>Atl. Madrid</t>
        </is>
      </c>
      <c r="D11" s="27" t="n">
        <v>500</v>
      </c>
      <c r="E11" s="27" t="n">
        <v>471</v>
      </c>
      <c r="F11" s="27" t="n">
        <v>418</v>
      </c>
      <c r="G11" s="27" t="n">
        <v>378</v>
      </c>
      <c r="H11" s="8" t="n">
        <v>4</v>
      </c>
      <c r="I11" s="8" t="n">
        <v>3</v>
      </c>
      <c r="J11" s="8" t="n">
        <v>7</v>
      </c>
      <c r="K11" s="15" t="n">
        <v>1</v>
      </c>
      <c r="L11" s="27" t="n">
        <v>1</v>
      </c>
      <c r="M11" s="8" t="n">
        <v>2</v>
      </c>
      <c r="N11" s="12">
        <f>IF(K11="","",LOOKUP(K11-L11,{-9E+307,0,1},{2,"x",1}))</f>
        <v/>
      </c>
      <c r="O11" s="7">
        <f>IF(K11="","",K11&amp;"-"&amp;L11)</f>
        <v/>
      </c>
      <c r="P11" s="1" t="n"/>
      <c r="Q11" s="42" t="inlineStr">
        <is>
          <t>Getafe</t>
        </is>
      </c>
      <c r="R11" s="27">
        <f>SUMPRODUCT(($B$2:$C$1001=$Q11)*($N$2:$N$1001&lt;&gt;""))</f>
        <v/>
      </c>
      <c r="S11" s="27">
        <f>SUMIF($B$2:$B$1001,$Q11,$D$2:$D$1001)+SUMIF($C$2:$C$1001,$Q11,$E$2:$E$1001)</f>
        <v/>
      </c>
      <c r="T11" s="27">
        <f>SUMIF($B$2:$B$1001,$Q11,$F$2:$F$1001)+SUMIF($C$2:$C$1001,$Q11,$G$2:$G$1001)</f>
        <v/>
      </c>
      <c r="U11" s="27">
        <f>SUMIF($B$2:$B$1001,$Q11,$H$2:$H$1001)+SUMIF($C$2:$C$1001,$Q11,$I$2:$I$1001)</f>
        <v/>
      </c>
      <c r="V11" s="27">
        <f>SUMIF($B$2:$B$1001,$Q11,$K$2:$K$1001)+SUMIF($C$2:$C$1001,$Q11,$L$2:$L$1001)</f>
        <v/>
      </c>
      <c r="W11" s="15">
        <f>SUMIF($C$2:$C$1001,$Q11,$D$2:$D$1001)+SUMIF($B$2:$B$1001,$Q11,$E$2:$E$1001)</f>
        <v/>
      </c>
      <c r="X11" s="27">
        <f>SUMIF($C$2:$C$1001,$Q11,$F$2:$F$1001)+SUMIF($B$2:$B$1001,$Q11,$G$2:$G$1001)</f>
        <v/>
      </c>
      <c r="Y11" s="27">
        <f>SUMIF($C$2:$C$1001,$Q11,$H$2:$H$1001)+SUMIF($B$2:$B$1001,$Q11,$I$2:$I$1001)</f>
        <v/>
      </c>
      <c r="Z11" s="27">
        <f>SUMIF($C$2:$C$1001,$Q11,$K$2:$K$1001)+SUMIF($B$2:$B$1001,$Q11,$L$2:$L$1001)</f>
        <v/>
      </c>
      <c r="AA11" s="6" t="n">
        <v>5</v>
      </c>
      <c r="AB11" s="27" t="n">
        <v>1459</v>
      </c>
      <c r="AC11" s="27" t="n">
        <v>916</v>
      </c>
      <c r="AD11" s="27" t="n">
        <v>21</v>
      </c>
      <c r="AE11" s="27" t="n">
        <v>5</v>
      </c>
      <c r="AF11" s="15" t="n">
        <v>2736</v>
      </c>
      <c r="AG11" s="27" t="n">
        <v>2208</v>
      </c>
      <c r="AH11" s="27" t="n">
        <v>25</v>
      </c>
      <c r="AI11" s="27" t="n">
        <v>6</v>
      </c>
      <c r="AK11" s="52">
        <f>AK37</f>
        <v/>
      </c>
      <c r="AL11" s="52">
        <f>AL37</f>
        <v/>
      </c>
      <c r="AM11" s="52">
        <f>AM37</f>
        <v/>
      </c>
      <c r="AN11" s="42">
        <f>VLOOKUP(AL11,$Q$3:$AI$22,2,FALSE)</f>
        <v/>
      </c>
      <c r="AO11" s="42">
        <f>VLOOKUP(AM11,$Q$3:$AI$22,2,FALSE)</f>
        <v/>
      </c>
      <c r="AP11" s="15">
        <f>VLOOKUP(AL11,$Q$3:$AI$22,3,FALSE)</f>
        <v/>
      </c>
      <c r="AQ11" s="27">
        <f>VLOOKUP(AM11,$Q$3:$AI$22,3,FALSE)</f>
        <v/>
      </c>
      <c r="AR11" s="27">
        <f>VLOOKUP(AL11,$Q$3:$AI$22,4,FALSE)</f>
        <v/>
      </c>
      <c r="AS11" s="27">
        <f>VLOOKUP(AM11,$Q$3:$AI$22,4,FALSE)</f>
        <v/>
      </c>
      <c r="AT11" s="27">
        <f>VLOOKUP(AL11,$Q$3:$AI$22,5,FALSE)</f>
        <v/>
      </c>
      <c r="AU11" s="27">
        <f>VLOOKUP(AM11,$Q$3:$AI$22,5,FALSE)</f>
        <v/>
      </c>
      <c r="AV11" s="27">
        <f>VLOOKUP(AL11,$Q$3:$AI$22,6,FALSE)</f>
        <v/>
      </c>
      <c r="AW11" s="27">
        <f>VLOOKUP(AM11,$Q$3:$AI$22,6,FALSE)</f>
        <v/>
      </c>
      <c r="AX11" s="15">
        <f>VLOOKUP(AL11,$Q$3:$AI$22,12,FALSE)</f>
        <v/>
      </c>
      <c r="AY11" s="27">
        <f>VLOOKUP(AM11,$Q$3:$AI$22,12,FALSE)</f>
        <v/>
      </c>
      <c r="AZ11" s="27">
        <f>VLOOKUP(AL11,$Q$3:$AI$22,13,FALSE)</f>
        <v/>
      </c>
      <c r="BA11" s="27">
        <f>VLOOKUP(AM11,$Q$3:$AI$22,13,FALSE)</f>
        <v/>
      </c>
      <c r="BB11" s="27">
        <f>VLOOKUP(AL11,$Q$3:$AI$22,14,FALSE)</f>
        <v/>
      </c>
      <c r="BC11" s="27">
        <f>VLOOKUP(AM11,$Q$3:$AI$22,14,FALSE)</f>
        <v/>
      </c>
      <c r="BD11" s="27">
        <f>VLOOKUP(AL11,$Q$3:$AI$22,15,FALSE)</f>
        <v/>
      </c>
      <c r="BE11" s="27">
        <f>VLOOKUP(AM11,$Q$3:$AI$22,15,FALSE)</f>
        <v/>
      </c>
      <c r="BF11" s="15">
        <f>VLOOKUP(AL11,$Q$3:$AI$22,7,FALSE)</f>
        <v/>
      </c>
      <c r="BG11" s="27">
        <f>VLOOKUP(AM11,$Q$3:$AI$22,7,FALSE)</f>
        <v/>
      </c>
      <c r="BH11" s="27">
        <f>VLOOKUP(AL11,$Q$3:$AI$22,8,FALSE)</f>
        <v/>
      </c>
      <c r="BI11" s="27">
        <f>VLOOKUP(AM11,$Q$3:$AI$22,8,FALSE)</f>
        <v/>
      </c>
      <c r="BJ11" s="27">
        <f>VLOOKUP(AL11,$Q$3:$AI$22,9,FALSE)</f>
        <v/>
      </c>
      <c r="BK11" s="27">
        <f>VLOOKUP(AM11,$Q$3:$AI$22,9,FALSE)</f>
        <v/>
      </c>
      <c r="BL11" s="27">
        <f>VLOOKUP(AL11,$Q$3:$AI$22,10,FALSE)</f>
        <v/>
      </c>
      <c r="BM11" s="27">
        <f>VLOOKUP(AM11,$Q$3:$AI$22,10,FALSE)</f>
        <v/>
      </c>
      <c r="BN11" s="15">
        <f>VLOOKUP(AL11,$Q$3:$AI$22,16,FALSE)</f>
        <v/>
      </c>
      <c r="BO11" s="27">
        <f>VLOOKUP(AM11,$Q$3:$AI$22,16,FALSE)</f>
        <v/>
      </c>
      <c r="BP11" s="27">
        <f>VLOOKUP(AL11,$Q$3:$AI$22,17,FALSE)</f>
        <v/>
      </c>
      <c r="BQ11" s="27">
        <f>VLOOKUP(AM11,$Q$3:$AI$22,17,FALSE)</f>
        <v/>
      </c>
      <c r="BR11" s="27">
        <f>VLOOKUP(AL11,$Q$3:$AI$22,18,FALSE)</f>
        <v/>
      </c>
      <c r="BS11" s="27">
        <f>VLOOKUP(AM11,$Q$3:$AI$22,18,FALSE)</f>
        <v/>
      </c>
      <c r="BT11" s="27">
        <f>VLOOKUP(AL11,$Q$3:$AI$22,19,FALSE)</f>
        <v/>
      </c>
      <c r="BU11" s="27">
        <f>VLOOKUP(AM11,$Q$3:$AI$22,19,FALSE)</f>
        <v/>
      </c>
      <c r="BV11" s="29" t="n"/>
      <c r="BW11" s="29" t="n"/>
      <c r="BX11" s="29" t="n"/>
      <c r="BY11" s="29" t="n"/>
      <c r="BZ11" s="29" t="n"/>
      <c r="CA11" s="29" t="n"/>
      <c r="CB11" s="29" t="n"/>
      <c r="CC11" s="29" t="n"/>
      <c r="CD11" s="29" t="n"/>
      <c r="CE11" s="29" t="n"/>
      <c r="CF11" s="29" t="n"/>
      <c r="CG11" s="28" t="n"/>
      <c r="CH11" s="29" t="n"/>
      <c r="CI11" s="29" t="n"/>
      <c r="CJ11" s="29" t="n"/>
      <c r="CK11" s="29" t="n"/>
      <c r="CL11" s="29" t="n"/>
      <c r="CM11" s="29" t="n"/>
      <c r="CN11" s="29" t="n"/>
      <c r="CO11" s="29" t="n"/>
      <c r="CP11" s="53" t="n"/>
      <c r="CQ11" s="53" t="n"/>
      <c r="CR11" s="29" t="n"/>
      <c r="CS11" s="53" t="n"/>
      <c r="CT11" s="53" t="n"/>
      <c r="CU11" s="29" t="n"/>
      <c r="CV11" s="53" t="n"/>
      <c r="CW11" s="53" t="n"/>
      <c r="CX11" s="29" t="n"/>
      <c r="CY11" s="53" t="n"/>
      <c r="CZ11" s="53" t="n"/>
      <c r="DA11" s="29" t="n"/>
      <c r="DB11" s="53" t="n"/>
      <c r="DC11" s="53" t="n"/>
      <c r="DD11" s="29" t="n"/>
      <c r="DE11" s="53" t="n"/>
      <c r="DF11" s="53" t="n"/>
      <c r="DG11" s="29" t="n"/>
      <c r="DH11" s="53" t="n"/>
      <c r="DI11" s="53" t="n"/>
      <c r="DK11" s="53" t="n"/>
      <c r="DL11" s="53" t="n"/>
      <c r="DP11" s="42" t="n"/>
      <c r="DS11" s="42" t="n"/>
      <c r="DV11" s="42" t="n"/>
      <c r="DY11" s="42" t="n"/>
      <c r="EB11" s="42" t="n"/>
      <c r="EE11" s="42" t="n"/>
    </row>
    <row customHeight="1" ht="12" r="12">
      <c r="A12" s="52" t="n">
        <v>43336</v>
      </c>
      <c r="B12" s="42" t="inlineStr">
        <is>
          <t>Getafe</t>
        </is>
      </c>
      <c r="C12" s="42" t="inlineStr">
        <is>
          <t>Eibar</t>
        </is>
      </c>
      <c r="D12" s="27" t="n">
        <v>232</v>
      </c>
      <c r="E12" s="27" t="n">
        <v>423</v>
      </c>
      <c r="F12" s="27" t="n">
        <v>120</v>
      </c>
      <c r="G12" s="27" t="n">
        <v>272</v>
      </c>
      <c r="H12" s="8" t="n">
        <v>4</v>
      </c>
      <c r="I12" s="8" t="n">
        <v>0</v>
      </c>
      <c r="J12" s="8" t="n">
        <v>4</v>
      </c>
      <c r="K12" s="15" t="n">
        <v>2</v>
      </c>
      <c r="L12" s="27" t="n">
        <v>0</v>
      </c>
      <c r="M12" s="8" t="n">
        <v>2</v>
      </c>
      <c r="N12" s="12">
        <f>IF(K12="","",LOOKUP(K12-L12,{-9E+307,0,1},{2,"x",1}))</f>
        <v/>
      </c>
      <c r="O12" s="7">
        <f>IF(K12="","",K12&amp;"-"&amp;L12)</f>
        <v/>
      </c>
      <c r="P12" s="1" t="n"/>
      <c r="Q12" s="42" t="inlineStr">
        <is>
          <t>Girona</t>
        </is>
      </c>
      <c r="R12" s="27">
        <f>SUMPRODUCT(($B$2:$C$1001=$Q12)*($N$2:$N$1001&lt;&gt;""))</f>
        <v/>
      </c>
      <c r="S12" s="27">
        <f>SUMIF($B$2:$B$1001,$Q12,$D$2:$D$1001)+SUMIF($C$2:$C$1001,$Q12,$E$2:$E$1001)</f>
        <v/>
      </c>
      <c r="T12" s="27">
        <f>SUMIF($B$2:$B$1001,$Q12,$F$2:$F$1001)+SUMIF($C$2:$C$1001,$Q12,$G$2:$G$1001)</f>
        <v/>
      </c>
      <c r="U12" s="27">
        <f>SUMIF($B$2:$B$1001,$Q12,$H$2:$H$1001)+SUMIF($C$2:$C$1001,$Q12,$I$2:$I$1001)</f>
        <v/>
      </c>
      <c r="V12" s="27">
        <f>SUMIF($B$2:$B$1001,$Q12,$K$2:$K$1001)+SUMIF($C$2:$C$1001,$Q12,$L$2:$L$1001)</f>
        <v/>
      </c>
      <c r="W12" s="15">
        <f>SUMIF($C$2:$C$1001,$Q12,$D$2:$D$1001)+SUMIF($B$2:$B$1001,$Q12,$E$2:$E$1001)</f>
        <v/>
      </c>
      <c r="X12" s="27">
        <f>SUMIF($C$2:$C$1001,$Q12,$F$2:$F$1001)+SUMIF($B$2:$B$1001,$Q12,$G$2:$G$1001)</f>
        <v/>
      </c>
      <c r="Y12" s="27">
        <f>SUMIF($C$2:$C$1001,$Q12,$H$2:$H$1001)+SUMIF($B$2:$B$1001,$Q12,$I$2:$I$1001)</f>
        <v/>
      </c>
      <c r="Z12" s="27">
        <f>SUMIF($C$2:$C$1001,$Q12,$K$2:$K$1001)+SUMIF($B$2:$B$1001,$Q12,$L$2:$L$1001)</f>
        <v/>
      </c>
      <c r="AA12" s="6" t="n">
        <v>5</v>
      </c>
      <c r="AB12" s="27" t="n">
        <v>2047</v>
      </c>
      <c r="AC12" s="27" t="n">
        <v>1580</v>
      </c>
      <c r="AD12" s="27" t="n">
        <v>16</v>
      </c>
      <c r="AE12" s="27" t="n">
        <v>3</v>
      </c>
      <c r="AF12" s="15" t="n">
        <v>1822</v>
      </c>
      <c r="AG12" s="27" t="n">
        <v>1338</v>
      </c>
      <c r="AH12" s="27" t="n">
        <v>25</v>
      </c>
      <c r="AI12" s="27" t="n">
        <v>7</v>
      </c>
      <c r="AK12" s="52">
        <f>AK38</f>
        <v/>
      </c>
      <c r="AL12" s="52">
        <f>AL38</f>
        <v/>
      </c>
      <c r="AM12" s="52">
        <f>AM38</f>
        <v/>
      </c>
      <c r="AN12" s="42">
        <f>VLOOKUP(AL12,$Q$3:$AI$22,2,FALSE)</f>
        <v/>
      </c>
      <c r="AO12" s="42">
        <f>VLOOKUP(AM12,$Q$3:$AI$22,2,FALSE)</f>
        <v/>
      </c>
      <c r="AP12" s="15">
        <f>VLOOKUP(AL12,$Q$3:$AI$22,3,FALSE)</f>
        <v/>
      </c>
      <c r="AQ12" s="27">
        <f>VLOOKUP(AM12,$Q$3:$AI$22,3,FALSE)</f>
        <v/>
      </c>
      <c r="AR12" s="27">
        <f>VLOOKUP(AL12,$Q$3:$AI$22,4,FALSE)</f>
        <v/>
      </c>
      <c r="AS12" s="27">
        <f>VLOOKUP(AM12,$Q$3:$AI$22,4,FALSE)</f>
        <v/>
      </c>
      <c r="AT12" s="27">
        <f>VLOOKUP(AL12,$Q$3:$AI$22,5,FALSE)</f>
        <v/>
      </c>
      <c r="AU12" s="27">
        <f>VLOOKUP(AM12,$Q$3:$AI$22,5,FALSE)</f>
        <v/>
      </c>
      <c r="AV12" s="27">
        <f>VLOOKUP(AL12,$Q$3:$AI$22,6,FALSE)</f>
        <v/>
      </c>
      <c r="AW12" s="27">
        <f>VLOOKUP(AM12,$Q$3:$AI$22,6,FALSE)</f>
        <v/>
      </c>
      <c r="AX12" s="15">
        <f>VLOOKUP(AL12,$Q$3:$AI$22,12,FALSE)</f>
        <v/>
      </c>
      <c r="AY12" s="27">
        <f>VLOOKUP(AM12,$Q$3:$AI$22,12,FALSE)</f>
        <v/>
      </c>
      <c r="AZ12" s="27">
        <f>VLOOKUP(AL12,$Q$3:$AI$22,13,FALSE)</f>
        <v/>
      </c>
      <c r="BA12" s="27">
        <f>VLOOKUP(AM12,$Q$3:$AI$22,13,FALSE)</f>
        <v/>
      </c>
      <c r="BB12" s="27">
        <f>VLOOKUP(AL12,$Q$3:$AI$22,14,FALSE)</f>
        <v/>
      </c>
      <c r="BC12" s="27">
        <f>VLOOKUP(AM12,$Q$3:$AI$22,14,FALSE)</f>
        <v/>
      </c>
      <c r="BD12" s="27">
        <f>VLOOKUP(AL12,$Q$3:$AI$22,15,FALSE)</f>
        <v/>
      </c>
      <c r="BE12" s="27">
        <f>VLOOKUP(AM12,$Q$3:$AI$22,15,FALSE)</f>
        <v/>
      </c>
      <c r="BF12" s="15">
        <f>VLOOKUP(AL12,$Q$3:$AI$22,7,FALSE)</f>
        <v/>
      </c>
      <c r="BG12" s="27">
        <f>VLOOKUP(AM12,$Q$3:$AI$22,7,FALSE)</f>
        <v/>
      </c>
      <c r="BH12" s="27">
        <f>VLOOKUP(AL12,$Q$3:$AI$22,8,FALSE)</f>
        <v/>
      </c>
      <c r="BI12" s="27">
        <f>VLOOKUP(AM12,$Q$3:$AI$22,8,FALSE)</f>
        <v/>
      </c>
      <c r="BJ12" s="27">
        <f>VLOOKUP(AL12,$Q$3:$AI$22,9,FALSE)</f>
        <v/>
      </c>
      <c r="BK12" s="27">
        <f>VLOOKUP(AM12,$Q$3:$AI$22,9,FALSE)</f>
        <v/>
      </c>
      <c r="BL12" s="27">
        <f>VLOOKUP(AL12,$Q$3:$AI$22,10,FALSE)</f>
        <v/>
      </c>
      <c r="BM12" s="27">
        <f>VLOOKUP(AM12,$Q$3:$AI$22,10,FALSE)</f>
        <v/>
      </c>
      <c r="BN12" s="15">
        <f>VLOOKUP(AL12,$Q$3:$AI$22,16,FALSE)</f>
        <v/>
      </c>
      <c r="BO12" s="27">
        <f>VLOOKUP(AM12,$Q$3:$AI$22,16,FALSE)</f>
        <v/>
      </c>
      <c r="BP12" s="27">
        <f>VLOOKUP(AL12,$Q$3:$AI$22,17,FALSE)</f>
        <v/>
      </c>
      <c r="BQ12" s="27">
        <f>VLOOKUP(AM12,$Q$3:$AI$22,17,FALSE)</f>
        <v/>
      </c>
      <c r="BR12" s="27">
        <f>VLOOKUP(AL12,$Q$3:$AI$22,18,FALSE)</f>
        <v/>
      </c>
      <c r="BS12" s="27">
        <f>VLOOKUP(AM12,$Q$3:$AI$22,18,FALSE)</f>
        <v/>
      </c>
      <c r="BT12" s="27">
        <f>VLOOKUP(AL12,$Q$3:$AI$22,19,FALSE)</f>
        <v/>
      </c>
      <c r="BU12" s="27">
        <f>VLOOKUP(AM12,$Q$3:$AI$22,19,FALSE)</f>
        <v/>
      </c>
      <c r="BV12" s="29" t="n"/>
      <c r="BW12" s="29" t="n"/>
      <c r="BX12" s="29" t="n"/>
      <c r="BY12" s="29" t="n"/>
      <c r="BZ12" s="29" t="n"/>
      <c r="CA12" s="29" t="n"/>
      <c r="CB12" s="29" t="n"/>
      <c r="CC12" s="29" t="n"/>
      <c r="CD12" s="29" t="n"/>
      <c r="CE12" s="29" t="n"/>
      <c r="CF12" s="29" t="n"/>
      <c r="CG12" s="28" t="n"/>
      <c r="CH12" s="29" t="n"/>
      <c r="CI12" s="29" t="n"/>
      <c r="CJ12" s="29" t="n"/>
      <c r="CK12" s="29" t="n"/>
      <c r="CL12" s="29" t="n"/>
      <c r="CM12" s="29" t="n"/>
      <c r="CN12" s="29" t="n"/>
      <c r="CO12" s="29" t="n"/>
      <c r="CP12" s="53" t="n"/>
      <c r="CQ12" s="53" t="n"/>
      <c r="CR12" s="29" t="n"/>
      <c r="CS12" s="53" t="n"/>
      <c r="CT12" s="53" t="n"/>
      <c r="CU12" s="29" t="n"/>
      <c r="CV12" s="53" t="n"/>
      <c r="CW12" s="53" t="n"/>
      <c r="CX12" s="29" t="n"/>
      <c r="CY12" s="53" t="n"/>
      <c r="CZ12" s="53" t="n"/>
      <c r="DA12" s="29" t="n"/>
      <c r="DB12" s="53" t="n"/>
      <c r="DC12" s="53" t="n"/>
      <c r="DD12" s="29" t="n"/>
      <c r="DE12" s="53" t="n"/>
      <c r="DF12" s="53" t="n"/>
      <c r="DG12" s="29" t="n"/>
      <c r="DH12" s="53" t="n"/>
      <c r="DI12" s="53" t="n"/>
      <c r="DK12" s="53" t="n"/>
      <c r="DL12" s="53" t="n"/>
      <c r="DP12" s="42" t="n"/>
      <c r="DS12" s="42" t="n"/>
      <c r="DV12" s="42" t="n"/>
      <c r="DY12" s="42" t="n"/>
      <c r="EB12" s="42" t="n"/>
      <c r="EE12" s="42" t="n"/>
    </row>
    <row customHeight="1" ht="12" r="13">
      <c r="A13" s="52" t="n">
        <v>43336</v>
      </c>
      <c r="B13" s="42" t="inlineStr">
        <is>
          <t>Leganes</t>
        </is>
      </c>
      <c r="C13" s="42" t="inlineStr">
        <is>
          <t>Real Sociedad</t>
        </is>
      </c>
      <c r="D13" s="27" t="n">
        <v>579</v>
      </c>
      <c r="E13" s="27" t="n">
        <v>304</v>
      </c>
      <c r="F13" s="27" t="n">
        <v>473</v>
      </c>
      <c r="G13" s="27" t="n">
        <v>201</v>
      </c>
      <c r="H13" s="8" t="n">
        <v>5</v>
      </c>
      <c r="I13" s="8" t="n">
        <v>6</v>
      </c>
      <c r="J13" s="8" t="n">
        <v>11</v>
      </c>
      <c r="K13" s="15" t="n">
        <v>2</v>
      </c>
      <c r="L13" s="27" t="n">
        <v>2</v>
      </c>
      <c r="M13" s="8" t="n">
        <v>4</v>
      </c>
      <c r="N13" s="12">
        <f>IF(K13="","",LOOKUP(K13-L13,{-9E+307,0,1},{2,"x",1}))</f>
        <v/>
      </c>
      <c r="O13" s="7">
        <f>IF(K13="","",K13&amp;"-"&amp;L13)</f>
        <v/>
      </c>
      <c r="P13" s="1" t="n"/>
      <c r="Q13" s="42" t="inlineStr">
        <is>
          <t>Huesca</t>
        </is>
      </c>
      <c r="R13" s="27">
        <f>SUMPRODUCT(($B$2:$C$1001=$Q13)*($N$2:$N$1001&lt;&gt;""))</f>
        <v/>
      </c>
      <c r="S13" s="27">
        <f>SUMIF($B$2:$B$1001,$Q13,$D$2:$D$1001)+SUMIF($C$2:$C$1001,$Q13,$E$2:$E$1001)</f>
        <v/>
      </c>
      <c r="T13" s="27">
        <f>SUMIF($B$2:$B$1001,$Q13,$F$2:$F$1001)+SUMIF($C$2:$C$1001,$Q13,$G$2:$G$1001)</f>
        <v/>
      </c>
      <c r="U13" s="27">
        <f>SUMIF($B$2:$B$1001,$Q13,$H$2:$H$1001)+SUMIF($C$2:$C$1001,$Q13,$I$2:$I$1001)</f>
        <v/>
      </c>
      <c r="V13" s="27">
        <f>SUMIF($B$2:$B$1001,$Q13,$K$2:$K$1001)+SUMIF($C$2:$C$1001,$Q13,$L$2:$L$1001)</f>
        <v/>
      </c>
      <c r="W13" s="15">
        <f>SUMIF($C$2:$C$1001,$Q13,$D$2:$D$1001)+SUMIF($B$2:$B$1001,$Q13,$E$2:$E$1001)</f>
        <v/>
      </c>
      <c r="X13" s="27">
        <f>SUMIF($C$2:$C$1001,$Q13,$F$2:$F$1001)+SUMIF($B$2:$B$1001,$Q13,$G$2:$G$1001)</f>
        <v/>
      </c>
      <c r="Y13" s="27">
        <f>SUMIF($C$2:$C$1001,$Q13,$H$2:$H$1001)+SUMIF($B$2:$B$1001,$Q13,$I$2:$I$1001)</f>
        <v/>
      </c>
      <c r="Z13" s="27">
        <f>SUMIF($C$2:$C$1001,$Q13,$K$2:$K$1001)+SUMIF($B$2:$B$1001,$Q13,$L$2:$L$1001)</f>
        <v/>
      </c>
      <c r="AA13" s="6" t="n">
        <v>5</v>
      </c>
      <c r="AB13" s="27" t="n">
        <v>1927</v>
      </c>
      <c r="AC13" s="27" t="n">
        <v>1464</v>
      </c>
      <c r="AD13" s="27" t="n">
        <v>18</v>
      </c>
      <c r="AE13" s="27" t="n">
        <v>8</v>
      </c>
      <c r="AF13" s="15" t="n">
        <v>2064</v>
      </c>
      <c r="AG13" s="27" t="n">
        <v>1605</v>
      </c>
      <c r="AH13" s="27" t="n">
        <v>25</v>
      </c>
      <c r="AI13" s="27" t="n">
        <v>10</v>
      </c>
      <c r="AK13" s="52">
        <f>AK39</f>
        <v/>
      </c>
      <c r="AL13" s="52">
        <f>AL39</f>
        <v/>
      </c>
      <c r="AM13" s="52">
        <f>AM39</f>
        <v/>
      </c>
      <c r="AN13" s="42">
        <f>VLOOKUP(AL13,$Q$3:$AI$22,2,FALSE)</f>
        <v/>
      </c>
      <c r="AO13" s="42">
        <f>VLOOKUP(AM13,$Q$3:$AI$22,2,FALSE)</f>
        <v/>
      </c>
      <c r="AP13" s="15">
        <f>VLOOKUP(AL13,$Q$3:$AI$22,3,FALSE)</f>
        <v/>
      </c>
      <c r="AQ13" s="27">
        <f>VLOOKUP(AM13,$Q$3:$AI$22,3,FALSE)</f>
        <v/>
      </c>
      <c r="AR13" s="27">
        <f>VLOOKUP(AL13,$Q$3:$AI$22,4,FALSE)</f>
        <v/>
      </c>
      <c r="AS13" s="27">
        <f>VLOOKUP(AM13,$Q$3:$AI$22,4,FALSE)</f>
        <v/>
      </c>
      <c r="AT13" s="27">
        <f>VLOOKUP(AL13,$Q$3:$AI$22,5,FALSE)</f>
        <v/>
      </c>
      <c r="AU13" s="27">
        <f>VLOOKUP(AM13,$Q$3:$AI$22,5,FALSE)</f>
        <v/>
      </c>
      <c r="AV13" s="27">
        <f>VLOOKUP(AL13,$Q$3:$AI$22,6,FALSE)</f>
        <v/>
      </c>
      <c r="AW13" s="27">
        <f>VLOOKUP(AM13,$Q$3:$AI$22,6,FALSE)</f>
        <v/>
      </c>
      <c r="AX13" s="15">
        <f>VLOOKUP(AL13,$Q$3:$AI$22,12,FALSE)</f>
        <v/>
      </c>
      <c r="AY13" s="27">
        <f>VLOOKUP(AM13,$Q$3:$AI$22,12,FALSE)</f>
        <v/>
      </c>
      <c r="AZ13" s="27">
        <f>VLOOKUP(AL13,$Q$3:$AI$22,13,FALSE)</f>
        <v/>
      </c>
      <c r="BA13" s="27">
        <f>VLOOKUP(AM13,$Q$3:$AI$22,13,FALSE)</f>
        <v/>
      </c>
      <c r="BB13" s="27">
        <f>VLOOKUP(AL13,$Q$3:$AI$22,14,FALSE)</f>
        <v/>
      </c>
      <c r="BC13" s="27">
        <f>VLOOKUP(AM13,$Q$3:$AI$22,14,FALSE)</f>
        <v/>
      </c>
      <c r="BD13" s="27">
        <f>VLOOKUP(AL13,$Q$3:$AI$22,15,FALSE)</f>
        <v/>
      </c>
      <c r="BE13" s="27">
        <f>VLOOKUP(AM13,$Q$3:$AI$22,15,FALSE)</f>
        <v/>
      </c>
      <c r="BF13" s="15">
        <f>VLOOKUP(AL13,$Q$3:$AI$22,7,FALSE)</f>
        <v/>
      </c>
      <c r="BG13" s="27">
        <f>VLOOKUP(AM13,$Q$3:$AI$22,7,FALSE)</f>
        <v/>
      </c>
      <c r="BH13" s="27">
        <f>VLOOKUP(AL13,$Q$3:$AI$22,8,FALSE)</f>
        <v/>
      </c>
      <c r="BI13" s="27">
        <f>VLOOKUP(AM13,$Q$3:$AI$22,8,FALSE)</f>
        <v/>
      </c>
      <c r="BJ13" s="27">
        <f>VLOOKUP(AL13,$Q$3:$AI$22,9,FALSE)</f>
        <v/>
      </c>
      <c r="BK13" s="27">
        <f>VLOOKUP(AM13,$Q$3:$AI$22,9,FALSE)</f>
        <v/>
      </c>
      <c r="BL13" s="27">
        <f>VLOOKUP(AL13,$Q$3:$AI$22,10,FALSE)</f>
        <v/>
      </c>
      <c r="BM13" s="27">
        <f>VLOOKUP(AM13,$Q$3:$AI$22,10,FALSE)</f>
        <v/>
      </c>
      <c r="BN13" s="15">
        <f>VLOOKUP(AL13,$Q$3:$AI$22,16,FALSE)</f>
        <v/>
      </c>
      <c r="BO13" s="27">
        <f>VLOOKUP(AM13,$Q$3:$AI$22,16,FALSE)</f>
        <v/>
      </c>
      <c r="BP13" s="27">
        <f>VLOOKUP(AL13,$Q$3:$AI$22,17,FALSE)</f>
        <v/>
      </c>
      <c r="BQ13" s="27">
        <f>VLOOKUP(AM13,$Q$3:$AI$22,17,FALSE)</f>
        <v/>
      </c>
      <c r="BR13" s="27">
        <f>VLOOKUP(AL13,$Q$3:$AI$22,18,FALSE)</f>
        <v/>
      </c>
      <c r="BS13" s="27">
        <f>VLOOKUP(AM13,$Q$3:$AI$22,18,FALSE)</f>
        <v/>
      </c>
      <c r="BT13" s="27">
        <f>VLOOKUP(AL13,$Q$3:$AI$22,19,FALSE)</f>
        <v/>
      </c>
      <c r="BU13" s="27">
        <f>VLOOKUP(AM13,$Q$3:$AI$22,19,FALSE)</f>
        <v/>
      </c>
      <c r="CR13" s="29" t="n"/>
      <c r="CU13" s="29" t="n"/>
      <c r="CX13" s="29" t="n"/>
      <c r="DA13" s="29" t="n"/>
      <c r="DD13" s="29" t="n"/>
      <c r="DG13" s="29" t="n"/>
      <c r="DP13" s="42" t="n"/>
      <c r="DS13" s="42" t="n"/>
      <c r="DV13" s="42" t="n"/>
      <c r="DY13" s="42" t="n"/>
      <c r="EB13" s="42" t="n"/>
      <c r="EE13" s="42" t="n"/>
    </row>
    <row customHeight="1" ht="12" r="14">
      <c r="A14" s="52" t="n">
        <v>43337</v>
      </c>
      <c r="B14" s="42" t="inlineStr">
        <is>
          <t>Alaves</t>
        </is>
      </c>
      <c r="C14" s="42" t="inlineStr">
        <is>
          <t>Betis</t>
        </is>
      </c>
      <c r="D14" s="27" t="n">
        <v>265</v>
      </c>
      <c r="E14" s="27" t="n">
        <v>555</v>
      </c>
      <c r="F14" s="27" t="n">
        <v>189</v>
      </c>
      <c r="G14" s="27" t="n">
        <v>475</v>
      </c>
      <c r="H14" s="8" t="n">
        <v>4</v>
      </c>
      <c r="I14" s="8" t="n">
        <v>5</v>
      </c>
      <c r="J14" s="8" t="n">
        <v>9</v>
      </c>
      <c r="K14" s="15" t="n">
        <v>0</v>
      </c>
      <c r="L14" s="27" t="n">
        <v>0</v>
      </c>
      <c r="M14" s="8" t="n">
        <v>0</v>
      </c>
      <c r="N14" s="12">
        <f>IF(K14="","",LOOKUP(K14-L14,{-9E+307,0,1},{2,"x",1}))</f>
        <v/>
      </c>
      <c r="O14" s="7">
        <f>IF(K14="","",K14&amp;"-"&amp;L14)</f>
        <v/>
      </c>
      <c r="P14" s="1" t="n"/>
      <c r="Q14" s="42" t="inlineStr">
        <is>
          <t>Leganes</t>
        </is>
      </c>
      <c r="R14" s="27">
        <f>SUMPRODUCT(($B$2:$C$1001=$Q14)*($N$2:$N$1001&lt;&gt;""))</f>
        <v/>
      </c>
      <c r="S14" s="27">
        <f>SUMIF($B$2:$B$1001,$Q14,$D$2:$D$1001)+SUMIF($C$2:$C$1001,$Q14,$E$2:$E$1001)</f>
        <v/>
      </c>
      <c r="T14" s="27">
        <f>SUMIF($B$2:$B$1001,$Q14,$F$2:$F$1001)+SUMIF($C$2:$C$1001,$Q14,$G$2:$G$1001)</f>
        <v/>
      </c>
      <c r="U14" s="27">
        <f>SUMIF($B$2:$B$1001,$Q14,$H$2:$H$1001)+SUMIF($C$2:$C$1001,$Q14,$I$2:$I$1001)</f>
        <v/>
      </c>
      <c r="V14" s="27">
        <f>SUMIF($B$2:$B$1001,$Q14,$K$2:$K$1001)+SUMIF($C$2:$C$1001,$Q14,$L$2:$L$1001)</f>
        <v/>
      </c>
      <c r="W14" s="15">
        <f>SUMIF($C$2:$C$1001,$Q14,$D$2:$D$1001)+SUMIF($B$2:$B$1001,$Q14,$E$2:$E$1001)</f>
        <v/>
      </c>
      <c r="X14" s="27">
        <f>SUMIF($C$2:$C$1001,$Q14,$F$2:$F$1001)+SUMIF($B$2:$B$1001,$Q14,$G$2:$G$1001)</f>
        <v/>
      </c>
      <c r="Y14" s="27">
        <f>SUMIF($C$2:$C$1001,$Q14,$H$2:$H$1001)+SUMIF($B$2:$B$1001,$Q14,$I$2:$I$1001)</f>
        <v/>
      </c>
      <c r="Z14" s="27">
        <f>SUMIF($C$2:$C$1001,$Q14,$K$2:$K$1001)+SUMIF($B$2:$B$1001,$Q14,$L$2:$L$1001)</f>
        <v/>
      </c>
      <c r="AA14" s="6" t="n">
        <v>5</v>
      </c>
      <c r="AB14" s="27" t="n">
        <v>1886</v>
      </c>
      <c r="AC14" s="27" t="n">
        <v>1398</v>
      </c>
      <c r="AD14" s="27" t="n">
        <v>12</v>
      </c>
      <c r="AE14" s="27" t="n">
        <v>4</v>
      </c>
      <c r="AF14" s="15" t="n">
        <v>2145</v>
      </c>
      <c r="AG14" s="27" t="n">
        <v>1681</v>
      </c>
      <c r="AH14" s="27" t="n">
        <v>20</v>
      </c>
      <c r="AI14" s="27" t="n">
        <v>5</v>
      </c>
      <c r="AL14" s="52" t="n"/>
      <c r="AM14" s="52" t="n"/>
      <c r="AP14" s="29" t="n"/>
      <c r="AQ14" s="29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9" t="n"/>
      <c r="BE14" s="29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9" t="n"/>
      <c r="BS14" s="29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9" t="n"/>
      <c r="CG14" s="29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</row>
    <row customHeight="1" ht="12" r="15">
      <c r="A15" s="52" t="n">
        <v>43337</v>
      </c>
      <c r="B15" s="42" t="inlineStr">
        <is>
          <t>Atl. Madrid</t>
        </is>
      </c>
      <c r="C15" s="42" t="inlineStr">
        <is>
          <t>Rayo Vallecano</t>
        </is>
      </c>
      <c r="D15" s="27" t="n">
        <v>433</v>
      </c>
      <c r="E15" s="27" t="n">
        <v>496</v>
      </c>
      <c r="F15" s="27" t="n">
        <v>339</v>
      </c>
      <c r="G15" s="27" t="n">
        <v>413</v>
      </c>
      <c r="H15" s="8" t="n">
        <v>2</v>
      </c>
      <c r="I15" s="8" t="n">
        <v>3</v>
      </c>
      <c r="J15" s="8" t="n">
        <v>5</v>
      </c>
      <c r="K15" s="15" t="n">
        <v>1</v>
      </c>
      <c r="L15" s="27" t="n">
        <v>0</v>
      </c>
      <c r="M15" s="8" t="n">
        <v>1</v>
      </c>
      <c r="N15" s="12">
        <f>IF(K15="","",LOOKUP(K15-L15,{-9E+307,0,1},{2,"x",1}))</f>
        <v/>
      </c>
      <c r="O15" s="7">
        <f>IF(K15="","",K15&amp;"-"&amp;L15)</f>
        <v/>
      </c>
      <c r="P15" s="1" t="n"/>
      <c r="Q15" s="42" t="inlineStr">
        <is>
          <t>Levante</t>
        </is>
      </c>
      <c r="R15" s="27">
        <f>SUMPRODUCT(($B$2:$C$1001=$Q15)*($N$2:$N$1001&lt;&gt;""))</f>
        <v/>
      </c>
      <c r="S15" s="27">
        <f>SUMIF($B$2:$B$1001,$Q15,$D$2:$D$1001)+SUMIF($C$2:$C$1001,$Q15,$E$2:$E$1001)</f>
        <v/>
      </c>
      <c r="T15" s="27">
        <f>SUMIF($B$2:$B$1001,$Q15,$F$2:$F$1001)+SUMIF($C$2:$C$1001,$Q15,$G$2:$G$1001)</f>
        <v/>
      </c>
      <c r="U15" s="27">
        <f>SUMIF($B$2:$B$1001,$Q15,$H$2:$H$1001)+SUMIF($C$2:$C$1001,$Q15,$I$2:$I$1001)</f>
        <v/>
      </c>
      <c r="V15" s="27">
        <f>SUMIF($B$2:$B$1001,$Q15,$K$2:$K$1001)+SUMIF($C$2:$C$1001,$Q15,$L$2:$L$1001)</f>
        <v/>
      </c>
      <c r="W15" s="15">
        <f>SUMIF($C$2:$C$1001,$Q15,$D$2:$D$1001)+SUMIF($B$2:$B$1001,$Q15,$E$2:$E$1001)</f>
        <v/>
      </c>
      <c r="X15" s="27">
        <f>SUMIF($C$2:$C$1001,$Q15,$F$2:$F$1001)+SUMIF($B$2:$B$1001,$Q15,$G$2:$G$1001)</f>
        <v/>
      </c>
      <c r="Y15" s="27">
        <f>SUMIF($C$2:$C$1001,$Q15,$H$2:$H$1001)+SUMIF($B$2:$B$1001,$Q15,$I$2:$I$1001)</f>
        <v/>
      </c>
      <c r="Z15" s="27">
        <f>SUMIF($C$2:$C$1001,$Q15,$K$2:$K$1001)+SUMIF($B$2:$B$1001,$Q15,$L$2:$L$1001)</f>
        <v/>
      </c>
      <c r="AA15" s="6" t="n">
        <v>5</v>
      </c>
      <c r="AB15" s="27" t="n">
        <v>1489</v>
      </c>
      <c r="AC15" s="27" t="n">
        <v>1115</v>
      </c>
      <c r="AD15" s="27" t="n">
        <v>23</v>
      </c>
      <c r="AE15" s="27" t="n">
        <v>12</v>
      </c>
      <c r="AF15" s="15" t="n">
        <v>2425</v>
      </c>
      <c r="AG15" s="27" t="n">
        <v>2059</v>
      </c>
      <c r="AH15" s="27" t="n">
        <v>31</v>
      </c>
      <c r="AI15" s="27" t="n">
        <v>5</v>
      </c>
      <c r="AP15" s="29" t="n"/>
      <c r="AQ15" s="29" t="n"/>
      <c r="AR15" s="29" t="n"/>
      <c r="AS15" s="29" t="n"/>
      <c r="AT15" s="29" t="n"/>
      <c r="AU15" s="29" t="n"/>
      <c r="AV15" s="29" t="n"/>
      <c r="AW15" s="29" t="n"/>
      <c r="AX15" s="29" t="n"/>
      <c r="AY15" s="29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M15" s="27" t="n"/>
      <c r="BN15" s="27" t="n"/>
      <c r="BO15" s="27" t="n"/>
      <c r="BP15" s="6" t="inlineStr">
        <is>
          <t>off</t>
        </is>
      </c>
      <c r="BQ15" s="27" t="n"/>
      <c r="BR15" s="27" t="n"/>
      <c r="BS15" s="27" t="n"/>
      <c r="BT15" s="27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9" t="n"/>
      <c r="CE15" s="29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6" t="inlineStr">
        <is>
          <t>def</t>
        </is>
      </c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9" t="n"/>
      <c r="DE15" s="29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S15" s="42" t="n"/>
      <c r="DV15" s="42" t="n"/>
      <c r="DY15" s="42" t="n"/>
      <c r="EB15" s="42" t="n"/>
      <c r="ED15" s="29" t="n"/>
      <c r="EE15" s="42" t="n"/>
      <c r="EG15" s="29" t="n"/>
      <c r="EJ15" s="29" t="n"/>
      <c r="EM15" s="29" t="n"/>
      <c r="EP15" s="29" t="n"/>
      <c r="ES15" s="29" t="n"/>
      <c r="EV15" s="29" t="n"/>
      <c r="EY15" s="29" t="n"/>
    </row>
    <row customHeight="1" ht="12" r="16">
      <c r="A16" s="52" t="n">
        <v>43337</v>
      </c>
      <c r="B16" s="42" t="inlineStr">
        <is>
          <t>Valladolid</t>
        </is>
      </c>
      <c r="C16" s="42" t="inlineStr">
        <is>
          <t>Barcelona</t>
        </is>
      </c>
      <c r="D16" s="27" t="n">
        <v>322</v>
      </c>
      <c r="E16" s="27" t="n">
        <v>594</v>
      </c>
      <c r="F16" s="27" t="n">
        <v>243</v>
      </c>
      <c r="G16" s="27" t="n">
        <v>504</v>
      </c>
      <c r="H16" s="8" t="n">
        <v>4</v>
      </c>
      <c r="I16" s="8" t="n">
        <v>5</v>
      </c>
      <c r="J16" s="8" t="n">
        <v>9</v>
      </c>
      <c r="K16" s="15" t="n">
        <v>0</v>
      </c>
      <c r="L16" s="27" t="n">
        <v>1</v>
      </c>
      <c r="M16" s="8" t="n">
        <v>1</v>
      </c>
      <c r="N16" s="12">
        <f>IF(K16="","",LOOKUP(K16-L16,{-9E+307,0,1},{2,"x",1}))</f>
        <v/>
      </c>
      <c r="O16" s="7">
        <f>IF(K16="","",K16&amp;"-"&amp;L16)</f>
        <v/>
      </c>
      <c r="P16" s="1" t="n"/>
      <c r="Q16" s="42" t="inlineStr">
        <is>
          <t>Rayo Vallecano</t>
        </is>
      </c>
      <c r="R16" s="27">
        <f>SUMPRODUCT(($B$2:$C$1001=$Q16)*($N$2:$N$1001&lt;&gt;""))</f>
        <v/>
      </c>
      <c r="S16" s="27">
        <f>SUMIF($B$2:$B$1001,$Q16,$D$2:$D$1001)+SUMIF($C$2:$C$1001,$Q16,$E$2:$E$1001)</f>
        <v/>
      </c>
      <c r="T16" s="27">
        <f>SUMIF($B$2:$B$1001,$Q16,$F$2:$F$1001)+SUMIF($C$2:$C$1001,$Q16,$G$2:$G$1001)</f>
        <v/>
      </c>
      <c r="U16" s="27">
        <f>SUMIF($B$2:$B$1001,$Q16,$H$2:$H$1001)+SUMIF($C$2:$C$1001,$Q16,$I$2:$I$1001)</f>
        <v/>
      </c>
      <c r="V16" s="27">
        <f>SUMIF($B$2:$B$1001,$Q16,$K$2:$K$1001)+SUMIF($C$2:$C$1001,$Q16,$L$2:$L$1001)</f>
        <v/>
      </c>
      <c r="W16" s="15">
        <f>SUMIF($C$2:$C$1001,$Q16,$D$2:$D$1001)+SUMIF($B$2:$B$1001,$Q16,$E$2:$E$1001)</f>
        <v/>
      </c>
      <c r="X16" s="27">
        <f>SUMIF($C$2:$C$1001,$Q16,$F$2:$F$1001)+SUMIF($B$2:$B$1001,$Q16,$G$2:$G$1001)</f>
        <v/>
      </c>
      <c r="Y16" s="27">
        <f>SUMIF($C$2:$C$1001,$Q16,$H$2:$H$1001)+SUMIF($B$2:$B$1001,$Q16,$I$2:$I$1001)</f>
        <v/>
      </c>
      <c r="Z16" s="27">
        <f>SUMIF($C$2:$C$1001,$Q16,$K$2:$K$1001)+SUMIF($B$2:$B$1001,$Q16,$L$2:$L$1001)</f>
        <v/>
      </c>
      <c r="AA16" s="6" t="n">
        <v>5</v>
      </c>
      <c r="AB16" s="27" t="n">
        <v>2159</v>
      </c>
      <c r="AC16" s="27" t="n">
        <v>1808</v>
      </c>
      <c r="AD16" s="27" t="n">
        <v>20</v>
      </c>
      <c r="AE16" s="27" t="n">
        <v>5</v>
      </c>
      <c r="AF16" s="15" t="n">
        <v>1613</v>
      </c>
      <c r="AG16" s="27" t="n">
        <v>1186</v>
      </c>
      <c r="AH16" s="27" t="n">
        <v>32</v>
      </c>
      <c r="AI16" s="27" t="n">
        <v>13</v>
      </c>
      <c r="AN16" s="42" t="inlineStr">
        <is>
          <t>sht</t>
        </is>
      </c>
      <c r="AZ16" s="42" t="inlineStr">
        <is>
          <t>g</t>
        </is>
      </c>
      <c r="BP16" s="5" t="inlineStr">
        <is>
          <t>sht</t>
        </is>
      </c>
      <c r="CB16" s="42" t="inlineStr">
        <is>
          <t>g</t>
        </is>
      </c>
      <c r="CL16" s="27" t="n"/>
      <c r="CM16" s="27" t="n"/>
      <c r="CN16" s="6" t="inlineStr">
        <is>
          <t>sht</t>
        </is>
      </c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inlineStr">
        <is>
          <t>g</t>
        </is>
      </c>
      <c r="DA16" s="27" t="n"/>
      <c r="DB16" s="27" t="n"/>
      <c r="DC16" s="27" t="n"/>
      <c r="DD16" s="27" t="n"/>
      <c r="DE16" s="29" t="n"/>
      <c r="DF16" s="29" t="n"/>
      <c r="DG16" s="29" t="n"/>
      <c r="DH16" s="29" t="n"/>
      <c r="DI16" s="29" t="n"/>
      <c r="DK16" s="27" t="n"/>
      <c r="DL16" s="27" t="n"/>
      <c r="DM16" s="27" t="n"/>
      <c r="DN16" s="27" t="n"/>
      <c r="DO16" s="27" t="n"/>
      <c r="DP16" s="27" t="n"/>
      <c r="DQ16" s="27" t="n"/>
      <c r="DS16" s="42" t="n"/>
      <c r="DV16" s="42" t="n"/>
      <c r="DY16" s="42" t="n"/>
      <c r="EB16" s="42" t="n"/>
      <c r="EE16" s="42" t="n"/>
      <c r="EH16" s="29" t="n"/>
      <c r="EK16" s="29" t="n"/>
      <c r="EN16" s="29" t="n"/>
      <c r="EQ16" s="29" t="n"/>
      <c r="ET16" s="29" t="n"/>
      <c r="EW16" s="29" t="n"/>
      <c r="EZ16" s="29" t="n"/>
      <c r="FC16" s="29" t="n"/>
    </row>
    <row r="17">
      <c r="A17" s="52" t="n">
        <v>43338</v>
      </c>
      <c r="B17" s="42" t="inlineStr">
        <is>
          <t>Espanyol</t>
        </is>
      </c>
      <c r="C17" s="42" t="inlineStr">
        <is>
          <t>Valencia</t>
        </is>
      </c>
      <c r="D17" s="27" t="n">
        <v>432</v>
      </c>
      <c r="E17" s="27" t="n">
        <v>473</v>
      </c>
      <c r="F17" s="27" t="n">
        <v>357</v>
      </c>
      <c r="G17" s="27" t="n">
        <v>383</v>
      </c>
      <c r="H17" s="8" t="n">
        <v>9</v>
      </c>
      <c r="I17" s="8" t="n">
        <v>4</v>
      </c>
      <c r="J17" s="8" t="n">
        <v>13</v>
      </c>
      <c r="K17" s="15" t="n">
        <v>2</v>
      </c>
      <c r="L17" s="27" t="n">
        <v>0</v>
      </c>
      <c r="M17" s="8" t="n">
        <v>2</v>
      </c>
      <c r="N17" s="12">
        <f>IF(K17="","",LOOKUP(K17-L17,{-9E+307,0,1},{2,"x",1}))</f>
        <v/>
      </c>
      <c r="O17" s="7">
        <f>IF(K17="","",K17&amp;"-"&amp;L17)</f>
        <v/>
      </c>
      <c r="P17" s="1" t="n"/>
      <c r="Q17" s="42" t="inlineStr">
        <is>
          <t>Real Madrid</t>
        </is>
      </c>
      <c r="R17" s="27">
        <f>SUMPRODUCT(($B$2:$C$1001=$Q17)*($N$2:$N$1001&lt;&gt;""))</f>
        <v/>
      </c>
      <c r="S17" s="27">
        <f>SUMIF($B$2:$B$1001,$Q17,$D$2:$D$1001)+SUMIF($C$2:$C$1001,$Q17,$E$2:$E$1001)</f>
        <v/>
      </c>
      <c r="T17" s="27">
        <f>SUMIF($B$2:$B$1001,$Q17,$F$2:$F$1001)+SUMIF($C$2:$C$1001,$Q17,$G$2:$G$1001)</f>
        <v/>
      </c>
      <c r="U17" s="27">
        <f>SUMIF($B$2:$B$1001,$Q17,$H$2:$H$1001)+SUMIF($C$2:$C$1001,$Q17,$I$2:$I$1001)</f>
        <v/>
      </c>
      <c r="V17" s="27">
        <f>SUMIF($B$2:$B$1001,$Q17,$K$2:$K$1001)+SUMIF($C$2:$C$1001,$Q17,$L$2:$L$1001)</f>
        <v/>
      </c>
      <c r="W17" s="15">
        <f>SUMIF($C$2:$C$1001,$Q17,$D$2:$D$1001)+SUMIF($B$2:$B$1001,$Q17,$E$2:$E$1001)</f>
        <v/>
      </c>
      <c r="X17" s="27">
        <f>SUMIF($C$2:$C$1001,$Q17,$F$2:$F$1001)+SUMIF($B$2:$B$1001,$Q17,$G$2:$G$1001)</f>
        <v/>
      </c>
      <c r="Y17" s="27">
        <f>SUMIF($C$2:$C$1001,$Q17,$H$2:$H$1001)+SUMIF($B$2:$B$1001,$Q17,$I$2:$I$1001)</f>
        <v/>
      </c>
      <c r="Z17" s="27">
        <f>SUMIF($C$2:$C$1001,$Q17,$K$2:$K$1001)+SUMIF($B$2:$B$1001,$Q17,$L$2:$L$1001)</f>
        <v/>
      </c>
      <c r="AA17" s="6" t="n">
        <v>5</v>
      </c>
      <c r="AB17" s="27" t="n">
        <v>2459</v>
      </c>
      <c r="AC17" s="27" t="n">
        <v>2093</v>
      </c>
      <c r="AD17" s="27" t="n">
        <v>22</v>
      </c>
      <c r="AE17" s="27" t="n">
        <v>4</v>
      </c>
      <c r="AF17" s="15" t="n">
        <v>2090</v>
      </c>
      <c r="AG17" s="27" t="n">
        <v>1703</v>
      </c>
      <c r="AH17" s="27" t="n">
        <v>31</v>
      </c>
      <c r="AI17" s="27" t="n">
        <v>8</v>
      </c>
      <c r="AN17" s="54" t="n">
        <v>6.5</v>
      </c>
      <c r="AR17" s="54" t="n">
        <v>9.5</v>
      </c>
      <c r="AS17" s="54" t="n"/>
      <c r="AT17" s="54" t="n"/>
      <c r="AU17" s="54" t="n"/>
      <c r="AV17" s="54" t="n">
        <v>12.5</v>
      </c>
      <c r="AW17" s="54" t="n"/>
      <c r="AX17" s="54" t="n"/>
      <c r="AY17" s="54" t="n"/>
      <c r="AZ17" s="55" t="n">
        <v>1.5</v>
      </c>
      <c r="BA17" s="54" t="n"/>
      <c r="BB17" s="54" t="n"/>
      <c r="BC17" s="54" t="n"/>
      <c r="BD17" s="54" t="n">
        <v>2.5</v>
      </c>
      <c r="BE17" s="54" t="n"/>
      <c r="BF17" s="54" t="n"/>
      <c r="BG17" s="54" t="n"/>
      <c r="BH17" s="54" t="n">
        <v>3.5</v>
      </c>
      <c r="BL17" s="54" t="n">
        <v>4.5</v>
      </c>
      <c r="BM17" s="29" t="n"/>
      <c r="BN17" s="27" t="n"/>
      <c r="BO17" s="27" t="n"/>
      <c r="BP17" s="56" t="n">
        <v>3.5</v>
      </c>
      <c r="BQ17" s="27" t="n"/>
      <c r="BR17" s="27" t="n"/>
      <c r="BS17" s="27" t="n"/>
      <c r="BT17" s="54" t="n">
        <v>6.5</v>
      </c>
      <c r="BU17" s="27" t="n"/>
      <c r="BV17" s="27" t="n"/>
      <c r="BW17" s="27" t="n"/>
      <c r="BX17" s="54" t="n">
        <v>9.5</v>
      </c>
      <c r="BY17" s="27" t="n"/>
      <c r="BZ17" s="27" t="n"/>
      <c r="CA17" s="27" t="n"/>
      <c r="CB17" s="55" t="n">
        <v>0.5</v>
      </c>
      <c r="CC17" s="54" t="n"/>
      <c r="CD17" s="54" t="n"/>
      <c r="CE17" s="54" t="n"/>
      <c r="CF17" s="54" t="n">
        <v>1.5</v>
      </c>
      <c r="CG17" s="54" t="n"/>
      <c r="CH17" s="54" t="n"/>
      <c r="CI17" s="54" t="n"/>
      <c r="CJ17" s="54" t="n">
        <v>2.5</v>
      </c>
      <c r="CK17" s="54" t="n"/>
      <c r="CL17" s="54" t="n"/>
      <c r="CM17" s="54" t="n"/>
      <c r="CN17" s="56" t="n">
        <v>3.5</v>
      </c>
      <c r="CO17" s="54" t="n"/>
      <c r="CP17" s="54" t="n"/>
      <c r="CQ17" s="54" t="n"/>
      <c r="CR17" s="54" t="n">
        <v>6.5</v>
      </c>
      <c r="CS17" s="54" t="n"/>
      <c r="CT17" s="54" t="n"/>
      <c r="CU17" s="54" t="n"/>
      <c r="CV17" s="54" t="n">
        <v>9.5</v>
      </c>
      <c r="CW17" s="54" t="n"/>
      <c r="CX17" s="54" t="n"/>
      <c r="CY17" s="54" t="n"/>
      <c r="CZ17" s="55" t="n">
        <v>0.5</v>
      </c>
      <c r="DA17" s="54" t="n"/>
      <c r="DB17" s="54" t="n"/>
      <c r="DC17" s="54" t="n"/>
      <c r="DD17" s="54" t="n">
        <v>1.5</v>
      </c>
      <c r="DH17" s="54" t="n">
        <v>2.5</v>
      </c>
      <c r="DJ17" s="42" t="n"/>
      <c r="DM17" s="42" t="n"/>
      <c r="DP17" s="42" t="n"/>
      <c r="DS17" s="42" t="n"/>
      <c r="DV17" s="42" t="n"/>
      <c r="DY17" s="42" t="n"/>
      <c r="EB17" s="42" t="n"/>
      <c r="EE17" s="42" t="n"/>
      <c r="EH17" s="29" t="n"/>
      <c r="EK17" s="29" t="n"/>
      <c r="EN17" s="29" t="n"/>
      <c r="EQ17" s="29" t="n"/>
      <c r="ET17" s="29" t="n"/>
      <c r="EW17" s="29" t="n"/>
      <c r="EZ17" s="29" t="n"/>
      <c r="FC17" s="29" t="n"/>
    </row>
    <row customHeight="1" ht="12" r="18">
      <c r="A18" s="52" t="n">
        <v>43338</v>
      </c>
      <c r="B18" s="42" t="inlineStr">
        <is>
          <t>Girona</t>
        </is>
      </c>
      <c r="C18" s="42" t="inlineStr">
        <is>
          <t>Real Madrid</t>
        </is>
      </c>
      <c r="D18" s="27" t="n">
        <v>359</v>
      </c>
      <c r="E18" s="27" t="n">
        <v>714</v>
      </c>
      <c r="F18" s="27" t="n">
        <v>277</v>
      </c>
      <c r="G18" s="27" t="n">
        <v>643</v>
      </c>
      <c r="H18" s="8" t="n">
        <v>5</v>
      </c>
      <c r="I18" s="8" t="n">
        <v>8</v>
      </c>
      <c r="J18" s="8" t="n">
        <v>13</v>
      </c>
      <c r="K18" s="15" t="n">
        <v>1</v>
      </c>
      <c r="L18" s="27" t="n">
        <v>4</v>
      </c>
      <c r="M18" s="8" t="n">
        <v>5</v>
      </c>
      <c r="N18" s="12">
        <f>IF(K18="","",LOOKUP(K18-L18,{-9E+307,0,1},{2,"x",1}))</f>
        <v/>
      </c>
      <c r="O18" s="7">
        <f>IF(K18="","",K18&amp;"-"&amp;L18)</f>
        <v/>
      </c>
      <c r="P18" s="1" t="n"/>
      <c r="Q18" s="42" t="inlineStr">
        <is>
          <t>Real Sociedad</t>
        </is>
      </c>
      <c r="R18" s="27">
        <f>SUMPRODUCT(($B$2:$C$1001=$Q18)*($N$2:$N$1001&lt;&gt;""))</f>
        <v/>
      </c>
      <c r="S18" s="27">
        <f>SUMIF($B$2:$B$1001,$Q18,$D$2:$D$1001)+SUMIF($C$2:$C$1001,$Q18,$E$2:$E$1001)</f>
        <v/>
      </c>
      <c r="T18" s="27">
        <f>SUMIF($B$2:$B$1001,$Q18,$F$2:$F$1001)+SUMIF($C$2:$C$1001,$Q18,$G$2:$G$1001)</f>
        <v/>
      </c>
      <c r="U18" s="27">
        <f>SUMIF($B$2:$B$1001,$Q18,$H$2:$H$1001)+SUMIF($C$2:$C$1001,$Q18,$I$2:$I$1001)</f>
        <v/>
      </c>
      <c r="V18" s="27">
        <f>SUMIF($B$2:$B$1001,$Q18,$K$2:$K$1001)+SUMIF($C$2:$C$1001,$Q18,$L$2:$L$1001)</f>
        <v/>
      </c>
      <c r="W18" s="15">
        <f>SUMIF($C$2:$C$1001,$Q18,$D$2:$D$1001)+SUMIF($B$2:$B$1001,$Q18,$E$2:$E$1001)</f>
        <v/>
      </c>
      <c r="X18" s="27">
        <f>SUMIF($C$2:$C$1001,$Q18,$F$2:$F$1001)+SUMIF($B$2:$B$1001,$Q18,$G$2:$G$1001)</f>
        <v/>
      </c>
      <c r="Y18" s="27">
        <f>SUMIF($C$2:$C$1001,$Q18,$H$2:$H$1001)+SUMIF($B$2:$B$1001,$Q18,$I$2:$I$1001)</f>
        <v/>
      </c>
      <c r="Z18" s="27">
        <f>SUMIF($C$2:$C$1001,$Q18,$K$2:$K$1001)+SUMIF($B$2:$B$1001,$Q18,$L$2:$L$1001)</f>
        <v/>
      </c>
      <c r="AA18" s="6" t="n">
        <v>5</v>
      </c>
      <c r="AB18" s="27" t="n">
        <v>2370</v>
      </c>
      <c r="AC18" s="27" t="n">
        <v>1925</v>
      </c>
      <c r="AD18" s="27" t="n">
        <v>20</v>
      </c>
      <c r="AE18" s="27" t="n">
        <v>6</v>
      </c>
      <c r="AF18" s="15" t="n">
        <v>1795</v>
      </c>
      <c r="AG18" s="27" t="n">
        <v>1337</v>
      </c>
      <c r="AH18" s="27" t="n">
        <v>18</v>
      </c>
      <c r="AI18" s="27" t="n">
        <v>5</v>
      </c>
      <c r="AL18" s="42">
        <f>AL30</f>
        <v/>
      </c>
      <c r="AM18" s="42">
        <f>AM30</f>
        <v/>
      </c>
      <c r="AN18" s="27">
        <f>COUNTIFS($J$2:$J$1000,"&gt;"&amp;$AN$17,$B$2:$B$1000,"="&amp;AL18)+COUNTIFS($J$2:$J$1000,"&gt;"&amp;$AN$17,$C$2:$C$1000,"="&amp;AL18)</f>
        <v/>
      </c>
      <c r="AO18" s="27">
        <f>COUNTIFS($J$2:$J$1000,"&lt;"&amp;$AN$17,$B$2:$B$1000,"="&amp;AL18)+COUNTIFS($J$2:$J$1000,"&lt;"&amp;$AN$17,$C$2:$C$1000,"="&amp;AL18)</f>
        <v/>
      </c>
      <c r="AP18" s="27">
        <f>COUNTIFS($J$2:$J$1000,"&gt;"&amp;$AN$17,$B$2:$B$1000,"="&amp;AM18)+COUNTIFS($J$2:$J$1000,"&gt;"&amp;$AN$17,$C$2:$C$1000,"="&amp;AM18)</f>
        <v/>
      </c>
      <c r="AQ18" s="27">
        <f>COUNTIFS($J$2:$J$1000,"&lt;"&amp;$AN$17,$B$2:$B$1000,"="&amp;AM18)+COUNTIFS($J$2:$J$1000,"&lt;"&amp;$AN$17,$C$2:$C$1000,"="&amp;AM18)</f>
        <v/>
      </c>
      <c r="AR18" s="27">
        <f>COUNTIFS($J$2:$J$1000,"&gt;"&amp;$AR$17,$B$2:$B$1000,"="&amp;AL18)+COUNTIFS($J$2:$J$1000,"&gt;"&amp;$AR$17,$C$2:$C$1000,"="&amp;AL18)</f>
        <v/>
      </c>
      <c r="AS18" s="27">
        <f>COUNTIFS($J$2:$J$1000,"&lt;"&amp;$AR$17,$B$2:$B$1000,"="&amp;AL18)+COUNTIFS($J$2:$J$1000,"&lt;"&amp;$AR$17,$C$2:$C$1000,"="&amp;AL18)</f>
        <v/>
      </c>
      <c r="AT18" s="27">
        <f>COUNTIFS($J$2:$J$1000,"&gt;"&amp;$AR$17,$B$2:$B$1000,"="&amp;AM18)+COUNTIFS($J$2:$J$1000,"&gt;"&amp;$AR$17,$C$2:$C$1000,"="&amp;AM18)</f>
        <v/>
      </c>
      <c r="AU18" s="27">
        <f>COUNTIFS($J$2:$J$1000,"&lt;"&amp;$AR$17,$B$2:$B$1000,"="&amp;AM18)+COUNTIFS($J$2:$J$1000,"&lt;"&amp;$AR$17,$C$2:$C$1000,"="&amp;AM18)</f>
        <v/>
      </c>
      <c r="AV18" s="27">
        <f>COUNTIFS($J$2:$J$1000,"&gt;"&amp;$AV$17,$B$2:$B$1000,"="&amp;AL18)+COUNTIFS($J$2:$J$1000,"&gt;"&amp;$AV$17,$C$2:$C$1000,"="&amp;AL18)</f>
        <v/>
      </c>
      <c r="AW18" s="27">
        <f>COUNTIFS($J$2:$J$1000,"&lt;"&amp;$AV$17,$B$2:$B$1000,"="&amp;AL18)+COUNTIFS($J$2:$J$1000,"&lt;"&amp;$AV$17,$C$2:$C$1000,"="&amp;AL18)</f>
        <v/>
      </c>
      <c r="AX18" s="27">
        <f>COUNTIFS($J$2:$J$1000,"&gt;"&amp;$AV$17,$B$2:$B$1000,"="&amp;AM18)+COUNTIFS($J$2:$J$1000,"&gt;"&amp;$AV$17,$C$2:$C$1000,"="&amp;AM18)</f>
        <v/>
      </c>
      <c r="AY18" s="27">
        <f>COUNTIFS($J$2:$J$1000,"&lt;"&amp;$AV$17,$B$2:$B$1000,"="&amp;AM18)+COUNTIFS($J$2:$J$1000,"&lt;"&amp;$AV$17,$C$2:$C$1000,"="&amp;AM18)</f>
        <v/>
      </c>
      <c r="AZ18" s="15">
        <f>COUNTIFS($M$2:$M$1000,"&gt;"&amp;$AZ$17,$B$2:$B$1000,"="&amp;AL18)+COUNTIFS($M$2:$M$1000,"&gt;"&amp;$AZ$17,$C$2:$C$1000,"="&amp;AL18)</f>
        <v/>
      </c>
      <c r="BA18" s="27">
        <f>COUNTIFS($M$2:$M$1000,"&lt;"&amp;$AZ$17,$B$2:$B$1000,"="&amp;AL18)+COUNTIFS($M$2:$M$1000,"&lt;"&amp;$AZ$17,$C$2:$C$1000,"="&amp;AL18)</f>
        <v/>
      </c>
      <c r="BB18" s="27">
        <f>COUNTIFS($M$2:$M$1000,"&gt;"&amp;$AZ$17,$B$2:$B$1000,"="&amp;AM18)+COUNTIFS($M$2:$M$1000,"&gt;"&amp;$AZ$17,$C$2:$C$1000,"="&amp;AM18)</f>
        <v/>
      </c>
      <c r="BC18" s="27">
        <f>COUNTIFS($M$2:$M$1000,"&lt;"&amp;$AZ$17,$B$2:$B$1000,"="&amp;AM18)+COUNTIFS($M$2:$M$1000,"&lt;"&amp;$AZ$17,$C$2:$C$1000,"="&amp;AM18)</f>
        <v/>
      </c>
      <c r="BD18" s="27">
        <f>COUNTIFS($M$2:$M$1000,"&gt;"&amp;$BD$17,$B$2:$B$1000,"="&amp;AL18)+COUNTIFS($M$2:$M$1000,"&gt;"&amp;$BD$17,$C$2:$C$1000,"="&amp;AL18)</f>
        <v/>
      </c>
      <c r="BE18" s="27">
        <f>COUNTIFS($M$2:$M$1000,"&lt;"&amp;$BD$17,$B$2:$B$1000,"="&amp;AL18)+COUNTIFS($M$2:$M$1000,"&lt;"&amp;$BD$17,$C$2:$C$1000,"="&amp;AL18)</f>
        <v/>
      </c>
      <c r="BF18" s="27">
        <f>COUNTIFS($M$2:$M$1000,"&gt;"&amp;$BD$17,$B$2:$B$1000,"="&amp;AM18)+COUNTIFS($M$2:$M$1000,"&gt;"&amp;$BD$17,$C$2:$C$1000,"="&amp;AM18)</f>
        <v/>
      </c>
      <c r="BG18" s="27">
        <f>COUNTIFS($M$2:$M$1000,"&lt;"&amp;$BD$17,$B$2:$B$1000,"="&amp;AM18)+COUNTIFS($M$2:$M$1000,"&lt;"&amp;$BD$17,$C$2:$C$1000,"="&amp;AM18)</f>
        <v/>
      </c>
      <c r="BH18" s="27">
        <f>COUNTIFS($M$2:$M$1000,"&gt;"&amp;$BH$17,$B$2:$B$1000,"="&amp;AL18)+COUNTIFS($M$2:$M$1000,"&gt;"&amp;$BH$17,$C$2:$C$1000,"="&amp;AL18)</f>
        <v/>
      </c>
      <c r="BI18" s="27">
        <f>COUNTIFS($M$2:$M$1000,"&lt;"&amp;$BH$17,$B$2:$B$1000,"="&amp;AL18)+COUNTIFS($M$2:$M$1000,"&lt;"&amp;$BH$17,$C$2:$C$1000,"="&amp;AL18)</f>
        <v/>
      </c>
      <c r="BJ18" s="27">
        <f>COUNTIFS($M$2:$M$1000,"&gt;"&amp;$BH$17,$B$2:$B$1000,"="&amp;AM18)+COUNTIFS($M$2:$M$1000,"&gt;"&amp;$BH$17,$C$2:$C$1000,"="&amp;AM18)</f>
        <v/>
      </c>
      <c r="BK18" s="27">
        <f>COUNTIFS($M$2:$M$1000,"&lt;"&amp;$BH$17,$B$2:$B$1000,"="&amp;AM18)+COUNTIFS($M$2:$M$1000,"&lt;"&amp;$BH$17,$C$2:$C$1000,"="&amp;AM18)</f>
        <v/>
      </c>
      <c r="BL18" s="27">
        <f>COUNTIFS($M$2:$M$1000,"&gt;"&amp;$BL$17,$B$2:$B$1000,"="&amp;AL18)+COUNTIFS($M$2:$M$1000,"&gt;"&amp;$BL$17,$C$2:$C$1000,"="&amp;AL18)</f>
        <v/>
      </c>
      <c r="BM18" s="27">
        <f>COUNTIFS($M$2:$M$1000,"&lt;"&amp;$BL$17,$B$2:$B$1000,"="&amp;AL18)+COUNTIFS($M$2:$M$1000,"&lt;"&amp;$BL$17,$C$2:$C$1000,"="&amp;AL18)</f>
        <v/>
      </c>
      <c r="BN18" s="27">
        <f>COUNTIFS($M$2:$M$1000,"&gt;"&amp;$BL$17,$B$2:$B$1000,"="&amp;AM18)+COUNTIFS($M$2:$M$1000,"&gt;"&amp;$BL$17,$C$2:$C$1000,"="&amp;AM18)</f>
        <v/>
      </c>
      <c r="BO18" s="27">
        <f>COUNTIFS($M$2:$M$1000,"&lt;"&amp;$BL$17,$B$2:$B$1000,"="&amp;AM18)+COUNTIFS($M$2:$M$1000,"&lt;"&amp;$BL$17,$C$2:$C$1000,"="&amp;AM18)</f>
        <v/>
      </c>
      <c r="BP18" s="6">
        <f>COUNTIFS($H$2:$H$1000,"&gt;"&amp;$BP$17,$B$2:$B$1000,"="&amp;AL18)+COUNTIFS($I$2:$I$1000,"&gt;"&amp;$BP$17,$C$2:$C$1000,"="&amp;AL18)</f>
        <v/>
      </c>
      <c r="BQ18" s="27">
        <f>COUNTIFS($H$2:$H$1000,"&lt;"&amp;$BP$17,$B$2:$B$1000,"="&amp;AL18)+COUNTIFS($I$2:$I$1000,"&lt;"&amp;$BP$17,$C$2:$C$1000,"="&amp;AL18)</f>
        <v/>
      </c>
      <c r="BR18" s="27">
        <f>COUNTIFS($H$2:$H$1000,"&gt;"&amp;$BP$17,$B$2:$B$1000,"="&amp;AM18)+COUNTIFS($I$2:$I$1000,"&gt;"&amp;$BP$17,$C$2:$C$1000,"="&amp;AM18)</f>
        <v/>
      </c>
      <c r="BS18" s="27">
        <f>COUNTIFS($H$2:$H$1000,"&lt;"&amp;$BP$17,$B$2:$B$1000,"="&amp;AM18)+COUNTIFS($I$2:$I$1000,"&lt;"&amp;$BP$17,$C$2:$C$1000,"="&amp;AM18)</f>
        <v/>
      </c>
      <c r="BT18" s="27">
        <f>COUNTIFS($H$2:$H$1000,"&gt;"&amp;$BT$17,$B$2:$B$1000,"="&amp;AL18)+COUNTIFS($I$2:$I$1000,"&gt;"&amp;$BT$17,$C$2:$C$1000,"="&amp;AL18)</f>
        <v/>
      </c>
      <c r="BU18" s="27">
        <f>COUNTIFS($H$2:$H$1000,"&lt;"&amp;$BT$17,$B$2:$B$1000,"="&amp;AL18)+COUNTIFS($I$2:$I$1000,"&lt;"&amp;$BT$17,$C$2:$C$1000,"="&amp;AL18)</f>
        <v/>
      </c>
      <c r="BV18" s="27">
        <f>COUNTIFS($H$2:$H$1000,"&gt;"&amp;$BT$17,$B$2:$B$1000,"="&amp;AM18)+COUNTIFS($I$2:$I$1000,"&gt;"&amp;$BT$17,$C$2:$C$1000,"="&amp;AM18)</f>
        <v/>
      </c>
      <c r="BW18" s="27">
        <f>COUNTIFS($H$2:$H$1000,"&lt;"&amp;$BT$17,$B$2:$B$1000,"="&amp;AM18)+COUNTIFS($I$2:$I$1000,"&lt;"&amp;$BT$17,$C$2:$C$1000,"="&amp;AM18)</f>
        <v/>
      </c>
      <c r="BX18" s="27">
        <f>COUNTIFS($H$2:$H$1000,"&gt;"&amp;$BX$17,$B$2:$B$1000,"="&amp;AL18)+COUNTIFS($I$2:$I$1000,"&gt;"&amp;$BX$17,$C$2:$C$1000,"="&amp;AL18)</f>
        <v/>
      </c>
      <c r="BY18" s="27">
        <f>COUNTIFS($H$2:$H$1000,"&lt;"&amp;$BX$17,$B$2:$B$1000,"="&amp;AL18)+COUNTIFS($I$2:$I$1000,"&lt;"&amp;$BX$17,$C$2:$C$1000,"="&amp;AL18)</f>
        <v/>
      </c>
      <c r="BZ18" s="27">
        <f>COUNTIFS($H$2:$H$1000,"&gt;"&amp;$BX$17,$B$2:$B$1000,"="&amp;AM18)+COUNTIFS($I$2:$I$1000,"&gt;"&amp;$BX$17,$C$2:$C$1000,"="&amp;AM18)</f>
        <v/>
      </c>
      <c r="CA18" s="27">
        <f>COUNTIFS($H$2:$H$1000,"&lt;"&amp;$BX$17,$B$2:$B$1000,"="&amp;AM18)+COUNTIFS($I$2:$I$1000,"&lt;"&amp;$BX$17,$C$2:$C$1000,"="&amp;AM18)</f>
        <v/>
      </c>
      <c r="CB18" s="15">
        <f>COUNTIFS($K$2:$K$1000,"&gt;"&amp;$CB$17,$B$2:$B$1000,"="&amp;AL18)+COUNTIFS($L$2:$L$1000,"&gt;"&amp;$CB$17,$C$2:$C$1000,"="&amp;AL18)</f>
        <v/>
      </c>
      <c r="CC18" s="27">
        <f>COUNTIFS($K$2:$K$1000,"&lt;"&amp;$CB$17,$B$2:$B$1000,"="&amp;AL18)+COUNTIFS($L$2:$L$1000,"&lt;"&amp;$CB$17,$C$2:$C$1000,"="&amp;AL18)</f>
        <v/>
      </c>
      <c r="CD18" s="27">
        <f>COUNTIFS($K$2:$K$1000,"&gt;"&amp;$CB$17,$B$2:$B$1000,"="&amp;AM18)+COUNTIFS($L$2:$L$1000,"&gt;"&amp;$CB$17,$C$2:$C$1000,"="&amp;AM18)</f>
        <v/>
      </c>
      <c r="CE18" s="27">
        <f>COUNTIFS($K$2:$K$1000,"&lt;"&amp;$CB$17,$B$2:$B$1000,"="&amp;AM18)+COUNTIFS($L$2:$L$1000,"&lt;"&amp;$CB$17,$C$2:$C$1000,"="&amp;AM18)</f>
        <v/>
      </c>
      <c r="CF18" s="27">
        <f>COUNTIFS($K$2:$K$1000,"&gt;"&amp;$CF$17,$B$2:$B$1000,"="&amp;AL18)+COUNTIFS($L$2:$L$1000,"&gt;"&amp;$CF$17,$C$2:$C$1000,"="&amp;AL18)</f>
        <v/>
      </c>
      <c r="CG18" s="27">
        <f>COUNTIFS($K$2:$K$1000,"&lt;"&amp;$CF$17,$B$2:$B$1000,"="&amp;AL18)+COUNTIFS($L$2:$L$1000,"&lt;"&amp;$CF$17,$C$2:$C$1000,"="&amp;AL18)</f>
        <v/>
      </c>
      <c r="CH18" s="27">
        <f>COUNTIFS($K$2:$K$1000,"&gt;"&amp;$CF$17,$B$2:$B$1000,"="&amp;AM18)+COUNTIFS($L$2:$L$1000,"&gt;"&amp;$CF$17,$C$2:$C$1000,"="&amp;AM18)</f>
        <v/>
      </c>
      <c r="CI18" s="27">
        <f>COUNTIFS($K$2:$K$1000,"&lt;"&amp;$CF$17,$B$2:$B$1000,"="&amp;AM18)+COUNTIFS($L$2:$L$1000,"&lt;"&amp;$CF$17,$C$2:$C$1000,"="&amp;AM18)</f>
        <v/>
      </c>
      <c r="CJ18" s="27">
        <f>COUNTIFS($K$2:$K$1000,"&gt;"&amp;$CJ$17,$B$2:$B$1000,"="&amp;AL18)+COUNTIFS($L$2:$L$1000,"&gt;"&amp;$CJ$17,$C$2:$C$1000,"="&amp;AL18)</f>
        <v/>
      </c>
      <c r="CK18" s="27">
        <f>COUNTIFS($K$2:$K$1000,"&lt;"&amp;$CJ$17,$B$2:$B$1000,"="&amp;AL18)+COUNTIFS($L$2:$L$1000,"&lt;"&amp;$CJ$17,$C$2:$C$1000,"="&amp;AL18)</f>
        <v/>
      </c>
      <c r="CL18" s="27">
        <f>COUNTIFS($K$2:$K$1000,"&gt;"&amp;$CJ$17,$B$2:$B$1000,"="&amp;AM18)+COUNTIFS($L$2:$L$1000,"&gt;"&amp;$CJ$17,$C$2:$C$1000,"="&amp;AM18)</f>
        <v/>
      </c>
      <c r="CM18" s="27">
        <f>COUNTIFS($K$2:$K$1000,"&lt;"&amp;$CJ$17,$B$2:$B$1000,"="&amp;AM18)+COUNTIFS($L$2:$L$1000,"&lt;"&amp;$CJ$17,$C$2:$C$1000,"="&amp;AM18)</f>
        <v/>
      </c>
      <c r="CN18" s="6">
        <f>COUNTIFS($I$2:$I$1000,"&gt;"&amp;$CN$17,$B$2:$B$1000,"="&amp;AL18)+COUNTIFS($H$2:$H$1000,"&gt;"&amp;$CN$17,$C$2:$C$1000,"="&amp;AL18)</f>
        <v/>
      </c>
      <c r="CO18" s="27">
        <f>COUNTIFS($I$2:$I$1000,"&lt;"&amp;$CN$17,$B$2:$B$1000,"="&amp;AL18)+COUNTIFS($H$2:$H$1000,"&lt;"&amp;$CN$17,$C$2:$C$1000,"="&amp;AL18)</f>
        <v/>
      </c>
      <c r="CP18" s="27">
        <f>COUNTIFS($I$2:$I$1000,"&gt;"&amp;$CN$17,$B$2:$B$1000,"="&amp;AM18)+COUNTIFS($H$2:$H$1000,"&gt;"&amp;$CN$17,$C$2:$C$1000,"="&amp;AM18)</f>
        <v/>
      </c>
      <c r="CQ18" s="27">
        <f>COUNTIFS($I$2:$I$1000,"&lt;"&amp;$CN$17,$B$2:$B$1000,"="&amp;AM18)+COUNTIFS($H$2:$H$1000,"&lt;"&amp;$CN$17,$C$2:$C$1000,"="&amp;AM18)</f>
        <v/>
      </c>
      <c r="CR18" s="27">
        <f>COUNTIFS($I$2:$I$1000,"&gt;"&amp;$CR$17,$B$2:$B$1000,"="&amp;AL18)+COUNTIFS($H$2:$H$1000,"&gt;"&amp;$CR$17,$C$2:$C$1000,"="&amp;AL18)</f>
        <v/>
      </c>
      <c r="CS18" s="27">
        <f>COUNTIFS($I$2:$I$1000,"&lt;"&amp;$CR$17,$B$2:$B$1000,"="&amp;AL18)+COUNTIFS($H$2:$H$1000,"&lt;"&amp;$CR$17,$C$2:$C$1000,"="&amp;AL18)</f>
        <v/>
      </c>
      <c r="CT18" s="27">
        <f>COUNTIFS($I$2:$I$1000,"&gt;"&amp;$CR$17,$B$2:$B$1000,"="&amp;AM18)+COUNTIFS($H$2:$H$1000,"&gt;"&amp;$CR$17,$C$2:$C$1000,"="&amp;AM18)</f>
        <v/>
      </c>
      <c r="CU18" s="27">
        <f>COUNTIFS($I$2:$I$1000,"&lt;"&amp;$CR$17,$B$2:$B$1000,"="&amp;AM18)+COUNTIFS($H$2:$H$1000,"&lt;"&amp;$CR$17,$C$2:$C$1000,"="&amp;AM18)</f>
        <v/>
      </c>
      <c r="CV18" s="27">
        <f>COUNTIFS($I$2:$I$1000,"&gt;"&amp;$CV$17,$B$2:$B$1000,"="&amp;AL18)+COUNTIFS($H$2:$H$1000,"&gt;"&amp;$CV$17,$C$2:$C$1000,"="&amp;AL18)</f>
        <v/>
      </c>
      <c r="CW18" s="27">
        <f>COUNTIFS($I$2:$I$1000,"&lt;"&amp;$CV$17,$B$2:$B$1000,"="&amp;AL18)+COUNTIFS($H$2:$H$1000,"&lt;"&amp;$CV$17,$C$2:$C$1000,"="&amp;AL18)</f>
        <v/>
      </c>
      <c r="CX18" s="27">
        <f>COUNTIFS($I$2:$I$1000,"&gt;"&amp;$CV$17,$B$2:$B$1000,"="&amp;AM18)+COUNTIFS($H$2:$H$1000,"&gt;"&amp;$CV$17,$C$2:$C$1000,"="&amp;AM18)</f>
        <v/>
      </c>
      <c r="CY18" s="27">
        <f>COUNTIFS($I$2:$I$1000,"&lt;"&amp;$CV$17,$B$2:$B$1000,"="&amp;AM18)+COUNTIFS($H$2:$H$1000,"&lt;"&amp;$CV$17,$C$2:$C$1000,"="&amp;AM18)</f>
        <v/>
      </c>
      <c r="CZ18" s="15">
        <f>COUNTIFS($L$2:$L$1000,"&gt;"&amp;$CZ$17,$B$2:$B$1000,"="&amp;AL18)+COUNTIFS($K$2:$K$1000,"&gt;"&amp;$CZ$17,$C$2:$C$1000,"="&amp;AL18)</f>
        <v/>
      </c>
      <c r="DA18" s="27">
        <f>COUNTIFS($L$2:$L$1000,"&lt;"&amp;$CZ$17,$B$2:$B$1000,"="&amp;AL18)+COUNTIFS($K$2:$K$1000,"&lt;"&amp;$CZ$17,$C$2:$C$1000,"="&amp;AL18)</f>
        <v/>
      </c>
      <c r="DB18" s="27">
        <f>COUNTIFS($L$2:$L$1000,"&gt;"&amp;$CZ$17,$B$2:$B$1000,"="&amp;AM18)+COUNTIFS($K$2:$K$1000,"&gt;"&amp;$CZ$17,$C$2:$C$1000,"="&amp;AM18)</f>
        <v/>
      </c>
      <c r="DC18" s="27">
        <f>COUNTIFS($L$2:$L$1000,"&lt;"&amp;$CZ$17,$B$2:$B$1000,"="&amp;AM18)+COUNTIFS($K$2:$K$1000,"&lt;"&amp;$CZ$17,$C$2:$C$1000,"="&amp;AM18)</f>
        <v/>
      </c>
      <c r="DD18" s="27">
        <f>COUNTIFS($L$2:$L$1000,"&gt;"&amp;$DD$17,$B$2:$B$1000,"="&amp;AL18)+COUNTIFS($K$2:$K$1000,"&gt;"&amp;$DD$17,$C$2:$C$1000,"="&amp;AL18)</f>
        <v/>
      </c>
      <c r="DE18" s="27">
        <f>COUNTIFS($L$2:$L$1000,"&lt;"&amp;$DD$17,$B$2:$B$1000,"="&amp;AL18)+COUNTIFS($K$2:$K$1000,"&lt;"&amp;$DD$17,$C$2:$C$1000,"="&amp;AL18)</f>
        <v/>
      </c>
      <c r="DF18" s="27">
        <f>COUNTIFS($L$2:$L$1000,"&gt;"&amp;$DD$17,$B$2:$B$1000,"="&amp;AM18)+COUNTIFS($K$2:$K$1000,"&gt;"&amp;$DD$17,$C$2:$C$1000,"="&amp;AM18)</f>
        <v/>
      </c>
      <c r="DG18" s="27">
        <f>COUNTIFS($L$2:$L$1000,"&lt;"&amp;$DD$17,$B$2:$B$1000,"="&amp;AM18)+COUNTIFS($K$2:$K$1000,"&lt;"&amp;$DD$17,$C$2:$C$1000,"="&amp;AM18)</f>
        <v/>
      </c>
      <c r="DH18" s="27">
        <f>COUNTIFS($L$2:$L$1000,"&gt;"&amp;$DH$17,$B$2:$B$1000,"="&amp;AL18)+COUNTIFS($K$2:$K$1000,"&gt;"&amp;$DH$17,$C$2:$C$1000,"="&amp;AL18)</f>
        <v/>
      </c>
      <c r="DI18" s="27">
        <f>COUNTIFS($L$2:$L$1000,"&lt;"&amp;$DH$17,$B$2:$B$1000,"="&amp;AL18)+COUNTIFS($K$2:$K$1000,"&lt;"&amp;$DH$17,$C$2:$C$1000,"="&amp;AL18)</f>
        <v/>
      </c>
      <c r="DJ18" s="27">
        <f>COUNTIFS($L$2:$L$1000,"&gt;"&amp;$DH$17,$B$2:$B$1000,"="&amp;AM18)+COUNTIFS($K$2:$K$1000,"&gt;"&amp;$DH$17,$C$2:$C$1000,"="&amp;AM18)</f>
        <v/>
      </c>
      <c r="DK18" s="27">
        <f>COUNTIFS($L$2:$L$1000,"&lt;"&amp;$DH$17,$B$2:$B$1000,"="&amp;AM18)+COUNTIFS($K$2:$K$1000,"&lt;"&amp;$DH$17,$C$2:$C$1000,"="&amp;AM18)</f>
        <v/>
      </c>
      <c r="DM18" s="42" t="n"/>
      <c r="DP18" s="42" t="n"/>
      <c r="DS18" s="42" t="n"/>
      <c r="DV18" s="42" t="n"/>
      <c r="DY18" s="42" t="n"/>
      <c r="EB18" s="42" t="n"/>
      <c r="EE18" s="42" t="n"/>
      <c r="EH18" s="29" t="n"/>
      <c r="EK18" s="29" t="n"/>
      <c r="EN18" s="29" t="n"/>
      <c r="EQ18" s="29" t="n"/>
      <c r="ET18" s="29" t="n"/>
      <c r="EW18" s="29" t="n"/>
      <c r="EZ18" s="29" t="n"/>
      <c r="FC18" s="29" t="n"/>
    </row>
    <row customHeight="1" ht="12" r="19">
      <c r="A19" s="52" t="n">
        <v>43338</v>
      </c>
      <c r="B19" s="42" t="inlineStr">
        <is>
          <t>Sevilla</t>
        </is>
      </c>
      <c r="C19" s="42" t="inlineStr">
        <is>
          <t>Villarreal</t>
        </is>
      </c>
      <c r="D19" s="27" t="n">
        <v>453</v>
      </c>
      <c r="E19" s="27" t="n">
        <v>428</v>
      </c>
      <c r="F19" s="27" t="n">
        <v>384</v>
      </c>
      <c r="G19" s="27" t="n">
        <v>358</v>
      </c>
      <c r="H19" s="8" t="n">
        <v>2</v>
      </c>
      <c r="I19" s="8" t="n">
        <v>6</v>
      </c>
      <c r="J19" s="8" t="n">
        <v>8</v>
      </c>
      <c r="K19" s="15" t="n">
        <v>0</v>
      </c>
      <c r="L19" s="27" t="n">
        <v>0</v>
      </c>
      <c r="M19" s="8" t="n">
        <v>0</v>
      </c>
      <c r="N19" s="12">
        <f>IF(K19="","",LOOKUP(K19-L19,{-9E+307,0,1},{2,"x",1}))</f>
        <v/>
      </c>
      <c r="O19" s="7">
        <f>IF(K19="","",K19&amp;"-"&amp;L19)</f>
        <v/>
      </c>
      <c r="P19" s="1" t="n"/>
      <c r="Q19" s="42" t="inlineStr">
        <is>
          <t>Sevilla</t>
        </is>
      </c>
      <c r="R19" s="27">
        <f>SUMPRODUCT(($B$2:$C$1001=$Q19)*($N$2:$N$1001&lt;&gt;""))</f>
        <v/>
      </c>
      <c r="S19" s="27">
        <f>SUMIF($B$2:$B$1001,$Q19,$D$2:$D$1001)+SUMIF($C$2:$C$1001,$Q19,$E$2:$E$1001)</f>
        <v/>
      </c>
      <c r="T19" s="27">
        <f>SUMIF($B$2:$B$1001,$Q19,$F$2:$F$1001)+SUMIF($C$2:$C$1001,$Q19,$G$2:$G$1001)</f>
        <v/>
      </c>
      <c r="U19" s="27">
        <f>SUMIF($B$2:$B$1001,$Q19,$H$2:$H$1001)+SUMIF($C$2:$C$1001,$Q19,$I$2:$I$1001)</f>
        <v/>
      </c>
      <c r="V19" s="27">
        <f>SUMIF($B$2:$B$1001,$Q19,$K$2:$K$1001)+SUMIF($C$2:$C$1001,$Q19,$L$2:$L$1001)</f>
        <v/>
      </c>
      <c r="W19" s="15">
        <f>SUMIF($C$2:$C$1001,$Q19,$D$2:$D$1001)+SUMIF($B$2:$B$1001,$Q19,$E$2:$E$1001)</f>
        <v/>
      </c>
      <c r="X19" s="27">
        <f>SUMIF($C$2:$C$1001,$Q19,$F$2:$F$1001)+SUMIF($B$2:$B$1001,$Q19,$G$2:$G$1001)</f>
        <v/>
      </c>
      <c r="Y19" s="27">
        <f>SUMIF($C$2:$C$1001,$Q19,$H$2:$H$1001)+SUMIF($B$2:$B$1001,$Q19,$I$2:$I$1001)</f>
        <v/>
      </c>
      <c r="Z19" s="27">
        <f>SUMIF($C$2:$C$1001,$Q19,$K$2:$K$1001)+SUMIF($B$2:$B$1001,$Q19,$L$2:$L$1001)</f>
        <v/>
      </c>
      <c r="AA19" s="6" t="n">
        <v>5</v>
      </c>
      <c r="AB19" s="27" t="n">
        <v>2221</v>
      </c>
      <c r="AC19" s="27" t="n">
        <v>1748</v>
      </c>
      <c r="AD19" s="27" t="n">
        <v>25</v>
      </c>
      <c r="AE19" s="27" t="n">
        <v>8</v>
      </c>
      <c r="AF19" s="15" t="n">
        <v>1931</v>
      </c>
      <c r="AG19" s="27" t="n">
        <v>1503</v>
      </c>
      <c r="AH19" s="27" t="n">
        <v>17</v>
      </c>
      <c r="AI19" s="27" t="n">
        <v>5</v>
      </c>
      <c r="AL19" s="42">
        <f>AL31</f>
        <v/>
      </c>
      <c r="AM19" s="42">
        <f>AM31</f>
        <v/>
      </c>
      <c r="AN19" s="27">
        <f>COUNTIFS($J$2:$J$1000,"&gt;"&amp;$AN$17,$B$2:$B$1000,"="&amp;AL19)+COUNTIFS($J$2:$J$1000,"&gt;"&amp;$AN$17,$C$2:$C$1000,"="&amp;AL19)</f>
        <v/>
      </c>
      <c r="AO19" s="27">
        <f>COUNTIFS($J$2:$J$1000,"&lt;"&amp;$AN$17,$B$2:$B$1000,"="&amp;AL19)+COUNTIFS($J$2:$J$1000,"&lt;"&amp;$AN$17,$C$2:$C$1000,"="&amp;AL19)</f>
        <v/>
      </c>
      <c r="AP19" s="27">
        <f>COUNTIFS($J$2:$J$1000,"&gt;"&amp;$AN$17,$B$2:$B$1000,"="&amp;AM19)+COUNTIFS($J$2:$J$1000,"&gt;"&amp;$AN$17,$C$2:$C$1000,"="&amp;AM19)</f>
        <v/>
      </c>
      <c r="AQ19" s="27">
        <f>COUNTIFS($J$2:$J$1000,"&lt;"&amp;$AN$17,$B$2:$B$1000,"="&amp;AM19)+COUNTIFS($J$2:$J$1000,"&lt;"&amp;$AN$17,$C$2:$C$1000,"="&amp;AM19)</f>
        <v/>
      </c>
      <c r="AR19" s="27">
        <f>COUNTIFS($J$2:$J$1000,"&gt;"&amp;$AR$17,$B$2:$B$1000,"="&amp;AL19)+COUNTIFS($J$2:$J$1000,"&gt;"&amp;$AR$17,$C$2:$C$1000,"="&amp;AL19)</f>
        <v/>
      </c>
      <c r="AS19" s="27">
        <f>COUNTIFS($J$2:$J$1000,"&lt;"&amp;$AR$17,$B$2:$B$1000,"="&amp;AL19)+COUNTIFS($J$2:$J$1000,"&lt;"&amp;$AR$17,$C$2:$C$1000,"="&amp;AL19)</f>
        <v/>
      </c>
      <c r="AT19" s="27">
        <f>COUNTIFS($J$2:$J$1000,"&gt;"&amp;$AR$17,$B$2:$B$1000,"="&amp;AM19)+COUNTIFS($J$2:$J$1000,"&gt;"&amp;$AR$17,$C$2:$C$1000,"="&amp;AM19)</f>
        <v/>
      </c>
      <c r="AU19" s="27">
        <f>COUNTIFS($J$2:$J$1000,"&lt;"&amp;$AR$17,$B$2:$B$1000,"="&amp;AM19)+COUNTIFS($J$2:$J$1000,"&lt;"&amp;$AR$17,$C$2:$C$1000,"="&amp;AM19)</f>
        <v/>
      </c>
      <c r="AV19" s="27">
        <f>COUNTIFS($J$2:$J$1000,"&gt;"&amp;$AV$17,$B$2:$B$1000,"="&amp;AL19)+COUNTIFS($J$2:$J$1000,"&gt;"&amp;$AV$17,$C$2:$C$1000,"="&amp;AL19)</f>
        <v/>
      </c>
      <c r="AW19" s="27">
        <f>COUNTIFS($J$2:$J$1000,"&lt;"&amp;$AV$17,$B$2:$B$1000,"="&amp;AL19)+COUNTIFS($J$2:$J$1000,"&lt;"&amp;$AV$17,$C$2:$C$1000,"="&amp;AL19)</f>
        <v/>
      </c>
      <c r="AX19" s="27">
        <f>COUNTIFS($J$2:$J$1000,"&gt;"&amp;$AV$17,$B$2:$B$1000,"="&amp;AM19)+COUNTIFS($J$2:$J$1000,"&gt;"&amp;$AV$17,$C$2:$C$1000,"="&amp;AM19)</f>
        <v/>
      </c>
      <c r="AY19" s="27">
        <f>COUNTIFS($J$2:$J$1000,"&lt;"&amp;$AV$17,$B$2:$B$1000,"="&amp;AM19)+COUNTIFS($J$2:$J$1000,"&lt;"&amp;$AV$17,$C$2:$C$1000,"="&amp;AM19)</f>
        <v/>
      </c>
      <c r="AZ19" s="15">
        <f>COUNTIFS($M$2:$M$1000,"&gt;"&amp;$AZ$17,$B$2:$B$1000,"="&amp;AL19)+COUNTIFS($M$2:$M$1000,"&gt;"&amp;$AZ$17,$C$2:$C$1000,"="&amp;AL19)</f>
        <v/>
      </c>
      <c r="BA19" s="27">
        <f>COUNTIFS($M$2:$M$1000,"&lt;"&amp;$AZ$17,$B$2:$B$1000,"="&amp;AL19)+COUNTIFS($M$2:$M$1000,"&lt;"&amp;$AZ$17,$C$2:$C$1000,"="&amp;AL19)</f>
        <v/>
      </c>
      <c r="BB19" s="27">
        <f>COUNTIFS($M$2:$M$1000,"&gt;"&amp;$AZ$17,$B$2:$B$1000,"="&amp;AM19)+COUNTIFS($M$2:$M$1000,"&gt;"&amp;$AZ$17,$C$2:$C$1000,"="&amp;AM19)</f>
        <v/>
      </c>
      <c r="BC19" s="27">
        <f>COUNTIFS($M$2:$M$1000,"&lt;"&amp;$AZ$17,$B$2:$B$1000,"="&amp;AM19)+COUNTIFS($M$2:$M$1000,"&lt;"&amp;$AZ$17,$C$2:$C$1000,"="&amp;AM19)</f>
        <v/>
      </c>
      <c r="BD19" s="27">
        <f>COUNTIFS($M$2:$M$1000,"&gt;"&amp;$BD$17,$B$2:$B$1000,"="&amp;AL19)+COUNTIFS($M$2:$M$1000,"&gt;"&amp;$BD$17,$C$2:$C$1000,"="&amp;AL19)</f>
        <v/>
      </c>
      <c r="BE19" s="27">
        <f>COUNTIFS($M$2:$M$1000,"&lt;"&amp;$BD$17,$B$2:$B$1000,"="&amp;AL19)+COUNTIFS($M$2:$M$1000,"&lt;"&amp;$BD$17,$C$2:$C$1000,"="&amp;AL19)</f>
        <v/>
      </c>
      <c r="BF19" s="27">
        <f>COUNTIFS($M$2:$M$1000,"&gt;"&amp;$BD$17,$B$2:$B$1000,"="&amp;AM19)+COUNTIFS($M$2:$M$1000,"&gt;"&amp;$BD$17,$C$2:$C$1000,"="&amp;AM19)</f>
        <v/>
      </c>
      <c r="BG19" s="27">
        <f>COUNTIFS($M$2:$M$1000,"&lt;"&amp;$BD$17,$B$2:$B$1000,"="&amp;AM19)+COUNTIFS($M$2:$M$1000,"&lt;"&amp;$BD$17,$C$2:$C$1000,"="&amp;AM19)</f>
        <v/>
      </c>
      <c r="BH19" s="27">
        <f>COUNTIFS($M$2:$M$1000,"&gt;"&amp;$BH$17,$B$2:$B$1000,"="&amp;AL19)+COUNTIFS($M$2:$M$1000,"&gt;"&amp;$BH$17,$C$2:$C$1000,"="&amp;AL19)</f>
        <v/>
      </c>
      <c r="BI19" s="27">
        <f>COUNTIFS($M$2:$M$1000,"&lt;"&amp;$BH$17,$B$2:$B$1000,"="&amp;AL19)+COUNTIFS($M$2:$M$1000,"&lt;"&amp;$BH$17,$C$2:$C$1000,"="&amp;AL19)</f>
        <v/>
      </c>
      <c r="BJ19" s="27">
        <f>COUNTIFS($M$2:$M$1000,"&gt;"&amp;$BH$17,$B$2:$B$1000,"="&amp;AM19)+COUNTIFS($M$2:$M$1000,"&gt;"&amp;$BH$17,$C$2:$C$1000,"="&amp;AM19)</f>
        <v/>
      </c>
      <c r="BK19" s="27">
        <f>COUNTIFS($M$2:$M$1000,"&lt;"&amp;$BH$17,$B$2:$B$1000,"="&amp;AM19)+COUNTIFS($M$2:$M$1000,"&lt;"&amp;$BH$17,$C$2:$C$1000,"="&amp;AM19)</f>
        <v/>
      </c>
      <c r="BL19" s="27">
        <f>COUNTIFS($M$2:$M$1000,"&gt;"&amp;$BL$17,$B$2:$B$1000,"="&amp;AL19)+COUNTIFS($M$2:$M$1000,"&gt;"&amp;$BL$17,$C$2:$C$1000,"="&amp;AL19)</f>
        <v/>
      </c>
      <c r="BM19" s="27">
        <f>COUNTIFS($M$2:$M$1000,"&lt;"&amp;$BL$17,$B$2:$B$1000,"="&amp;AL19)+COUNTIFS($M$2:$M$1000,"&lt;"&amp;$BL$17,$C$2:$C$1000,"="&amp;AL19)</f>
        <v/>
      </c>
      <c r="BN19" s="27">
        <f>COUNTIFS($M$2:$M$1000,"&gt;"&amp;$BL$17,$B$2:$B$1000,"="&amp;AM19)+COUNTIFS($M$2:$M$1000,"&gt;"&amp;$BL$17,$C$2:$C$1000,"="&amp;AM19)</f>
        <v/>
      </c>
      <c r="BO19" s="27">
        <f>COUNTIFS($M$2:$M$1000,"&lt;"&amp;$BL$17,$B$2:$B$1000,"="&amp;AM19)+COUNTIFS($M$2:$M$1000,"&lt;"&amp;$BL$17,$C$2:$C$1000,"="&amp;AM19)</f>
        <v/>
      </c>
      <c r="BP19" s="6">
        <f>COUNTIFS($H$2:$H$1000,"&gt;"&amp;$BP$17,$B$2:$B$1000,"="&amp;AL19)+COUNTIFS($I$2:$I$1000,"&gt;"&amp;$BP$17,$C$2:$C$1000,"="&amp;AL19)</f>
        <v/>
      </c>
      <c r="BQ19" s="27">
        <f>COUNTIFS($H$2:$H$1000,"&lt;"&amp;$BP$17,$B$2:$B$1000,"="&amp;AL19)+COUNTIFS($I$2:$I$1000,"&lt;"&amp;$BP$17,$C$2:$C$1000,"="&amp;AL19)</f>
        <v/>
      </c>
      <c r="BR19" s="27">
        <f>COUNTIFS($H$2:$H$1000,"&gt;"&amp;$BP$17,$B$2:$B$1000,"="&amp;AM19)+COUNTIFS($I$2:$I$1000,"&gt;"&amp;$BP$17,$C$2:$C$1000,"="&amp;AM19)</f>
        <v/>
      </c>
      <c r="BS19" s="27">
        <f>COUNTIFS($H$2:$H$1000,"&lt;"&amp;$BP$17,$B$2:$B$1000,"="&amp;AM19)+COUNTIFS($I$2:$I$1000,"&lt;"&amp;$BP$17,$C$2:$C$1000,"="&amp;AM19)</f>
        <v/>
      </c>
      <c r="BT19" s="27">
        <f>COUNTIFS($H$2:$H$1000,"&gt;"&amp;$BT$17,$B$2:$B$1000,"="&amp;AL19)+COUNTIFS($I$2:$I$1000,"&gt;"&amp;$BT$17,$C$2:$C$1000,"="&amp;AL19)</f>
        <v/>
      </c>
      <c r="BU19" s="27">
        <f>COUNTIFS($H$2:$H$1000,"&lt;"&amp;$BT$17,$B$2:$B$1000,"="&amp;AL19)+COUNTIFS($I$2:$I$1000,"&lt;"&amp;$BT$17,$C$2:$C$1000,"="&amp;AL19)</f>
        <v/>
      </c>
      <c r="BV19" s="27">
        <f>COUNTIFS($H$2:$H$1000,"&gt;"&amp;$BT$17,$B$2:$B$1000,"="&amp;AM19)+COUNTIFS($I$2:$I$1000,"&gt;"&amp;$BT$17,$C$2:$C$1000,"="&amp;AM19)</f>
        <v/>
      </c>
      <c r="BW19" s="27">
        <f>COUNTIFS($H$2:$H$1000,"&lt;"&amp;$BT$17,$B$2:$B$1000,"="&amp;AM19)+COUNTIFS($I$2:$I$1000,"&lt;"&amp;$BT$17,$C$2:$C$1000,"="&amp;AM19)</f>
        <v/>
      </c>
      <c r="BX19" s="27">
        <f>COUNTIFS($H$2:$H$1000,"&gt;"&amp;$BX$17,$B$2:$B$1000,"="&amp;AL19)+COUNTIFS($I$2:$I$1000,"&gt;"&amp;$BX$17,$C$2:$C$1000,"="&amp;AL19)</f>
        <v/>
      </c>
      <c r="BY19" s="27">
        <f>COUNTIFS($H$2:$H$1000,"&lt;"&amp;$BX$17,$B$2:$B$1000,"="&amp;AL19)+COUNTIFS($I$2:$I$1000,"&lt;"&amp;$BX$17,$C$2:$C$1000,"="&amp;AL19)</f>
        <v/>
      </c>
      <c r="BZ19" s="27">
        <f>COUNTIFS($H$2:$H$1000,"&gt;"&amp;$BX$17,$B$2:$B$1000,"="&amp;AM19)+COUNTIFS($I$2:$I$1000,"&gt;"&amp;$BX$17,$C$2:$C$1000,"="&amp;AM19)</f>
        <v/>
      </c>
      <c r="CA19" s="27">
        <f>COUNTIFS($H$2:$H$1000,"&lt;"&amp;$BX$17,$B$2:$B$1000,"="&amp;AM19)+COUNTIFS($I$2:$I$1000,"&lt;"&amp;$BX$17,$C$2:$C$1000,"="&amp;AM19)</f>
        <v/>
      </c>
      <c r="CB19" s="15">
        <f>COUNTIFS($K$2:$K$1000,"&gt;"&amp;$CB$17,$B$2:$B$1000,"="&amp;AL19)+COUNTIFS($L$2:$L$1000,"&gt;"&amp;$CB$17,$C$2:$C$1000,"="&amp;AL19)</f>
        <v/>
      </c>
      <c r="CC19" s="27">
        <f>COUNTIFS($K$2:$K$1000,"&lt;"&amp;$CB$17,$B$2:$B$1000,"="&amp;AL19)+COUNTIFS($L$2:$L$1000,"&lt;"&amp;$CB$17,$C$2:$C$1000,"="&amp;AL19)</f>
        <v/>
      </c>
      <c r="CD19" s="27">
        <f>COUNTIFS($K$2:$K$1000,"&gt;"&amp;$CB$17,$B$2:$B$1000,"="&amp;AM19)+COUNTIFS($L$2:$L$1000,"&gt;"&amp;$CB$17,$C$2:$C$1000,"="&amp;AM19)</f>
        <v/>
      </c>
      <c r="CE19" s="27">
        <f>COUNTIFS($K$2:$K$1000,"&lt;"&amp;$CB$17,$B$2:$B$1000,"="&amp;AM19)+COUNTIFS($L$2:$L$1000,"&lt;"&amp;$CB$17,$C$2:$C$1000,"="&amp;AM19)</f>
        <v/>
      </c>
      <c r="CF19" s="27">
        <f>COUNTIFS($K$2:$K$1000,"&gt;"&amp;$CF$17,$B$2:$B$1000,"="&amp;AL19)+COUNTIFS($L$2:$L$1000,"&gt;"&amp;$CF$17,$C$2:$C$1000,"="&amp;AL19)</f>
        <v/>
      </c>
      <c r="CG19" s="27">
        <f>COUNTIFS($K$2:$K$1000,"&lt;"&amp;$CF$17,$B$2:$B$1000,"="&amp;AL19)+COUNTIFS($L$2:$L$1000,"&lt;"&amp;$CF$17,$C$2:$C$1000,"="&amp;AL19)</f>
        <v/>
      </c>
      <c r="CH19" s="27">
        <f>COUNTIFS($K$2:$K$1000,"&gt;"&amp;$CF$17,$B$2:$B$1000,"="&amp;AM19)+COUNTIFS($L$2:$L$1000,"&gt;"&amp;$CF$17,$C$2:$C$1000,"="&amp;AM19)</f>
        <v/>
      </c>
      <c r="CI19" s="27">
        <f>COUNTIFS($K$2:$K$1000,"&lt;"&amp;$CF$17,$B$2:$B$1000,"="&amp;AM19)+COUNTIFS($L$2:$L$1000,"&lt;"&amp;$CF$17,$C$2:$C$1000,"="&amp;AM19)</f>
        <v/>
      </c>
      <c r="CJ19" s="27">
        <f>COUNTIFS($K$2:$K$1000,"&gt;"&amp;$CJ$17,$B$2:$B$1000,"="&amp;AL19)+COUNTIFS($L$2:$L$1000,"&gt;"&amp;$CJ$17,$C$2:$C$1000,"="&amp;AL19)</f>
        <v/>
      </c>
      <c r="CK19" s="27">
        <f>COUNTIFS($K$2:$K$1000,"&lt;"&amp;$CJ$17,$B$2:$B$1000,"="&amp;AL19)+COUNTIFS($L$2:$L$1000,"&lt;"&amp;$CJ$17,$C$2:$C$1000,"="&amp;AL19)</f>
        <v/>
      </c>
      <c r="CL19" s="27">
        <f>COUNTIFS($K$2:$K$1000,"&gt;"&amp;$CJ$17,$B$2:$B$1000,"="&amp;AM19)+COUNTIFS($L$2:$L$1000,"&gt;"&amp;$CJ$17,$C$2:$C$1000,"="&amp;AM19)</f>
        <v/>
      </c>
      <c r="CM19" s="27">
        <f>COUNTIFS($K$2:$K$1000,"&lt;"&amp;$CJ$17,$B$2:$B$1000,"="&amp;AM19)+COUNTIFS($L$2:$L$1000,"&lt;"&amp;$CJ$17,$C$2:$C$1000,"="&amp;AM19)</f>
        <v/>
      </c>
      <c r="CN19" s="6">
        <f>COUNTIFS($I$2:$I$1000,"&gt;"&amp;$CN$17,$B$2:$B$1000,"="&amp;AL19)+COUNTIFS($H$2:$H$1000,"&gt;"&amp;$CN$17,$C$2:$C$1000,"="&amp;AL19)</f>
        <v/>
      </c>
      <c r="CO19" s="27">
        <f>COUNTIFS($I$2:$I$1000,"&lt;"&amp;$CN$17,$B$2:$B$1000,"="&amp;AL19)+COUNTIFS($H$2:$H$1000,"&lt;"&amp;$CN$17,$C$2:$C$1000,"="&amp;AL19)</f>
        <v/>
      </c>
      <c r="CP19" s="27">
        <f>COUNTIFS($I$2:$I$1000,"&gt;"&amp;$CN$17,$B$2:$B$1000,"="&amp;AM19)+COUNTIFS($H$2:$H$1000,"&gt;"&amp;$CN$17,$C$2:$C$1000,"="&amp;AM19)</f>
        <v/>
      </c>
      <c r="CQ19" s="27">
        <f>COUNTIFS($I$2:$I$1000,"&lt;"&amp;$CN$17,$B$2:$B$1000,"="&amp;AM19)+COUNTIFS($H$2:$H$1000,"&lt;"&amp;$CN$17,$C$2:$C$1000,"="&amp;AM19)</f>
        <v/>
      </c>
      <c r="CR19" s="27">
        <f>COUNTIFS($I$2:$I$1000,"&gt;"&amp;$CR$17,$B$2:$B$1000,"="&amp;AL19)+COUNTIFS($H$2:$H$1000,"&gt;"&amp;$CR$17,$C$2:$C$1000,"="&amp;AL19)</f>
        <v/>
      </c>
      <c r="CS19" s="27">
        <f>COUNTIFS($I$2:$I$1000,"&lt;"&amp;$CR$17,$B$2:$B$1000,"="&amp;AL19)+COUNTIFS($H$2:$H$1000,"&lt;"&amp;$CR$17,$C$2:$C$1000,"="&amp;AL19)</f>
        <v/>
      </c>
      <c r="CT19" s="27">
        <f>COUNTIFS($I$2:$I$1000,"&gt;"&amp;$CR$17,$B$2:$B$1000,"="&amp;AM19)+COUNTIFS($H$2:$H$1000,"&gt;"&amp;$CR$17,$C$2:$C$1000,"="&amp;AM19)</f>
        <v/>
      </c>
      <c r="CU19" s="27">
        <f>COUNTIFS($I$2:$I$1000,"&lt;"&amp;$CR$17,$B$2:$B$1000,"="&amp;AM19)+COUNTIFS($H$2:$H$1000,"&lt;"&amp;$CR$17,$C$2:$C$1000,"="&amp;AM19)</f>
        <v/>
      </c>
      <c r="CV19" s="27">
        <f>COUNTIFS($I$2:$I$1000,"&gt;"&amp;$CV$17,$B$2:$B$1000,"="&amp;AL19)+COUNTIFS($H$2:$H$1000,"&gt;"&amp;$CV$17,$C$2:$C$1000,"="&amp;AL19)</f>
        <v/>
      </c>
      <c r="CW19" s="27">
        <f>COUNTIFS($I$2:$I$1000,"&lt;"&amp;$CV$17,$B$2:$B$1000,"="&amp;AL19)+COUNTIFS($H$2:$H$1000,"&lt;"&amp;$CV$17,$C$2:$C$1000,"="&amp;AL19)</f>
        <v/>
      </c>
      <c r="CX19" s="27">
        <f>COUNTIFS($I$2:$I$1000,"&gt;"&amp;$CV$17,$B$2:$B$1000,"="&amp;AM19)+COUNTIFS($H$2:$H$1000,"&gt;"&amp;$CV$17,$C$2:$C$1000,"="&amp;AM19)</f>
        <v/>
      </c>
      <c r="CY19" s="27">
        <f>COUNTIFS($I$2:$I$1000,"&lt;"&amp;$CV$17,$B$2:$B$1000,"="&amp;AM19)+COUNTIFS($H$2:$H$1000,"&lt;"&amp;$CV$17,$C$2:$C$1000,"="&amp;AM19)</f>
        <v/>
      </c>
      <c r="CZ19" s="15">
        <f>COUNTIFS($L$2:$L$1000,"&gt;"&amp;$CZ$17,$B$2:$B$1000,"="&amp;AL19)+COUNTIFS($K$2:$K$1000,"&gt;"&amp;$CZ$17,$C$2:$C$1000,"="&amp;AL19)</f>
        <v/>
      </c>
      <c r="DA19" s="27">
        <f>COUNTIFS($L$2:$L$1000,"&lt;"&amp;$CZ$17,$B$2:$B$1000,"="&amp;AL19)+COUNTIFS($K$2:$K$1000,"&lt;"&amp;$CZ$17,$C$2:$C$1000,"="&amp;AL19)</f>
        <v/>
      </c>
      <c r="DB19" s="27">
        <f>COUNTIFS($L$2:$L$1000,"&gt;"&amp;$CZ$17,$B$2:$B$1000,"="&amp;AM19)+COUNTIFS($K$2:$K$1000,"&gt;"&amp;$CZ$17,$C$2:$C$1000,"="&amp;AM19)</f>
        <v/>
      </c>
      <c r="DC19" s="27">
        <f>COUNTIFS($L$2:$L$1000,"&lt;"&amp;$CZ$17,$B$2:$B$1000,"="&amp;AM19)+COUNTIFS($K$2:$K$1000,"&lt;"&amp;$CZ$17,$C$2:$C$1000,"="&amp;AM19)</f>
        <v/>
      </c>
      <c r="DD19" s="27">
        <f>COUNTIFS($L$2:$L$1000,"&gt;"&amp;$DD$17,$B$2:$B$1000,"="&amp;AL19)+COUNTIFS($K$2:$K$1000,"&gt;"&amp;$DD$17,$C$2:$C$1000,"="&amp;AL19)</f>
        <v/>
      </c>
      <c r="DE19" s="27">
        <f>COUNTIFS($L$2:$L$1000,"&lt;"&amp;$DD$17,$B$2:$B$1000,"="&amp;AL19)+COUNTIFS($K$2:$K$1000,"&lt;"&amp;$DD$17,$C$2:$C$1000,"="&amp;AL19)</f>
        <v/>
      </c>
      <c r="DF19" s="27">
        <f>COUNTIFS($L$2:$L$1000,"&gt;"&amp;$DD$17,$B$2:$B$1000,"="&amp;AM19)+COUNTIFS($K$2:$K$1000,"&gt;"&amp;$DD$17,$C$2:$C$1000,"="&amp;AM19)</f>
        <v/>
      </c>
      <c r="DG19" s="27">
        <f>COUNTIFS($L$2:$L$1000,"&lt;"&amp;$DD$17,$B$2:$B$1000,"="&amp;AM19)+COUNTIFS($K$2:$K$1000,"&lt;"&amp;$DD$17,$C$2:$C$1000,"="&amp;AM19)</f>
        <v/>
      </c>
      <c r="DH19" s="27">
        <f>COUNTIFS($L$2:$L$1000,"&gt;"&amp;$DH$17,$B$2:$B$1000,"="&amp;AL19)+COUNTIFS($K$2:$K$1000,"&gt;"&amp;$DH$17,$C$2:$C$1000,"="&amp;AL19)</f>
        <v/>
      </c>
      <c r="DI19" s="27">
        <f>COUNTIFS($L$2:$L$1000,"&lt;"&amp;$DH$17,$B$2:$B$1000,"="&amp;AL19)+COUNTIFS($K$2:$K$1000,"&lt;"&amp;$DH$17,$C$2:$C$1000,"="&amp;AL19)</f>
        <v/>
      </c>
      <c r="DJ19" s="27">
        <f>COUNTIFS($L$2:$L$1000,"&gt;"&amp;$DH$17,$B$2:$B$1000,"="&amp;AM19)+COUNTIFS($K$2:$K$1000,"&gt;"&amp;$DH$17,$C$2:$C$1000,"="&amp;AM19)</f>
        <v/>
      </c>
      <c r="DK19" s="27">
        <f>COUNTIFS($L$2:$L$1000,"&lt;"&amp;$DH$17,$B$2:$B$1000,"="&amp;AM19)+COUNTIFS($K$2:$K$1000,"&lt;"&amp;$DH$17,$C$2:$C$1000,"="&amp;AM19)</f>
        <v/>
      </c>
      <c r="DM19" s="42" t="n"/>
      <c r="DP19" s="42" t="n"/>
      <c r="DS19" s="42" t="n"/>
      <c r="DV19" s="42" t="n"/>
      <c r="DY19" s="42" t="n"/>
      <c r="EB19" s="42" t="n"/>
      <c r="EE19" s="42" t="n"/>
      <c r="EH19" s="29" t="n"/>
      <c r="EK19" s="29" t="n"/>
      <c r="EN19" s="29" t="n"/>
      <c r="EQ19" s="29" t="n"/>
      <c r="ET19" s="29" t="n"/>
      <c r="EW19" s="29" t="n"/>
      <c r="EZ19" s="29" t="n"/>
      <c r="FC19" s="29" t="n"/>
    </row>
    <row customHeight="1" ht="12" r="20">
      <c r="A20" s="52" t="n">
        <v>43339</v>
      </c>
      <c r="B20" s="42" t="inlineStr">
        <is>
          <t>Ath Bilbao</t>
        </is>
      </c>
      <c r="C20" s="42" t="inlineStr">
        <is>
          <t>Huesca</t>
        </is>
      </c>
      <c r="D20" s="27" t="n">
        <v>507</v>
      </c>
      <c r="E20" s="27" t="n">
        <v>342</v>
      </c>
      <c r="F20" s="27" t="n">
        <v>421</v>
      </c>
      <c r="G20" s="27" t="n">
        <v>252</v>
      </c>
      <c r="H20" s="8" t="n">
        <v>4</v>
      </c>
      <c r="I20" s="8" t="n">
        <v>4</v>
      </c>
      <c r="J20" s="8" t="n">
        <v>8</v>
      </c>
      <c r="K20" s="15" t="n">
        <v>2</v>
      </c>
      <c r="L20" s="27" t="n">
        <v>2</v>
      </c>
      <c r="M20" s="8" t="n">
        <v>4</v>
      </c>
      <c r="N20" s="12">
        <f>IF(K20="","",LOOKUP(K20-L20,{-9E+307,0,1},{2,"x",1}))</f>
        <v/>
      </c>
      <c r="O20" s="7">
        <f>IF(K20="","",K20&amp;"-"&amp;L20)</f>
        <v/>
      </c>
      <c r="P20" s="1" t="n"/>
      <c r="Q20" s="42" t="inlineStr">
        <is>
          <t>Valencia</t>
        </is>
      </c>
      <c r="R20" s="27">
        <f>SUMPRODUCT(($B$2:$C$1001=$Q20)*($N$2:$N$1001&lt;&gt;""))</f>
        <v/>
      </c>
      <c r="S20" s="27">
        <f>SUMIF($B$2:$B$1001,$Q20,$D$2:$D$1001)+SUMIF($C$2:$C$1001,$Q20,$E$2:$E$1001)</f>
        <v/>
      </c>
      <c r="T20" s="27">
        <f>SUMIF($B$2:$B$1001,$Q20,$F$2:$F$1001)+SUMIF($C$2:$C$1001,$Q20,$G$2:$G$1001)</f>
        <v/>
      </c>
      <c r="U20" s="27">
        <f>SUMIF($B$2:$B$1001,$Q20,$H$2:$H$1001)+SUMIF($C$2:$C$1001,$Q20,$I$2:$I$1001)</f>
        <v/>
      </c>
      <c r="V20" s="27">
        <f>SUMIF($B$2:$B$1001,$Q20,$K$2:$K$1001)+SUMIF($C$2:$C$1001,$Q20,$L$2:$L$1001)</f>
        <v/>
      </c>
      <c r="W20" s="15">
        <f>SUMIF($C$2:$C$1001,$Q20,$D$2:$D$1001)+SUMIF($B$2:$B$1001,$Q20,$E$2:$E$1001)</f>
        <v/>
      </c>
      <c r="X20" s="27">
        <f>SUMIF($C$2:$C$1001,$Q20,$F$2:$F$1001)+SUMIF($B$2:$B$1001,$Q20,$G$2:$G$1001)</f>
        <v/>
      </c>
      <c r="Y20" s="27">
        <f>SUMIF($C$2:$C$1001,$Q20,$H$2:$H$1001)+SUMIF($B$2:$B$1001,$Q20,$I$2:$I$1001)</f>
        <v/>
      </c>
      <c r="Z20" s="27">
        <f>SUMIF($C$2:$C$1001,$Q20,$K$2:$K$1001)+SUMIF($B$2:$B$1001,$Q20,$L$2:$L$1001)</f>
        <v/>
      </c>
      <c r="AA20" s="6" t="n">
        <v>5</v>
      </c>
      <c r="AB20" s="27" t="n">
        <v>2077</v>
      </c>
      <c r="AC20" s="27" t="n">
        <v>1686</v>
      </c>
      <c r="AD20" s="27" t="n">
        <v>23</v>
      </c>
      <c r="AE20" s="27" t="n">
        <v>13</v>
      </c>
      <c r="AF20" s="15" t="n">
        <v>2338</v>
      </c>
      <c r="AG20" s="27" t="n">
        <v>1897</v>
      </c>
      <c r="AH20" s="27" t="n">
        <v>20</v>
      </c>
      <c r="AI20" s="27" t="n">
        <v>7</v>
      </c>
      <c r="AL20" s="42">
        <f>AL32</f>
        <v/>
      </c>
      <c r="AM20" s="42">
        <f>AM32</f>
        <v/>
      </c>
      <c r="AN20" s="27">
        <f>COUNTIFS($J$2:$J$1000,"&gt;"&amp;$AN$17,$B$2:$B$1000,"="&amp;AL20)+COUNTIFS($J$2:$J$1000,"&gt;"&amp;$AN$17,$C$2:$C$1000,"="&amp;AL20)</f>
        <v/>
      </c>
      <c r="AO20" s="27">
        <f>COUNTIFS($J$2:$J$1000,"&lt;"&amp;$AN$17,$B$2:$B$1000,"="&amp;AL20)+COUNTIFS($J$2:$J$1000,"&lt;"&amp;$AN$17,$C$2:$C$1000,"="&amp;AL20)</f>
        <v/>
      </c>
      <c r="AP20" s="27">
        <f>COUNTIFS($J$2:$J$1000,"&gt;"&amp;$AN$17,$B$2:$B$1000,"="&amp;AM20)+COUNTIFS($J$2:$J$1000,"&gt;"&amp;$AN$17,$C$2:$C$1000,"="&amp;AM20)</f>
        <v/>
      </c>
      <c r="AQ20" s="27">
        <f>COUNTIFS($J$2:$J$1000,"&lt;"&amp;$AN$17,$B$2:$B$1000,"="&amp;AM20)+COUNTIFS($J$2:$J$1000,"&lt;"&amp;$AN$17,$C$2:$C$1000,"="&amp;AM20)</f>
        <v/>
      </c>
      <c r="AR20" s="27">
        <f>COUNTIFS($J$2:$J$1000,"&gt;"&amp;$AR$17,$B$2:$B$1000,"="&amp;AL20)+COUNTIFS($J$2:$J$1000,"&gt;"&amp;$AR$17,$C$2:$C$1000,"="&amp;AL20)</f>
        <v/>
      </c>
      <c r="AS20" s="27">
        <f>COUNTIFS($J$2:$J$1000,"&lt;"&amp;$AR$17,$B$2:$B$1000,"="&amp;AL20)+COUNTIFS($J$2:$J$1000,"&lt;"&amp;$AR$17,$C$2:$C$1000,"="&amp;AL20)</f>
        <v/>
      </c>
      <c r="AT20" s="27">
        <f>COUNTIFS($J$2:$J$1000,"&gt;"&amp;$AR$17,$B$2:$B$1000,"="&amp;AM20)+COUNTIFS($J$2:$J$1000,"&gt;"&amp;$AR$17,$C$2:$C$1000,"="&amp;AM20)</f>
        <v/>
      </c>
      <c r="AU20" s="27">
        <f>COUNTIFS($J$2:$J$1000,"&lt;"&amp;$AR$17,$B$2:$B$1000,"="&amp;AM20)+COUNTIFS($J$2:$J$1000,"&lt;"&amp;$AR$17,$C$2:$C$1000,"="&amp;AM20)</f>
        <v/>
      </c>
      <c r="AV20" s="27">
        <f>COUNTIFS($J$2:$J$1000,"&gt;"&amp;$AV$17,$B$2:$B$1000,"="&amp;AL20)+COUNTIFS($J$2:$J$1000,"&gt;"&amp;$AV$17,$C$2:$C$1000,"="&amp;AL20)</f>
        <v/>
      </c>
      <c r="AW20" s="27">
        <f>COUNTIFS($J$2:$J$1000,"&lt;"&amp;$AV$17,$B$2:$B$1000,"="&amp;AL20)+COUNTIFS($J$2:$J$1000,"&lt;"&amp;$AV$17,$C$2:$C$1000,"="&amp;AL20)</f>
        <v/>
      </c>
      <c r="AX20" s="27">
        <f>COUNTIFS($J$2:$J$1000,"&gt;"&amp;$AV$17,$B$2:$B$1000,"="&amp;AM20)+COUNTIFS($J$2:$J$1000,"&gt;"&amp;$AV$17,$C$2:$C$1000,"="&amp;AM20)</f>
        <v/>
      </c>
      <c r="AY20" s="27">
        <f>COUNTIFS($J$2:$J$1000,"&lt;"&amp;$AV$17,$B$2:$B$1000,"="&amp;AM20)+COUNTIFS($J$2:$J$1000,"&lt;"&amp;$AV$17,$C$2:$C$1000,"="&amp;AM20)</f>
        <v/>
      </c>
      <c r="AZ20" s="15">
        <f>COUNTIFS($M$2:$M$1000,"&gt;"&amp;$AZ$17,$B$2:$B$1000,"="&amp;AL20)+COUNTIFS($M$2:$M$1000,"&gt;"&amp;$AZ$17,$C$2:$C$1000,"="&amp;AL20)</f>
        <v/>
      </c>
      <c r="BA20" s="27">
        <f>COUNTIFS($M$2:$M$1000,"&lt;"&amp;$AZ$17,$B$2:$B$1000,"="&amp;AL20)+COUNTIFS($M$2:$M$1000,"&lt;"&amp;$AZ$17,$C$2:$C$1000,"="&amp;AL20)</f>
        <v/>
      </c>
      <c r="BB20" s="27">
        <f>COUNTIFS($M$2:$M$1000,"&gt;"&amp;$AZ$17,$B$2:$B$1000,"="&amp;AM20)+COUNTIFS($M$2:$M$1000,"&gt;"&amp;$AZ$17,$C$2:$C$1000,"="&amp;AM20)</f>
        <v/>
      </c>
      <c r="BC20" s="27">
        <f>COUNTIFS($M$2:$M$1000,"&lt;"&amp;$AZ$17,$B$2:$B$1000,"="&amp;AM20)+COUNTIFS($M$2:$M$1000,"&lt;"&amp;$AZ$17,$C$2:$C$1000,"="&amp;AM20)</f>
        <v/>
      </c>
      <c r="BD20" s="27">
        <f>COUNTIFS($M$2:$M$1000,"&gt;"&amp;$BD$17,$B$2:$B$1000,"="&amp;AL20)+COUNTIFS($M$2:$M$1000,"&gt;"&amp;$BD$17,$C$2:$C$1000,"="&amp;AL20)</f>
        <v/>
      </c>
      <c r="BE20" s="27">
        <f>COUNTIFS($M$2:$M$1000,"&lt;"&amp;$BD$17,$B$2:$B$1000,"="&amp;AL20)+COUNTIFS($M$2:$M$1000,"&lt;"&amp;$BD$17,$C$2:$C$1000,"="&amp;AL20)</f>
        <v/>
      </c>
      <c r="BF20" s="27">
        <f>COUNTIFS($M$2:$M$1000,"&gt;"&amp;$BD$17,$B$2:$B$1000,"="&amp;AM20)+COUNTIFS($M$2:$M$1000,"&gt;"&amp;$BD$17,$C$2:$C$1000,"="&amp;AM20)</f>
        <v/>
      </c>
      <c r="BG20" s="27">
        <f>COUNTIFS($M$2:$M$1000,"&lt;"&amp;$BD$17,$B$2:$B$1000,"="&amp;AM20)+COUNTIFS($M$2:$M$1000,"&lt;"&amp;$BD$17,$C$2:$C$1000,"="&amp;AM20)</f>
        <v/>
      </c>
      <c r="BH20" s="27">
        <f>COUNTIFS($M$2:$M$1000,"&gt;"&amp;$BH$17,$B$2:$B$1000,"="&amp;AL20)+COUNTIFS($M$2:$M$1000,"&gt;"&amp;$BH$17,$C$2:$C$1000,"="&amp;AL20)</f>
        <v/>
      </c>
      <c r="BI20" s="27">
        <f>COUNTIFS($M$2:$M$1000,"&lt;"&amp;$BH$17,$B$2:$B$1000,"="&amp;AL20)+COUNTIFS($M$2:$M$1000,"&lt;"&amp;$BH$17,$C$2:$C$1000,"="&amp;AL20)</f>
        <v/>
      </c>
      <c r="BJ20" s="27">
        <f>COUNTIFS($M$2:$M$1000,"&gt;"&amp;$BH$17,$B$2:$B$1000,"="&amp;AM20)+COUNTIFS($M$2:$M$1000,"&gt;"&amp;$BH$17,$C$2:$C$1000,"="&amp;AM20)</f>
        <v/>
      </c>
      <c r="BK20" s="27">
        <f>COUNTIFS($M$2:$M$1000,"&lt;"&amp;$BH$17,$B$2:$B$1000,"="&amp;AM20)+COUNTIFS($M$2:$M$1000,"&lt;"&amp;$BH$17,$C$2:$C$1000,"="&amp;AM20)</f>
        <v/>
      </c>
      <c r="BL20" s="27">
        <f>COUNTIFS($M$2:$M$1000,"&gt;"&amp;$BL$17,$B$2:$B$1000,"="&amp;AL20)+COUNTIFS($M$2:$M$1000,"&gt;"&amp;$BL$17,$C$2:$C$1000,"="&amp;AL20)</f>
        <v/>
      </c>
      <c r="BM20" s="27">
        <f>COUNTIFS($M$2:$M$1000,"&lt;"&amp;$BL$17,$B$2:$B$1000,"="&amp;AL20)+COUNTIFS($M$2:$M$1000,"&lt;"&amp;$BL$17,$C$2:$C$1000,"="&amp;AL20)</f>
        <v/>
      </c>
      <c r="BN20" s="27">
        <f>COUNTIFS($M$2:$M$1000,"&gt;"&amp;$BL$17,$B$2:$B$1000,"="&amp;AM20)+COUNTIFS($M$2:$M$1000,"&gt;"&amp;$BL$17,$C$2:$C$1000,"="&amp;AM20)</f>
        <v/>
      </c>
      <c r="BO20" s="27">
        <f>COUNTIFS($M$2:$M$1000,"&lt;"&amp;$BL$17,$B$2:$B$1000,"="&amp;AM20)+COUNTIFS($M$2:$M$1000,"&lt;"&amp;$BL$17,$C$2:$C$1000,"="&amp;AM20)</f>
        <v/>
      </c>
      <c r="BP20" s="6">
        <f>COUNTIFS($H$2:$H$1000,"&gt;"&amp;$BP$17,$B$2:$B$1000,"="&amp;AL20)+COUNTIFS($I$2:$I$1000,"&gt;"&amp;$BP$17,$C$2:$C$1000,"="&amp;AL20)</f>
        <v/>
      </c>
      <c r="BQ20" s="27">
        <f>COUNTIFS($H$2:$H$1000,"&lt;"&amp;$BP$17,$B$2:$B$1000,"="&amp;AL20)+COUNTIFS($I$2:$I$1000,"&lt;"&amp;$BP$17,$C$2:$C$1000,"="&amp;AL20)</f>
        <v/>
      </c>
      <c r="BR20" s="27">
        <f>COUNTIFS($H$2:$H$1000,"&gt;"&amp;$BP$17,$B$2:$B$1000,"="&amp;AM20)+COUNTIFS($I$2:$I$1000,"&gt;"&amp;$BP$17,$C$2:$C$1000,"="&amp;AM20)</f>
        <v/>
      </c>
      <c r="BS20" s="27">
        <f>COUNTIFS($H$2:$H$1000,"&lt;"&amp;$BP$17,$B$2:$B$1000,"="&amp;AM20)+COUNTIFS($I$2:$I$1000,"&lt;"&amp;$BP$17,$C$2:$C$1000,"="&amp;AM20)</f>
        <v/>
      </c>
      <c r="BT20" s="27">
        <f>COUNTIFS($H$2:$H$1000,"&gt;"&amp;$BT$17,$B$2:$B$1000,"="&amp;AL20)+COUNTIFS($I$2:$I$1000,"&gt;"&amp;$BT$17,$C$2:$C$1000,"="&amp;AL20)</f>
        <v/>
      </c>
      <c r="BU20" s="27">
        <f>COUNTIFS($H$2:$H$1000,"&lt;"&amp;$BT$17,$B$2:$B$1000,"="&amp;AL20)+COUNTIFS($I$2:$I$1000,"&lt;"&amp;$BT$17,$C$2:$C$1000,"="&amp;AL20)</f>
        <v/>
      </c>
      <c r="BV20" s="27">
        <f>COUNTIFS($H$2:$H$1000,"&gt;"&amp;$BT$17,$B$2:$B$1000,"="&amp;AM20)+COUNTIFS($I$2:$I$1000,"&gt;"&amp;$BT$17,$C$2:$C$1000,"="&amp;AM20)</f>
        <v/>
      </c>
      <c r="BW20" s="27">
        <f>COUNTIFS($H$2:$H$1000,"&lt;"&amp;$BT$17,$B$2:$B$1000,"="&amp;AM20)+COUNTIFS($I$2:$I$1000,"&lt;"&amp;$BT$17,$C$2:$C$1000,"="&amp;AM20)</f>
        <v/>
      </c>
      <c r="BX20" s="27">
        <f>COUNTIFS($H$2:$H$1000,"&gt;"&amp;$BX$17,$B$2:$B$1000,"="&amp;AL20)+COUNTIFS($I$2:$I$1000,"&gt;"&amp;$BX$17,$C$2:$C$1000,"="&amp;AL20)</f>
        <v/>
      </c>
      <c r="BY20" s="27">
        <f>COUNTIFS($H$2:$H$1000,"&lt;"&amp;$BX$17,$B$2:$B$1000,"="&amp;AL20)+COUNTIFS($I$2:$I$1000,"&lt;"&amp;$BX$17,$C$2:$C$1000,"="&amp;AL20)</f>
        <v/>
      </c>
      <c r="BZ20" s="27">
        <f>COUNTIFS($H$2:$H$1000,"&gt;"&amp;$BX$17,$B$2:$B$1000,"="&amp;AM20)+COUNTIFS($I$2:$I$1000,"&gt;"&amp;$BX$17,$C$2:$C$1000,"="&amp;AM20)</f>
        <v/>
      </c>
      <c r="CA20" s="27">
        <f>COUNTIFS($H$2:$H$1000,"&lt;"&amp;$BX$17,$B$2:$B$1000,"="&amp;AM20)+COUNTIFS($I$2:$I$1000,"&lt;"&amp;$BX$17,$C$2:$C$1000,"="&amp;AM20)</f>
        <v/>
      </c>
      <c r="CB20" s="15">
        <f>COUNTIFS($K$2:$K$1000,"&gt;"&amp;$CB$17,$B$2:$B$1000,"="&amp;AL20)+COUNTIFS($L$2:$L$1000,"&gt;"&amp;$CB$17,$C$2:$C$1000,"="&amp;AL20)</f>
        <v/>
      </c>
      <c r="CC20" s="27">
        <f>COUNTIFS($K$2:$K$1000,"&lt;"&amp;$CB$17,$B$2:$B$1000,"="&amp;AL20)+COUNTIFS($L$2:$L$1000,"&lt;"&amp;$CB$17,$C$2:$C$1000,"="&amp;AL20)</f>
        <v/>
      </c>
      <c r="CD20" s="27">
        <f>COUNTIFS($K$2:$K$1000,"&gt;"&amp;$CB$17,$B$2:$B$1000,"="&amp;AM20)+COUNTIFS($L$2:$L$1000,"&gt;"&amp;$CB$17,$C$2:$C$1000,"="&amp;AM20)</f>
        <v/>
      </c>
      <c r="CE20" s="27">
        <f>COUNTIFS($K$2:$K$1000,"&lt;"&amp;$CB$17,$B$2:$B$1000,"="&amp;AM20)+COUNTIFS($L$2:$L$1000,"&lt;"&amp;$CB$17,$C$2:$C$1000,"="&amp;AM20)</f>
        <v/>
      </c>
      <c r="CF20" s="27">
        <f>COUNTIFS($K$2:$K$1000,"&gt;"&amp;$CF$17,$B$2:$B$1000,"="&amp;AL20)+COUNTIFS($L$2:$L$1000,"&gt;"&amp;$CF$17,$C$2:$C$1000,"="&amp;AL20)</f>
        <v/>
      </c>
      <c r="CG20" s="27">
        <f>COUNTIFS($K$2:$K$1000,"&lt;"&amp;$CF$17,$B$2:$B$1000,"="&amp;AL20)+COUNTIFS($L$2:$L$1000,"&lt;"&amp;$CF$17,$C$2:$C$1000,"="&amp;AL20)</f>
        <v/>
      </c>
      <c r="CH20" s="27">
        <f>COUNTIFS($K$2:$K$1000,"&gt;"&amp;$CF$17,$B$2:$B$1000,"="&amp;AM20)+COUNTIFS($L$2:$L$1000,"&gt;"&amp;$CF$17,$C$2:$C$1000,"="&amp;AM20)</f>
        <v/>
      </c>
      <c r="CI20" s="27">
        <f>COUNTIFS($K$2:$K$1000,"&lt;"&amp;$CF$17,$B$2:$B$1000,"="&amp;AM20)+COUNTIFS($L$2:$L$1000,"&lt;"&amp;$CF$17,$C$2:$C$1000,"="&amp;AM20)</f>
        <v/>
      </c>
      <c r="CJ20" s="27">
        <f>COUNTIFS($K$2:$K$1000,"&gt;"&amp;$CJ$17,$B$2:$B$1000,"="&amp;AL20)+COUNTIFS($L$2:$L$1000,"&gt;"&amp;$CJ$17,$C$2:$C$1000,"="&amp;AL20)</f>
        <v/>
      </c>
      <c r="CK20" s="27">
        <f>COUNTIFS($K$2:$K$1000,"&lt;"&amp;$CJ$17,$B$2:$B$1000,"="&amp;AL20)+COUNTIFS($L$2:$L$1000,"&lt;"&amp;$CJ$17,$C$2:$C$1000,"="&amp;AL20)</f>
        <v/>
      </c>
      <c r="CL20" s="27">
        <f>COUNTIFS($K$2:$K$1000,"&gt;"&amp;$CJ$17,$B$2:$B$1000,"="&amp;AM20)+COUNTIFS($L$2:$L$1000,"&gt;"&amp;$CJ$17,$C$2:$C$1000,"="&amp;AM20)</f>
        <v/>
      </c>
      <c r="CM20" s="27">
        <f>COUNTIFS($K$2:$K$1000,"&lt;"&amp;$CJ$17,$B$2:$B$1000,"="&amp;AM20)+COUNTIFS($L$2:$L$1000,"&lt;"&amp;$CJ$17,$C$2:$C$1000,"="&amp;AM20)</f>
        <v/>
      </c>
      <c r="CN20" s="6">
        <f>COUNTIFS($I$2:$I$1000,"&gt;"&amp;$CN$17,$B$2:$B$1000,"="&amp;AL20)+COUNTIFS($H$2:$H$1000,"&gt;"&amp;$CN$17,$C$2:$C$1000,"="&amp;AL20)</f>
        <v/>
      </c>
      <c r="CO20" s="27">
        <f>COUNTIFS($I$2:$I$1000,"&lt;"&amp;$CN$17,$B$2:$B$1000,"="&amp;AL20)+COUNTIFS($H$2:$H$1000,"&lt;"&amp;$CN$17,$C$2:$C$1000,"="&amp;AL20)</f>
        <v/>
      </c>
      <c r="CP20" s="27">
        <f>COUNTIFS($I$2:$I$1000,"&gt;"&amp;$CN$17,$B$2:$B$1000,"="&amp;AM20)+COUNTIFS($H$2:$H$1000,"&gt;"&amp;$CN$17,$C$2:$C$1000,"="&amp;AM20)</f>
        <v/>
      </c>
      <c r="CQ20" s="27">
        <f>COUNTIFS($I$2:$I$1000,"&lt;"&amp;$CN$17,$B$2:$B$1000,"="&amp;AM20)+COUNTIFS($H$2:$H$1000,"&lt;"&amp;$CN$17,$C$2:$C$1000,"="&amp;AM20)</f>
        <v/>
      </c>
      <c r="CR20" s="27">
        <f>COUNTIFS($I$2:$I$1000,"&gt;"&amp;$CR$17,$B$2:$B$1000,"="&amp;AL20)+COUNTIFS($H$2:$H$1000,"&gt;"&amp;$CR$17,$C$2:$C$1000,"="&amp;AL20)</f>
        <v/>
      </c>
      <c r="CS20" s="27">
        <f>COUNTIFS($I$2:$I$1000,"&lt;"&amp;$CR$17,$B$2:$B$1000,"="&amp;AL20)+COUNTIFS($H$2:$H$1000,"&lt;"&amp;$CR$17,$C$2:$C$1000,"="&amp;AL20)</f>
        <v/>
      </c>
      <c r="CT20" s="27">
        <f>COUNTIFS($I$2:$I$1000,"&gt;"&amp;$CR$17,$B$2:$B$1000,"="&amp;AM20)+COUNTIFS($H$2:$H$1000,"&gt;"&amp;$CR$17,$C$2:$C$1000,"="&amp;AM20)</f>
        <v/>
      </c>
      <c r="CU20" s="27">
        <f>COUNTIFS($I$2:$I$1000,"&lt;"&amp;$CR$17,$B$2:$B$1000,"="&amp;AM20)+COUNTIFS($H$2:$H$1000,"&lt;"&amp;$CR$17,$C$2:$C$1000,"="&amp;AM20)</f>
        <v/>
      </c>
      <c r="CV20" s="27">
        <f>COUNTIFS($I$2:$I$1000,"&gt;"&amp;$CV$17,$B$2:$B$1000,"="&amp;AL20)+COUNTIFS($H$2:$H$1000,"&gt;"&amp;$CV$17,$C$2:$C$1000,"="&amp;AL20)</f>
        <v/>
      </c>
      <c r="CW20" s="27">
        <f>COUNTIFS($I$2:$I$1000,"&lt;"&amp;$CV$17,$B$2:$B$1000,"="&amp;AL20)+COUNTIFS($H$2:$H$1000,"&lt;"&amp;$CV$17,$C$2:$C$1000,"="&amp;AL20)</f>
        <v/>
      </c>
      <c r="CX20" s="27">
        <f>COUNTIFS($I$2:$I$1000,"&gt;"&amp;$CV$17,$B$2:$B$1000,"="&amp;AM20)+COUNTIFS($H$2:$H$1000,"&gt;"&amp;$CV$17,$C$2:$C$1000,"="&amp;AM20)</f>
        <v/>
      </c>
      <c r="CY20" s="27">
        <f>COUNTIFS($I$2:$I$1000,"&lt;"&amp;$CV$17,$B$2:$B$1000,"="&amp;AM20)+COUNTIFS($H$2:$H$1000,"&lt;"&amp;$CV$17,$C$2:$C$1000,"="&amp;AM20)</f>
        <v/>
      </c>
      <c r="CZ20" s="15">
        <f>COUNTIFS($L$2:$L$1000,"&gt;"&amp;$CZ$17,$B$2:$B$1000,"="&amp;AL20)+COUNTIFS($K$2:$K$1000,"&gt;"&amp;$CZ$17,$C$2:$C$1000,"="&amp;AL20)</f>
        <v/>
      </c>
      <c r="DA20" s="27">
        <f>COUNTIFS($L$2:$L$1000,"&lt;"&amp;$CZ$17,$B$2:$B$1000,"="&amp;AL20)+COUNTIFS($K$2:$K$1000,"&lt;"&amp;$CZ$17,$C$2:$C$1000,"="&amp;AL20)</f>
        <v/>
      </c>
      <c r="DB20" s="27">
        <f>COUNTIFS($L$2:$L$1000,"&gt;"&amp;$CZ$17,$B$2:$B$1000,"="&amp;AM20)+COUNTIFS($K$2:$K$1000,"&gt;"&amp;$CZ$17,$C$2:$C$1000,"="&amp;AM20)</f>
        <v/>
      </c>
      <c r="DC20" s="27">
        <f>COUNTIFS($L$2:$L$1000,"&lt;"&amp;$CZ$17,$B$2:$B$1000,"="&amp;AM20)+COUNTIFS($K$2:$K$1000,"&lt;"&amp;$CZ$17,$C$2:$C$1000,"="&amp;AM20)</f>
        <v/>
      </c>
      <c r="DD20" s="27">
        <f>COUNTIFS($L$2:$L$1000,"&gt;"&amp;$DD$17,$B$2:$B$1000,"="&amp;AL20)+COUNTIFS($K$2:$K$1000,"&gt;"&amp;$DD$17,$C$2:$C$1000,"="&amp;AL20)</f>
        <v/>
      </c>
      <c r="DE20" s="27">
        <f>COUNTIFS($L$2:$L$1000,"&lt;"&amp;$DD$17,$B$2:$B$1000,"="&amp;AL20)+COUNTIFS($K$2:$K$1000,"&lt;"&amp;$DD$17,$C$2:$C$1000,"="&amp;AL20)</f>
        <v/>
      </c>
      <c r="DF20" s="27">
        <f>COUNTIFS($L$2:$L$1000,"&gt;"&amp;$DD$17,$B$2:$B$1000,"="&amp;AM20)+COUNTIFS($K$2:$K$1000,"&gt;"&amp;$DD$17,$C$2:$C$1000,"="&amp;AM20)</f>
        <v/>
      </c>
      <c r="DG20" s="27">
        <f>COUNTIFS($L$2:$L$1000,"&lt;"&amp;$DD$17,$B$2:$B$1000,"="&amp;AM20)+COUNTIFS($K$2:$K$1000,"&lt;"&amp;$DD$17,$C$2:$C$1000,"="&amp;AM20)</f>
        <v/>
      </c>
      <c r="DH20" s="27">
        <f>COUNTIFS($L$2:$L$1000,"&gt;"&amp;$DH$17,$B$2:$B$1000,"="&amp;AL20)+COUNTIFS($K$2:$K$1000,"&gt;"&amp;$DH$17,$C$2:$C$1000,"="&amp;AL20)</f>
        <v/>
      </c>
      <c r="DI20" s="27">
        <f>COUNTIFS($L$2:$L$1000,"&lt;"&amp;$DH$17,$B$2:$B$1000,"="&amp;AL20)+COUNTIFS($K$2:$K$1000,"&lt;"&amp;$DH$17,$C$2:$C$1000,"="&amp;AL20)</f>
        <v/>
      </c>
      <c r="DJ20" s="27">
        <f>COUNTIFS($L$2:$L$1000,"&gt;"&amp;$DH$17,$B$2:$B$1000,"="&amp;AM20)+COUNTIFS($K$2:$K$1000,"&gt;"&amp;$DH$17,$C$2:$C$1000,"="&amp;AM20)</f>
        <v/>
      </c>
      <c r="DK20" s="27">
        <f>COUNTIFS($L$2:$L$1000,"&lt;"&amp;$DH$17,$B$2:$B$1000,"="&amp;AM20)+COUNTIFS($K$2:$K$1000,"&lt;"&amp;$DH$17,$C$2:$C$1000,"="&amp;AM20)</f>
        <v/>
      </c>
      <c r="DM20" s="42" t="n"/>
      <c r="DP20" s="42" t="n"/>
      <c r="DS20" s="42" t="n"/>
      <c r="DV20" s="42" t="n"/>
      <c r="DY20" s="42" t="n"/>
      <c r="EB20" s="42" t="n"/>
      <c r="EE20" s="42" t="n"/>
      <c r="EH20" s="29" t="n"/>
      <c r="EK20" s="29" t="n"/>
      <c r="EN20" s="29" t="n"/>
      <c r="EQ20" s="29" t="n"/>
      <c r="ET20" s="29" t="n"/>
      <c r="EW20" s="29" t="n"/>
      <c r="EZ20" s="29" t="n"/>
      <c r="FC20" s="29" t="n"/>
    </row>
    <row customHeight="1" ht="12" r="21">
      <c r="A21" s="52" t="n">
        <v>43339</v>
      </c>
      <c r="B21" s="42" t="inlineStr">
        <is>
          <t>Levante</t>
        </is>
      </c>
      <c r="C21" s="42" t="inlineStr">
        <is>
          <t>Celta Vigo</t>
        </is>
      </c>
      <c r="D21" s="27" t="n">
        <v>425</v>
      </c>
      <c r="E21" s="27" t="n">
        <v>369</v>
      </c>
      <c r="F21" s="27" t="n">
        <v>342</v>
      </c>
      <c r="G21" s="27" t="n">
        <v>300</v>
      </c>
      <c r="H21" s="8" t="n">
        <v>6</v>
      </c>
      <c r="I21" s="8" t="n">
        <v>9</v>
      </c>
      <c r="J21" s="8" t="n">
        <v>15</v>
      </c>
      <c r="K21" s="15" t="n">
        <v>1</v>
      </c>
      <c r="L21" s="27" t="n">
        <v>2</v>
      </c>
      <c r="M21" s="8" t="n">
        <v>3</v>
      </c>
      <c r="N21" s="12">
        <f>IF(K21="","",LOOKUP(K21-L21,{-9E+307,0,1},{2,"x",1}))</f>
        <v/>
      </c>
      <c r="O21" s="7">
        <f>IF(K21="","",K21&amp;"-"&amp;L21)</f>
        <v/>
      </c>
      <c r="P21" s="1" t="n"/>
      <c r="Q21" s="42" t="inlineStr">
        <is>
          <t>Valladolid</t>
        </is>
      </c>
      <c r="R21" s="27">
        <f>SUMPRODUCT(($B$2:$C$1001=$Q21)*($N$2:$N$1001&lt;&gt;""))</f>
        <v/>
      </c>
      <c r="S21" s="27">
        <f>SUMIF($B$2:$B$1001,$Q21,$D$2:$D$1001)+SUMIF($C$2:$C$1001,$Q21,$E$2:$E$1001)</f>
        <v/>
      </c>
      <c r="T21" s="27">
        <f>SUMIF($B$2:$B$1001,$Q21,$F$2:$F$1001)+SUMIF($C$2:$C$1001,$Q21,$G$2:$G$1001)</f>
        <v/>
      </c>
      <c r="U21" s="27">
        <f>SUMIF($B$2:$B$1001,$Q21,$H$2:$H$1001)+SUMIF($C$2:$C$1001,$Q21,$I$2:$I$1001)</f>
        <v/>
      </c>
      <c r="V21" s="27">
        <f>SUMIF($B$2:$B$1001,$Q21,$K$2:$K$1001)+SUMIF($C$2:$C$1001,$Q21,$L$2:$L$1001)</f>
        <v/>
      </c>
      <c r="W21" s="15">
        <f>SUMIF($C$2:$C$1001,$Q21,$D$2:$D$1001)+SUMIF($B$2:$B$1001,$Q21,$E$2:$E$1001)</f>
        <v/>
      </c>
      <c r="X21" s="27">
        <f>SUMIF($C$2:$C$1001,$Q21,$F$2:$F$1001)+SUMIF($B$2:$B$1001,$Q21,$G$2:$G$1001)</f>
        <v/>
      </c>
      <c r="Y21" s="27">
        <f>SUMIF($C$2:$C$1001,$Q21,$H$2:$H$1001)+SUMIF($B$2:$B$1001,$Q21,$I$2:$I$1001)</f>
        <v/>
      </c>
      <c r="Z21" s="27">
        <f>SUMIF($C$2:$C$1001,$Q21,$K$2:$K$1001)+SUMIF($B$2:$B$1001,$Q21,$L$2:$L$1001)</f>
        <v/>
      </c>
      <c r="AA21" s="6" t="n">
        <v>5</v>
      </c>
      <c r="AB21" s="27" t="n">
        <v>1733</v>
      </c>
      <c r="AC21" s="27" t="n">
        <v>1293</v>
      </c>
      <c r="AD21" s="27" t="n">
        <v>21</v>
      </c>
      <c r="AE21" s="27" t="n">
        <v>4</v>
      </c>
      <c r="AF21" s="15" t="n">
        <v>2313</v>
      </c>
      <c r="AG21" s="27" t="n">
        <v>1921</v>
      </c>
      <c r="AH21" s="27" t="n">
        <v>13</v>
      </c>
      <c r="AI21" s="27" t="n">
        <v>4</v>
      </c>
      <c r="AL21" s="42">
        <f>AL33</f>
        <v/>
      </c>
      <c r="AM21" s="42">
        <f>AM33</f>
        <v/>
      </c>
      <c r="AN21" s="27">
        <f>COUNTIFS($J$2:$J$1000,"&gt;"&amp;$AN$17,$B$2:$B$1000,"="&amp;AL21)+COUNTIFS($J$2:$J$1000,"&gt;"&amp;$AN$17,$C$2:$C$1000,"="&amp;AL21)</f>
        <v/>
      </c>
      <c r="AO21" s="27">
        <f>COUNTIFS($J$2:$J$1000,"&lt;"&amp;$AN$17,$B$2:$B$1000,"="&amp;AL21)+COUNTIFS($J$2:$J$1000,"&lt;"&amp;$AN$17,$C$2:$C$1000,"="&amp;AL21)</f>
        <v/>
      </c>
      <c r="AP21" s="27">
        <f>COUNTIFS($J$2:$J$1000,"&gt;"&amp;$AN$17,$B$2:$B$1000,"="&amp;AM21)+COUNTIFS($J$2:$J$1000,"&gt;"&amp;$AN$17,$C$2:$C$1000,"="&amp;AM21)</f>
        <v/>
      </c>
      <c r="AQ21" s="27">
        <f>COUNTIFS($J$2:$J$1000,"&lt;"&amp;$AN$17,$B$2:$B$1000,"="&amp;AM21)+COUNTIFS($J$2:$J$1000,"&lt;"&amp;$AN$17,$C$2:$C$1000,"="&amp;AM21)</f>
        <v/>
      </c>
      <c r="AR21" s="27">
        <f>COUNTIFS($J$2:$J$1000,"&gt;"&amp;$AR$17,$B$2:$B$1000,"="&amp;AL21)+COUNTIFS($J$2:$J$1000,"&gt;"&amp;$AR$17,$C$2:$C$1000,"="&amp;AL21)</f>
        <v/>
      </c>
      <c r="AS21" s="27">
        <f>COUNTIFS($J$2:$J$1000,"&lt;"&amp;$AR$17,$B$2:$B$1000,"="&amp;AL21)+COUNTIFS($J$2:$J$1000,"&lt;"&amp;$AR$17,$C$2:$C$1000,"="&amp;AL21)</f>
        <v/>
      </c>
      <c r="AT21" s="27">
        <f>COUNTIFS($J$2:$J$1000,"&gt;"&amp;$AR$17,$B$2:$B$1000,"="&amp;AM21)+COUNTIFS($J$2:$J$1000,"&gt;"&amp;$AR$17,$C$2:$C$1000,"="&amp;AM21)</f>
        <v/>
      </c>
      <c r="AU21" s="27">
        <f>COUNTIFS($J$2:$J$1000,"&lt;"&amp;$AR$17,$B$2:$B$1000,"="&amp;AM21)+COUNTIFS($J$2:$J$1000,"&lt;"&amp;$AR$17,$C$2:$C$1000,"="&amp;AM21)</f>
        <v/>
      </c>
      <c r="AV21" s="27">
        <f>COUNTIFS($J$2:$J$1000,"&gt;"&amp;$AV$17,$B$2:$B$1000,"="&amp;AL21)+COUNTIFS($J$2:$J$1000,"&gt;"&amp;$AV$17,$C$2:$C$1000,"="&amp;AL21)</f>
        <v/>
      </c>
      <c r="AW21" s="27">
        <f>COUNTIFS($J$2:$J$1000,"&lt;"&amp;$AV$17,$B$2:$B$1000,"="&amp;AL21)+COUNTIFS($J$2:$J$1000,"&lt;"&amp;$AV$17,$C$2:$C$1000,"="&amp;AL21)</f>
        <v/>
      </c>
      <c r="AX21" s="27">
        <f>COUNTIFS($J$2:$J$1000,"&gt;"&amp;$AV$17,$B$2:$B$1000,"="&amp;AM21)+COUNTIFS($J$2:$J$1000,"&gt;"&amp;$AV$17,$C$2:$C$1000,"="&amp;AM21)</f>
        <v/>
      </c>
      <c r="AY21" s="27">
        <f>COUNTIFS($J$2:$J$1000,"&lt;"&amp;$AV$17,$B$2:$B$1000,"="&amp;AM21)+COUNTIFS($J$2:$J$1000,"&lt;"&amp;$AV$17,$C$2:$C$1000,"="&amp;AM21)</f>
        <v/>
      </c>
      <c r="AZ21" s="15">
        <f>COUNTIFS($M$2:$M$1000,"&gt;"&amp;$AZ$17,$B$2:$B$1000,"="&amp;AL21)+COUNTIFS($M$2:$M$1000,"&gt;"&amp;$AZ$17,$C$2:$C$1000,"="&amp;AL21)</f>
        <v/>
      </c>
      <c r="BA21" s="27">
        <f>COUNTIFS($M$2:$M$1000,"&lt;"&amp;$AZ$17,$B$2:$B$1000,"="&amp;AL21)+COUNTIFS($M$2:$M$1000,"&lt;"&amp;$AZ$17,$C$2:$C$1000,"="&amp;AL21)</f>
        <v/>
      </c>
      <c r="BB21" s="27">
        <f>COUNTIFS($M$2:$M$1000,"&gt;"&amp;$AZ$17,$B$2:$B$1000,"="&amp;AM21)+COUNTIFS($M$2:$M$1000,"&gt;"&amp;$AZ$17,$C$2:$C$1000,"="&amp;AM21)</f>
        <v/>
      </c>
      <c r="BC21" s="27">
        <f>COUNTIFS($M$2:$M$1000,"&lt;"&amp;$AZ$17,$B$2:$B$1000,"="&amp;AM21)+COUNTIFS($M$2:$M$1000,"&lt;"&amp;$AZ$17,$C$2:$C$1000,"="&amp;AM21)</f>
        <v/>
      </c>
      <c r="BD21" s="27">
        <f>COUNTIFS($M$2:$M$1000,"&gt;"&amp;$BD$17,$B$2:$B$1000,"="&amp;AL21)+COUNTIFS($M$2:$M$1000,"&gt;"&amp;$BD$17,$C$2:$C$1000,"="&amp;AL21)</f>
        <v/>
      </c>
      <c r="BE21" s="27">
        <f>COUNTIFS($M$2:$M$1000,"&lt;"&amp;$BD$17,$B$2:$B$1000,"="&amp;AL21)+COUNTIFS($M$2:$M$1000,"&lt;"&amp;$BD$17,$C$2:$C$1000,"="&amp;AL21)</f>
        <v/>
      </c>
      <c r="BF21" s="27">
        <f>COUNTIFS($M$2:$M$1000,"&gt;"&amp;$BD$17,$B$2:$B$1000,"="&amp;AM21)+COUNTIFS($M$2:$M$1000,"&gt;"&amp;$BD$17,$C$2:$C$1000,"="&amp;AM21)</f>
        <v/>
      </c>
      <c r="BG21" s="27">
        <f>COUNTIFS($M$2:$M$1000,"&lt;"&amp;$BD$17,$B$2:$B$1000,"="&amp;AM21)+COUNTIFS($M$2:$M$1000,"&lt;"&amp;$BD$17,$C$2:$C$1000,"="&amp;AM21)</f>
        <v/>
      </c>
      <c r="BH21" s="27">
        <f>COUNTIFS($M$2:$M$1000,"&gt;"&amp;$BH$17,$B$2:$B$1000,"="&amp;AL21)+COUNTIFS($M$2:$M$1000,"&gt;"&amp;$BH$17,$C$2:$C$1000,"="&amp;AL21)</f>
        <v/>
      </c>
      <c r="BI21" s="27">
        <f>COUNTIFS($M$2:$M$1000,"&lt;"&amp;$BH$17,$B$2:$B$1000,"="&amp;AL21)+COUNTIFS($M$2:$M$1000,"&lt;"&amp;$BH$17,$C$2:$C$1000,"="&amp;AL21)</f>
        <v/>
      </c>
      <c r="BJ21" s="27">
        <f>COUNTIFS($M$2:$M$1000,"&gt;"&amp;$BH$17,$B$2:$B$1000,"="&amp;AM21)+COUNTIFS($M$2:$M$1000,"&gt;"&amp;$BH$17,$C$2:$C$1000,"="&amp;AM21)</f>
        <v/>
      </c>
      <c r="BK21" s="27">
        <f>COUNTIFS($M$2:$M$1000,"&lt;"&amp;$BH$17,$B$2:$B$1000,"="&amp;AM21)+COUNTIFS($M$2:$M$1000,"&lt;"&amp;$BH$17,$C$2:$C$1000,"="&amp;AM21)</f>
        <v/>
      </c>
      <c r="BL21" s="27">
        <f>COUNTIFS($M$2:$M$1000,"&gt;"&amp;$BL$17,$B$2:$B$1000,"="&amp;AL21)+COUNTIFS($M$2:$M$1000,"&gt;"&amp;$BL$17,$C$2:$C$1000,"="&amp;AL21)</f>
        <v/>
      </c>
      <c r="BM21" s="27">
        <f>COUNTIFS($M$2:$M$1000,"&lt;"&amp;$BL$17,$B$2:$B$1000,"="&amp;AL21)+COUNTIFS($M$2:$M$1000,"&lt;"&amp;$BL$17,$C$2:$C$1000,"="&amp;AL21)</f>
        <v/>
      </c>
      <c r="BN21" s="27">
        <f>COUNTIFS($M$2:$M$1000,"&gt;"&amp;$BL$17,$B$2:$B$1000,"="&amp;AM21)+COUNTIFS($M$2:$M$1000,"&gt;"&amp;$BL$17,$C$2:$C$1000,"="&amp;AM21)</f>
        <v/>
      </c>
      <c r="BO21" s="27">
        <f>COUNTIFS($M$2:$M$1000,"&lt;"&amp;$BL$17,$B$2:$B$1000,"="&amp;AM21)+COUNTIFS($M$2:$M$1000,"&lt;"&amp;$BL$17,$C$2:$C$1000,"="&amp;AM21)</f>
        <v/>
      </c>
      <c r="BP21" s="6">
        <f>COUNTIFS($H$2:$H$1000,"&gt;"&amp;$BP$17,$B$2:$B$1000,"="&amp;AL21)+COUNTIFS($I$2:$I$1000,"&gt;"&amp;$BP$17,$C$2:$C$1000,"="&amp;AL21)</f>
        <v/>
      </c>
      <c r="BQ21" s="27">
        <f>COUNTIFS($H$2:$H$1000,"&lt;"&amp;$BP$17,$B$2:$B$1000,"="&amp;AL21)+COUNTIFS($I$2:$I$1000,"&lt;"&amp;$BP$17,$C$2:$C$1000,"="&amp;AL21)</f>
        <v/>
      </c>
      <c r="BR21" s="27">
        <f>COUNTIFS($H$2:$H$1000,"&gt;"&amp;$BP$17,$B$2:$B$1000,"="&amp;AM21)+COUNTIFS($I$2:$I$1000,"&gt;"&amp;$BP$17,$C$2:$C$1000,"="&amp;AM21)</f>
        <v/>
      </c>
      <c r="BS21" s="27">
        <f>COUNTIFS($H$2:$H$1000,"&lt;"&amp;$BP$17,$B$2:$B$1000,"="&amp;AM21)+COUNTIFS($I$2:$I$1000,"&lt;"&amp;$BP$17,$C$2:$C$1000,"="&amp;AM21)</f>
        <v/>
      </c>
      <c r="BT21" s="27">
        <f>COUNTIFS($H$2:$H$1000,"&gt;"&amp;$BT$17,$B$2:$B$1000,"="&amp;AL21)+COUNTIFS($I$2:$I$1000,"&gt;"&amp;$BT$17,$C$2:$C$1000,"="&amp;AL21)</f>
        <v/>
      </c>
      <c r="BU21" s="27">
        <f>COUNTIFS($H$2:$H$1000,"&lt;"&amp;$BT$17,$B$2:$B$1000,"="&amp;AL21)+COUNTIFS($I$2:$I$1000,"&lt;"&amp;$BT$17,$C$2:$C$1000,"="&amp;AL21)</f>
        <v/>
      </c>
      <c r="BV21" s="27">
        <f>COUNTIFS($H$2:$H$1000,"&gt;"&amp;$BT$17,$B$2:$B$1000,"="&amp;AM21)+COUNTIFS($I$2:$I$1000,"&gt;"&amp;$BT$17,$C$2:$C$1000,"="&amp;AM21)</f>
        <v/>
      </c>
      <c r="BW21" s="27">
        <f>COUNTIFS($H$2:$H$1000,"&lt;"&amp;$BT$17,$B$2:$B$1000,"="&amp;AM21)+COUNTIFS($I$2:$I$1000,"&lt;"&amp;$BT$17,$C$2:$C$1000,"="&amp;AM21)</f>
        <v/>
      </c>
      <c r="BX21" s="27">
        <f>COUNTIFS($H$2:$H$1000,"&gt;"&amp;$BX$17,$B$2:$B$1000,"="&amp;AL21)+COUNTIFS($I$2:$I$1000,"&gt;"&amp;$BX$17,$C$2:$C$1000,"="&amp;AL21)</f>
        <v/>
      </c>
      <c r="BY21" s="27">
        <f>COUNTIFS($H$2:$H$1000,"&lt;"&amp;$BX$17,$B$2:$B$1000,"="&amp;AL21)+COUNTIFS($I$2:$I$1000,"&lt;"&amp;$BX$17,$C$2:$C$1000,"="&amp;AL21)</f>
        <v/>
      </c>
      <c r="BZ21" s="27">
        <f>COUNTIFS($H$2:$H$1000,"&gt;"&amp;$BX$17,$B$2:$B$1000,"="&amp;AM21)+COUNTIFS($I$2:$I$1000,"&gt;"&amp;$BX$17,$C$2:$C$1000,"="&amp;AM21)</f>
        <v/>
      </c>
      <c r="CA21" s="27">
        <f>COUNTIFS($H$2:$H$1000,"&lt;"&amp;$BX$17,$B$2:$B$1000,"="&amp;AM21)+COUNTIFS($I$2:$I$1000,"&lt;"&amp;$BX$17,$C$2:$C$1000,"="&amp;AM21)</f>
        <v/>
      </c>
      <c r="CB21" s="15">
        <f>COUNTIFS($K$2:$K$1000,"&gt;"&amp;$CB$17,$B$2:$B$1000,"="&amp;AL21)+COUNTIFS($L$2:$L$1000,"&gt;"&amp;$CB$17,$C$2:$C$1000,"="&amp;AL21)</f>
        <v/>
      </c>
      <c r="CC21" s="27">
        <f>COUNTIFS($K$2:$K$1000,"&lt;"&amp;$CB$17,$B$2:$B$1000,"="&amp;AL21)+COUNTIFS($L$2:$L$1000,"&lt;"&amp;$CB$17,$C$2:$C$1000,"="&amp;AL21)</f>
        <v/>
      </c>
      <c r="CD21" s="27">
        <f>COUNTIFS($K$2:$K$1000,"&gt;"&amp;$CB$17,$B$2:$B$1000,"="&amp;AM21)+COUNTIFS($L$2:$L$1000,"&gt;"&amp;$CB$17,$C$2:$C$1000,"="&amp;AM21)</f>
        <v/>
      </c>
      <c r="CE21" s="27">
        <f>COUNTIFS($K$2:$K$1000,"&lt;"&amp;$CB$17,$B$2:$B$1000,"="&amp;AM21)+COUNTIFS($L$2:$L$1000,"&lt;"&amp;$CB$17,$C$2:$C$1000,"="&amp;AM21)</f>
        <v/>
      </c>
      <c r="CF21" s="27">
        <f>COUNTIFS($K$2:$K$1000,"&gt;"&amp;$CF$17,$B$2:$B$1000,"="&amp;AL21)+COUNTIFS($L$2:$L$1000,"&gt;"&amp;$CF$17,$C$2:$C$1000,"="&amp;AL21)</f>
        <v/>
      </c>
      <c r="CG21" s="27">
        <f>COUNTIFS($K$2:$K$1000,"&lt;"&amp;$CF$17,$B$2:$B$1000,"="&amp;AL21)+COUNTIFS($L$2:$L$1000,"&lt;"&amp;$CF$17,$C$2:$C$1000,"="&amp;AL21)</f>
        <v/>
      </c>
      <c r="CH21" s="27">
        <f>COUNTIFS($K$2:$K$1000,"&gt;"&amp;$CF$17,$B$2:$B$1000,"="&amp;AM21)+COUNTIFS($L$2:$L$1000,"&gt;"&amp;$CF$17,$C$2:$C$1000,"="&amp;AM21)</f>
        <v/>
      </c>
      <c r="CI21" s="27">
        <f>COUNTIFS($K$2:$K$1000,"&lt;"&amp;$CF$17,$B$2:$B$1000,"="&amp;AM21)+COUNTIFS($L$2:$L$1000,"&lt;"&amp;$CF$17,$C$2:$C$1000,"="&amp;AM21)</f>
        <v/>
      </c>
      <c r="CJ21" s="27">
        <f>COUNTIFS($K$2:$K$1000,"&gt;"&amp;$CJ$17,$B$2:$B$1000,"="&amp;AL21)+COUNTIFS($L$2:$L$1000,"&gt;"&amp;$CJ$17,$C$2:$C$1000,"="&amp;AL21)</f>
        <v/>
      </c>
      <c r="CK21" s="27">
        <f>COUNTIFS($K$2:$K$1000,"&lt;"&amp;$CJ$17,$B$2:$B$1000,"="&amp;AL21)+COUNTIFS($L$2:$L$1000,"&lt;"&amp;$CJ$17,$C$2:$C$1000,"="&amp;AL21)</f>
        <v/>
      </c>
      <c r="CL21" s="27">
        <f>COUNTIFS($K$2:$K$1000,"&gt;"&amp;$CJ$17,$B$2:$B$1000,"="&amp;AM21)+COUNTIFS($L$2:$L$1000,"&gt;"&amp;$CJ$17,$C$2:$C$1000,"="&amp;AM21)</f>
        <v/>
      </c>
      <c r="CM21" s="27">
        <f>COUNTIFS($K$2:$K$1000,"&lt;"&amp;$CJ$17,$B$2:$B$1000,"="&amp;AM21)+COUNTIFS($L$2:$L$1000,"&lt;"&amp;$CJ$17,$C$2:$C$1000,"="&amp;AM21)</f>
        <v/>
      </c>
      <c r="CN21" s="6">
        <f>COUNTIFS($I$2:$I$1000,"&gt;"&amp;$CN$17,$B$2:$B$1000,"="&amp;AL21)+COUNTIFS($H$2:$H$1000,"&gt;"&amp;$CN$17,$C$2:$C$1000,"="&amp;AL21)</f>
        <v/>
      </c>
      <c r="CO21" s="27">
        <f>COUNTIFS($I$2:$I$1000,"&lt;"&amp;$CN$17,$B$2:$B$1000,"="&amp;AL21)+COUNTIFS($H$2:$H$1000,"&lt;"&amp;$CN$17,$C$2:$C$1000,"="&amp;AL21)</f>
        <v/>
      </c>
      <c r="CP21" s="27">
        <f>COUNTIFS($I$2:$I$1000,"&gt;"&amp;$CN$17,$B$2:$B$1000,"="&amp;AM21)+COUNTIFS($H$2:$H$1000,"&gt;"&amp;$CN$17,$C$2:$C$1000,"="&amp;AM21)</f>
        <v/>
      </c>
      <c r="CQ21" s="27">
        <f>COUNTIFS($I$2:$I$1000,"&lt;"&amp;$CN$17,$B$2:$B$1000,"="&amp;AM21)+COUNTIFS($H$2:$H$1000,"&lt;"&amp;$CN$17,$C$2:$C$1000,"="&amp;AM21)</f>
        <v/>
      </c>
      <c r="CR21" s="27">
        <f>COUNTIFS($I$2:$I$1000,"&gt;"&amp;$CR$17,$B$2:$B$1000,"="&amp;AL21)+COUNTIFS($H$2:$H$1000,"&gt;"&amp;$CR$17,$C$2:$C$1000,"="&amp;AL21)</f>
        <v/>
      </c>
      <c r="CS21" s="27">
        <f>COUNTIFS($I$2:$I$1000,"&lt;"&amp;$CR$17,$B$2:$B$1000,"="&amp;AL21)+COUNTIFS($H$2:$H$1000,"&lt;"&amp;$CR$17,$C$2:$C$1000,"="&amp;AL21)</f>
        <v/>
      </c>
      <c r="CT21" s="27">
        <f>COUNTIFS($I$2:$I$1000,"&gt;"&amp;$CR$17,$B$2:$B$1000,"="&amp;AM21)+COUNTIFS($H$2:$H$1000,"&gt;"&amp;$CR$17,$C$2:$C$1000,"="&amp;AM21)</f>
        <v/>
      </c>
      <c r="CU21" s="27">
        <f>COUNTIFS($I$2:$I$1000,"&lt;"&amp;$CR$17,$B$2:$B$1000,"="&amp;AM21)+COUNTIFS($H$2:$H$1000,"&lt;"&amp;$CR$17,$C$2:$C$1000,"="&amp;AM21)</f>
        <v/>
      </c>
      <c r="CV21" s="27">
        <f>COUNTIFS($I$2:$I$1000,"&gt;"&amp;$CV$17,$B$2:$B$1000,"="&amp;AL21)+COUNTIFS($H$2:$H$1000,"&gt;"&amp;$CV$17,$C$2:$C$1000,"="&amp;AL21)</f>
        <v/>
      </c>
      <c r="CW21" s="27">
        <f>COUNTIFS($I$2:$I$1000,"&lt;"&amp;$CV$17,$B$2:$B$1000,"="&amp;AL21)+COUNTIFS($H$2:$H$1000,"&lt;"&amp;$CV$17,$C$2:$C$1000,"="&amp;AL21)</f>
        <v/>
      </c>
      <c r="CX21" s="27">
        <f>COUNTIFS($I$2:$I$1000,"&gt;"&amp;$CV$17,$B$2:$B$1000,"="&amp;AM21)+COUNTIFS($H$2:$H$1000,"&gt;"&amp;$CV$17,$C$2:$C$1000,"="&amp;AM21)</f>
        <v/>
      </c>
      <c r="CY21" s="27">
        <f>COUNTIFS($I$2:$I$1000,"&lt;"&amp;$CV$17,$B$2:$B$1000,"="&amp;AM21)+COUNTIFS($H$2:$H$1000,"&lt;"&amp;$CV$17,$C$2:$C$1000,"="&amp;AM21)</f>
        <v/>
      </c>
      <c r="CZ21" s="15">
        <f>COUNTIFS($L$2:$L$1000,"&gt;"&amp;$CZ$17,$B$2:$B$1000,"="&amp;AL21)+COUNTIFS($K$2:$K$1000,"&gt;"&amp;$CZ$17,$C$2:$C$1000,"="&amp;AL21)</f>
        <v/>
      </c>
      <c r="DA21" s="27">
        <f>COUNTIFS($L$2:$L$1000,"&lt;"&amp;$CZ$17,$B$2:$B$1000,"="&amp;AL21)+COUNTIFS($K$2:$K$1000,"&lt;"&amp;$CZ$17,$C$2:$C$1000,"="&amp;AL21)</f>
        <v/>
      </c>
      <c r="DB21" s="27">
        <f>COUNTIFS($L$2:$L$1000,"&gt;"&amp;$CZ$17,$B$2:$B$1000,"="&amp;AM21)+COUNTIFS($K$2:$K$1000,"&gt;"&amp;$CZ$17,$C$2:$C$1000,"="&amp;AM21)</f>
        <v/>
      </c>
      <c r="DC21" s="27">
        <f>COUNTIFS($L$2:$L$1000,"&lt;"&amp;$CZ$17,$B$2:$B$1000,"="&amp;AM21)+COUNTIFS($K$2:$K$1000,"&lt;"&amp;$CZ$17,$C$2:$C$1000,"="&amp;AM21)</f>
        <v/>
      </c>
      <c r="DD21" s="27">
        <f>COUNTIFS($L$2:$L$1000,"&gt;"&amp;$DD$17,$B$2:$B$1000,"="&amp;AL21)+COUNTIFS($K$2:$K$1000,"&gt;"&amp;$DD$17,$C$2:$C$1000,"="&amp;AL21)</f>
        <v/>
      </c>
      <c r="DE21" s="27">
        <f>COUNTIFS($L$2:$L$1000,"&lt;"&amp;$DD$17,$B$2:$B$1000,"="&amp;AL21)+COUNTIFS($K$2:$K$1000,"&lt;"&amp;$DD$17,$C$2:$C$1000,"="&amp;AL21)</f>
        <v/>
      </c>
      <c r="DF21" s="27">
        <f>COUNTIFS($L$2:$L$1000,"&gt;"&amp;$DD$17,$B$2:$B$1000,"="&amp;AM21)+COUNTIFS($K$2:$K$1000,"&gt;"&amp;$DD$17,$C$2:$C$1000,"="&amp;AM21)</f>
        <v/>
      </c>
      <c r="DG21" s="27">
        <f>COUNTIFS($L$2:$L$1000,"&lt;"&amp;$DD$17,$B$2:$B$1000,"="&amp;AM21)+COUNTIFS($K$2:$K$1000,"&lt;"&amp;$DD$17,$C$2:$C$1000,"="&amp;AM21)</f>
        <v/>
      </c>
      <c r="DH21" s="27">
        <f>COUNTIFS($L$2:$L$1000,"&gt;"&amp;$DH$17,$B$2:$B$1000,"="&amp;AL21)+COUNTIFS($K$2:$K$1000,"&gt;"&amp;$DH$17,$C$2:$C$1000,"="&amp;AL21)</f>
        <v/>
      </c>
      <c r="DI21" s="27">
        <f>COUNTIFS($L$2:$L$1000,"&lt;"&amp;$DH$17,$B$2:$B$1000,"="&amp;AL21)+COUNTIFS($K$2:$K$1000,"&lt;"&amp;$DH$17,$C$2:$C$1000,"="&amp;AL21)</f>
        <v/>
      </c>
      <c r="DJ21" s="27">
        <f>COUNTIFS($L$2:$L$1000,"&gt;"&amp;$DH$17,$B$2:$B$1000,"="&amp;AM21)+COUNTIFS($K$2:$K$1000,"&gt;"&amp;$DH$17,$C$2:$C$1000,"="&amp;AM21)</f>
        <v/>
      </c>
      <c r="DK21" s="27">
        <f>COUNTIFS($L$2:$L$1000,"&lt;"&amp;$DH$17,$B$2:$B$1000,"="&amp;AM21)+COUNTIFS($K$2:$K$1000,"&lt;"&amp;$DH$17,$C$2:$C$1000,"="&amp;AM21)</f>
        <v/>
      </c>
      <c r="DM21" s="42" t="n"/>
      <c r="DP21" s="42" t="n"/>
      <c r="DS21" s="42" t="n"/>
      <c r="DV21" s="42" t="n"/>
      <c r="DY21" s="42" t="n"/>
      <c r="EB21" s="42" t="n"/>
      <c r="EE21" s="42" t="n"/>
      <c r="EH21" s="29" t="n"/>
      <c r="EK21" s="29" t="n"/>
      <c r="EN21" s="29" t="n"/>
      <c r="EQ21" s="29" t="n"/>
      <c r="ET21" s="29" t="n"/>
      <c r="EW21" s="29" t="n"/>
      <c r="EZ21" s="29" t="n"/>
      <c r="FC21" s="29" t="n"/>
    </row>
    <row customHeight="1" ht="12" r="22">
      <c r="A22" s="52" t="n">
        <v>43343</v>
      </c>
      <c r="B22" s="42" t="inlineStr">
        <is>
          <t>Eibar</t>
        </is>
      </c>
      <c r="C22" s="42" t="inlineStr">
        <is>
          <t>Real Sociedad</t>
        </is>
      </c>
      <c r="D22" s="27" t="n">
        <v>435</v>
      </c>
      <c r="E22" s="27" t="n">
        <v>317</v>
      </c>
      <c r="F22" s="27" t="n">
        <v>285</v>
      </c>
      <c r="G22" s="27" t="n">
        <v>179</v>
      </c>
      <c r="H22" s="8" t="n">
        <v>2</v>
      </c>
      <c r="I22" s="8" t="n">
        <v>2</v>
      </c>
      <c r="J22" s="8" t="n">
        <v>4</v>
      </c>
      <c r="K22" s="15" t="n">
        <v>2</v>
      </c>
      <c r="L22" s="27" t="n">
        <v>1</v>
      </c>
      <c r="M22" s="8" t="n">
        <v>3</v>
      </c>
      <c r="N22" s="12">
        <f>IF(K22="","",LOOKUP(K22-L22,{-9E+307,0,1},{2,"x",1}))</f>
        <v/>
      </c>
      <c r="O22" s="7">
        <f>IF(K22="","",K22&amp;"-"&amp;L22)</f>
        <v/>
      </c>
      <c r="P22" s="1" t="n"/>
      <c r="Q22" s="42" t="inlineStr">
        <is>
          <t>Villarreal</t>
        </is>
      </c>
      <c r="R22" s="27">
        <f>SUMPRODUCT(($B$2:$C$1001=$Q22)*($N$2:$N$1001&lt;&gt;""))</f>
        <v/>
      </c>
      <c r="S22" s="27">
        <f>SUMIF($B$2:$B$1001,$Q22,$D$2:$D$1001)+SUMIF($C$2:$C$1001,$Q22,$E$2:$E$1001)</f>
        <v/>
      </c>
      <c r="T22" s="27">
        <f>SUMIF($B$2:$B$1001,$Q22,$F$2:$F$1001)+SUMIF($C$2:$C$1001,$Q22,$G$2:$G$1001)</f>
        <v/>
      </c>
      <c r="U22" s="27">
        <f>SUMIF($B$2:$B$1001,$Q22,$H$2:$H$1001)+SUMIF($C$2:$C$1001,$Q22,$I$2:$I$1001)</f>
        <v/>
      </c>
      <c r="V22" s="27">
        <f>SUMIF($B$2:$B$1001,$Q22,$K$2:$K$1001)+SUMIF($C$2:$C$1001,$Q22,$L$2:$L$1001)</f>
        <v/>
      </c>
      <c r="W22" s="15">
        <f>SUMIF($C$2:$C$1001,$Q22,$D$2:$D$1001)+SUMIF($B$2:$B$1001,$Q22,$E$2:$E$1001)</f>
        <v/>
      </c>
      <c r="X22" s="27">
        <f>SUMIF($C$2:$C$1001,$Q22,$F$2:$F$1001)+SUMIF($B$2:$B$1001,$Q22,$G$2:$G$1001)</f>
        <v/>
      </c>
      <c r="Y22" s="27">
        <f>SUMIF($C$2:$C$1001,$Q22,$H$2:$H$1001)+SUMIF($B$2:$B$1001,$Q22,$I$2:$I$1001)</f>
        <v/>
      </c>
      <c r="Z22" s="27">
        <f>SUMIF($C$2:$C$1001,$Q22,$K$2:$K$1001)+SUMIF($B$2:$B$1001,$Q22,$L$2:$L$1001)</f>
        <v/>
      </c>
      <c r="AA22" s="6" t="n">
        <v>5</v>
      </c>
      <c r="AB22" s="27" t="n">
        <v>1913</v>
      </c>
      <c r="AC22" s="27" t="n">
        <v>1466</v>
      </c>
      <c r="AD22" s="27" t="n">
        <v>22</v>
      </c>
      <c r="AE22" s="27" t="n">
        <v>7</v>
      </c>
      <c r="AF22" s="15" t="n">
        <v>2428</v>
      </c>
      <c r="AG22" s="27" t="n">
        <v>1969</v>
      </c>
      <c r="AH22" s="27" t="n">
        <v>21</v>
      </c>
      <c r="AI22" s="27" t="n">
        <v>6</v>
      </c>
      <c r="AL22" s="42">
        <f>AL34</f>
        <v/>
      </c>
      <c r="AM22" s="42">
        <f>AM34</f>
        <v/>
      </c>
      <c r="AN22" s="27">
        <f>COUNTIFS($J$2:$J$1000,"&gt;"&amp;$AN$17,$B$2:$B$1000,"="&amp;AL22)+COUNTIFS($J$2:$J$1000,"&gt;"&amp;$AN$17,$C$2:$C$1000,"="&amp;AL22)</f>
        <v/>
      </c>
      <c r="AO22" s="27">
        <f>COUNTIFS($J$2:$J$1000,"&lt;"&amp;$AN$17,$B$2:$B$1000,"="&amp;AL22)+COUNTIFS($J$2:$J$1000,"&lt;"&amp;$AN$17,$C$2:$C$1000,"="&amp;AL22)</f>
        <v/>
      </c>
      <c r="AP22" s="27">
        <f>COUNTIFS($J$2:$J$1000,"&gt;"&amp;$AN$17,$B$2:$B$1000,"="&amp;AM22)+COUNTIFS($J$2:$J$1000,"&gt;"&amp;$AN$17,$C$2:$C$1000,"="&amp;AM22)</f>
        <v/>
      </c>
      <c r="AQ22" s="27">
        <f>COUNTIFS($J$2:$J$1000,"&lt;"&amp;$AN$17,$B$2:$B$1000,"="&amp;AM22)+COUNTIFS($J$2:$J$1000,"&lt;"&amp;$AN$17,$C$2:$C$1000,"="&amp;AM22)</f>
        <v/>
      </c>
      <c r="AR22" s="27">
        <f>COUNTIFS($J$2:$J$1000,"&gt;"&amp;$AR$17,$B$2:$B$1000,"="&amp;AL22)+COUNTIFS($J$2:$J$1000,"&gt;"&amp;$AR$17,$C$2:$C$1000,"="&amp;AL22)</f>
        <v/>
      </c>
      <c r="AS22" s="27">
        <f>COUNTIFS($J$2:$J$1000,"&lt;"&amp;$AR$17,$B$2:$B$1000,"="&amp;AL22)+COUNTIFS($J$2:$J$1000,"&lt;"&amp;$AR$17,$C$2:$C$1000,"="&amp;AL22)</f>
        <v/>
      </c>
      <c r="AT22" s="27">
        <f>COUNTIFS($J$2:$J$1000,"&gt;"&amp;$AR$17,$B$2:$B$1000,"="&amp;AM22)+COUNTIFS($J$2:$J$1000,"&gt;"&amp;$AR$17,$C$2:$C$1000,"="&amp;AM22)</f>
        <v/>
      </c>
      <c r="AU22" s="27">
        <f>COUNTIFS($J$2:$J$1000,"&lt;"&amp;$AR$17,$B$2:$B$1000,"="&amp;AM22)+COUNTIFS($J$2:$J$1000,"&lt;"&amp;$AR$17,$C$2:$C$1000,"="&amp;AM22)</f>
        <v/>
      </c>
      <c r="AV22" s="27">
        <f>COUNTIFS($J$2:$J$1000,"&gt;"&amp;$AV$17,$B$2:$B$1000,"="&amp;AL22)+COUNTIFS($J$2:$J$1000,"&gt;"&amp;$AV$17,$C$2:$C$1000,"="&amp;AL22)</f>
        <v/>
      </c>
      <c r="AW22" s="27">
        <f>COUNTIFS($J$2:$J$1000,"&lt;"&amp;$AV$17,$B$2:$B$1000,"="&amp;AL22)+COUNTIFS($J$2:$J$1000,"&lt;"&amp;$AV$17,$C$2:$C$1000,"="&amp;AL22)</f>
        <v/>
      </c>
      <c r="AX22" s="27">
        <f>COUNTIFS($J$2:$J$1000,"&gt;"&amp;$AV$17,$B$2:$B$1000,"="&amp;AM22)+COUNTIFS($J$2:$J$1000,"&gt;"&amp;$AV$17,$C$2:$C$1000,"="&amp;AM22)</f>
        <v/>
      </c>
      <c r="AY22" s="27">
        <f>COUNTIFS($J$2:$J$1000,"&lt;"&amp;$AV$17,$B$2:$B$1000,"="&amp;AM22)+COUNTIFS($J$2:$J$1000,"&lt;"&amp;$AV$17,$C$2:$C$1000,"="&amp;AM22)</f>
        <v/>
      </c>
      <c r="AZ22" s="15">
        <f>COUNTIFS($M$2:$M$1000,"&gt;"&amp;$AZ$17,$B$2:$B$1000,"="&amp;AL22)+COUNTIFS($M$2:$M$1000,"&gt;"&amp;$AZ$17,$C$2:$C$1000,"="&amp;AL22)</f>
        <v/>
      </c>
      <c r="BA22" s="27">
        <f>COUNTIFS($M$2:$M$1000,"&lt;"&amp;$AZ$17,$B$2:$B$1000,"="&amp;AL22)+COUNTIFS($M$2:$M$1000,"&lt;"&amp;$AZ$17,$C$2:$C$1000,"="&amp;AL22)</f>
        <v/>
      </c>
      <c r="BB22" s="27">
        <f>COUNTIFS($M$2:$M$1000,"&gt;"&amp;$AZ$17,$B$2:$B$1000,"="&amp;AM22)+COUNTIFS($M$2:$M$1000,"&gt;"&amp;$AZ$17,$C$2:$C$1000,"="&amp;AM22)</f>
        <v/>
      </c>
      <c r="BC22" s="27">
        <f>COUNTIFS($M$2:$M$1000,"&lt;"&amp;$AZ$17,$B$2:$B$1000,"="&amp;AM22)+COUNTIFS($M$2:$M$1000,"&lt;"&amp;$AZ$17,$C$2:$C$1000,"="&amp;AM22)</f>
        <v/>
      </c>
      <c r="BD22" s="27">
        <f>COUNTIFS($M$2:$M$1000,"&gt;"&amp;$BD$17,$B$2:$B$1000,"="&amp;AL22)+COUNTIFS($M$2:$M$1000,"&gt;"&amp;$BD$17,$C$2:$C$1000,"="&amp;AL22)</f>
        <v/>
      </c>
      <c r="BE22" s="27">
        <f>COUNTIFS($M$2:$M$1000,"&lt;"&amp;$BD$17,$B$2:$B$1000,"="&amp;AL22)+COUNTIFS($M$2:$M$1000,"&lt;"&amp;$BD$17,$C$2:$C$1000,"="&amp;AL22)</f>
        <v/>
      </c>
      <c r="BF22" s="27">
        <f>COUNTIFS($M$2:$M$1000,"&gt;"&amp;$BD$17,$B$2:$B$1000,"="&amp;AM22)+COUNTIFS($M$2:$M$1000,"&gt;"&amp;$BD$17,$C$2:$C$1000,"="&amp;AM22)</f>
        <v/>
      </c>
      <c r="BG22" s="27">
        <f>COUNTIFS($M$2:$M$1000,"&lt;"&amp;$BD$17,$B$2:$B$1000,"="&amp;AM22)+COUNTIFS($M$2:$M$1000,"&lt;"&amp;$BD$17,$C$2:$C$1000,"="&amp;AM22)</f>
        <v/>
      </c>
      <c r="BH22" s="27">
        <f>COUNTIFS($M$2:$M$1000,"&gt;"&amp;$BH$17,$B$2:$B$1000,"="&amp;AL22)+COUNTIFS($M$2:$M$1000,"&gt;"&amp;$BH$17,$C$2:$C$1000,"="&amp;AL22)</f>
        <v/>
      </c>
      <c r="BI22" s="27">
        <f>COUNTIFS($M$2:$M$1000,"&lt;"&amp;$BH$17,$B$2:$B$1000,"="&amp;AL22)+COUNTIFS($M$2:$M$1000,"&lt;"&amp;$BH$17,$C$2:$C$1000,"="&amp;AL22)</f>
        <v/>
      </c>
      <c r="BJ22" s="27">
        <f>COUNTIFS($M$2:$M$1000,"&gt;"&amp;$BH$17,$B$2:$B$1000,"="&amp;AM22)+COUNTIFS($M$2:$M$1000,"&gt;"&amp;$BH$17,$C$2:$C$1000,"="&amp;AM22)</f>
        <v/>
      </c>
      <c r="BK22" s="27">
        <f>COUNTIFS($M$2:$M$1000,"&lt;"&amp;$BH$17,$B$2:$B$1000,"="&amp;AM22)+COUNTIFS($M$2:$M$1000,"&lt;"&amp;$BH$17,$C$2:$C$1000,"="&amp;AM22)</f>
        <v/>
      </c>
      <c r="BL22" s="27">
        <f>COUNTIFS($M$2:$M$1000,"&gt;"&amp;$BL$17,$B$2:$B$1000,"="&amp;AL22)+COUNTIFS($M$2:$M$1000,"&gt;"&amp;$BL$17,$C$2:$C$1000,"="&amp;AL22)</f>
        <v/>
      </c>
      <c r="BM22" s="27">
        <f>COUNTIFS($M$2:$M$1000,"&lt;"&amp;$BL$17,$B$2:$B$1000,"="&amp;AL22)+COUNTIFS($M$2:$M$1000,"&lt;"&amp;$BL$17,$C$2:$C$1000,"="&amp;AL22)</f>
        <v/>
      </c>
      <c r="BN22" s="27">
        <f>COUNTIFS($M$2:$M$1000,"&gt;"&amp;$BL$17,$B$2:$B$1000,"="&amp;AM22)+COUNTIFS($M$2:$M$1000,"&gt;"&amp;$BL$17,$C$2:$C$1000,"="&amp;AM22)</f>
        <v/>
      </c>
      <c r="BO22" s="27">
        <f>COUNTIFS($M$2:$M$1000,"&lt;"&amp;$BL$17,$B$2:$B$1000,"="&amp;AM22)+COUNTIFS($M$2:$M$1000,"&lt;"&amp;$BL$17,$C$2:$C$1000,"="&amp;AM22)</f>
        <v/>
      </c>
      <c r="BP22" s="6">
        <f>COUNTIFS($H$2:$H$1000,"&gt;"&amp;$BP$17,$B$2:$B$1000,"="&amp;AL22)+COUNTIFS($I$2:$I$1000,"&gt;"&amp;$BP$17,$C$2:$C$1000,"="&amp;AL22)</f>
        <v/>
      </c>
      <c r="BQ22" s="27">
        <f>COUNTIFS($H$2:$H$1000,"&lt;"&amp;$BP$17,$B$2:$B$1000,"="&amp;AL22)+COUNTIFS($I$2:$I$1000,"&lt;"&amp;$BP$17,$C$2:$C$1000,"="&amp;AL22)</f>
        <v/>
      </c>
      <c r="BR22" s="27">
        <f>COUNTIFS($H$2:$H$1000,"&gt;"&amp;$BP$17,$B$2:$B$1000,"="&amp;AM22)+COUNTIFS($I$2:$I$1000,"&gt;"&amp;$BP$17,$C$2:$C$1000,"="&amp;AM22)</f>
        <v/>
      </c>
      <c r="BS22" s="27">
        <f>COUNTIFS($H$2:$H$1000,"&lt;"&amp;$BP$17,$B$2:$B$1000,"="&amp;AM22)+COUNTIFS($I$2:$I$1000,"&lt;"&amp;$BP$17,$C$2:$C$1000,"="&amp;AM22)</f>
        <v/>
      </c>
      <c r="BT22" s="27">
        <f>COUNTIFS($H$2:$H$1000,"&gt;"&amp;$BT$17,$B$2:$B$1000,"="&amp;AL22)+COUNTIFS($I$2:$I$1000,"&gt;"&amp;$BT$17,$C$2:$C$1000,"="&amp;AL22)</f>
        <v/>
      </c>
      <c r="BU22" s="27">
        <f>COUNTIFS($H$2:$H$1000,"&lt;"&amp;$BT$17,$B$2:$B$1000,"="&amp;AL22)+COUNTIFS($I$2:$I$1000,"&lt;"&amp;$BT$17,$C$2:$C$1000,"="&amp;AL22)</f>
        <v/>
      </c>
      <c r="BV22" s="27">
        <f>COUNTIFS($H$2:$H$1000,"&gt;"&amp;$BT$17,$B$2:$B$1000,"="&amp;AM22)+COUNTIFS($I$2:$I$1000,"&gt;"&amp;$BT$17,$C$2:$C$1000,"="&amp;AM22)</f>
        <v/>
      </c>
      <c r="BW22" s="27">
        <f>COUNTIFS($H$2:$H$1000,"&lt;"&amp;$BT$17,$B$2:$B$1000,"="&amp;AM22)+COUNTIFS($I$2:$I$1000,"&lt;"&amp;$BT$17,$C$2:$C$1000,"="&amp;AM22)</f>
        <v/>
      </c>
      <c r="BX22" s="27">
        <f>COUNTIFS($H$2:$H$1000,"&gt;"&amp;$BX$17,$B$2:$B$1000,"="&amp;AL22)+COUNTIFS($I$2:$I$1000,"&gt;"&amp;$BX$17,$C$2:$C$1000,"="&amp;AL22)</f>
        <v/>
      </c>
      <c r="BY22" s="27">
        <f>COUNTIFS($H$2:$H$1000,"&lt;"&amp;$BX$17,$B$2:$B$1000,"="&amp;AL22)+COUNTIFS($I$2:$I$1000,"&lt;"&amp;$BX$17,$C$2:$C$1000,"="&amp;AL22)</f>
        <v/>
      </c>
      <c r="BZ22" s="27">
        <f>COUNTIFS($H$2:$H$1000,"&gt;"&amp;$BX$17,$B$2:$B$1000,"="&amp;AM22)+COUNTIFS($I$2:$I$1000,"&gt;"&amp;$BX$17,$C$2:$C$1000,"="&amp;AM22)</f>
        <v/>
      </c>
      <c r="CA22" s="27">
        <f>COUNTIFS($H$2:$H$1000,"&lt;"&amp;$BX$17,$B$2:$B$1000,"="&amp;AM22)+COUNTIFS($I$2:$I$1000,"&lt;"&amp;$BX$17,$C$2:$C$1000,"="&amp;AM22)</f>
        <v/>
      </c>
      <c r="CB22" s="15">
        <f>COUNTIFS($K$2:$K$1000,"&gt;"&amp;$CB$17,$B$2:$B$1000,"="&amp;AL22)+COUNTIFS($L$2:$L$1000,"&gt;"&amp;$CB$17,$C$2:$C$1000,"="&amp;AL22)</f>
        <v/>
      </c>
      <c r="CC22" s="27">
        <f>COUNTIFS($K$2:$K$1000,"&lt;"&amp;$CB$17,$B$2:$B$1000,"="&amp;AL22)+COUNTIFS($L$2:$L$1000,"&lt;"&amp;$CB$17,$C$2:$C$1000,"="&amp;AL22)</f>
        <v/>
      </c>
      <c r="CD22" s="27">
        <f>COUNTIFS($K$2:$K$1000,"&gt;"&amp;$CB$17,$B$2:$B$1000,"="&amp;AM22)+COUNTIFS($L$2:$L$1000,"&gt;"&amp;$CB$17,$C$2:$C$1000,"="&amp;AM22)</f>
        <v/>
      </c>
      <c r="CE22" s="27">
        <f>COUNTIFS($K$2:$K$1000,"&lt;"&amp;$CB$17,$B$2:$B$1000,"="&amp;AM22)+COUNTIFS($L$2:$L$1000,"&lt;"&amp;$CB$17,$C$2:$C$1000,"="&amp;AM22)</f>
        <v/>
      </c>
      <c r="CF22" s="27">
        <f>COUNTIFS($K$2:$K$1000,"&gt;"&amp;$CF$17,$B$2:$B$1000,"="&amp;AL22)+COUNTIFS($L$2:$L$1000,"&gt;"&amp;$CF$17,$C$2:$C$1000,"="&amp;AL22)</f>
        <v/>
      </c>
      <c r="CG22" s="27">
        <f>COUNTIFS($K$2:$K$1000,"&lt;"&amp;$CF$17,$B$2:$B$1000,"="&amp;AL22)+COUNTIFS($L$2:$L$1000,"&lt;"&amp;$CF$17,$C$2:$C$1000,"="&amp;AL22)</f>
        <v/>
      </c>
      <c r="CH22" s="27">
        <f>COUNTIFS($K$2:$K$1000,"&gt;"&amp;$CF$17,$B$2:$B$1000,"="&amp;AM22)+COUNTIFS($L$2:$L$1000,"&gt;"&amp;$CF$17,$C$2:$C$1000,"="&amp;AM22)</f>
        <v/>
      </c>
      <c r="CI22" s="27">
        <f>COUNTIFS($K$2:$K$1000,"&lt;"&amp;$CF$17,$B$2:$B$1000,"="&amp;AM22)+COUNTIFS($L$2:$L$1000,"&lt;"&amp;$CF$17,$C$2:$C$1000,"="&amp;AM22)</f>
        <v/>
      </c>
      <c r="CJ22" s="27">
        <f>COUNTIFS($K$2:$K$1000,"&gt;"&amp;$CJ$17,$B$2:$B$1000,"="&amp;AL22)+COUNTIFS($L$2:$L$1000,"&gt;"&amp;$CJ$17,$C$2:$C$1000,"="&amp;AL22)</f>
        <v/>
      </c>
      <c r="CK22" s="27">
        <f>COUNTIFS($K$2:$K$1000,"&lt;"&amp;$CJ$17,$B$2:$B$1000,"="&amp;AL22)+COUNTIFS($L$2:$L$1000,"&lt;"&amp;$CJ$17,$C$2:$C$1000,"="&amp;AL22)</f>
        <v/>
      </c>
      <c r="CL22" s="27">
        <f>COUNTIFS($K$2:$K$1000,"&gt;"&amp;$CJ$17,$B$2:$B$1000,"="&amp;AM22)+COUNTIFS($L$2:$L$1000,"&gt;"&amp;$CJ$17,$C$2:$C$1000,"="&amp;AM22)</f>
        <v/>
      </c>
      <c r="CM22" s="27">
        <f>COUNTIFS($K$2:$K$1000,"&lt;"&amp;$CJ$17,$B$2:$B$1000,"="&amp;AM22)+COUNTIFS($L$2:$L$1000,"&lt;"&amp;$CJ$17,$C$2:$C$1000,"="&amp;AM22)</f>
        <v/>
      </c>
      <c r="CN22" s="6">
        <f>COUNTIFS($I$2:$I$1000,"&gt;"&amp;$CN$17,$B$2:$B$1000,"="&amp;AL22)+COUNTIFS($H$2:$H$1000,"&gt;"&amp;$CN$17,$C$2:$C$1000,"="&amp;AL22)</f>
        <v/>
      </c>
      <c r="CO22" s="27">
        <f>COUNTIFS($I$2:$I$1000,"&lt;"&amp;$CN$17,$B$2:$B$1000,"="&amp;AL22)+COUNTIFS($H$2:$H$1000,"&lt;"&amp;$CN$17,$C$2:$C$1000,"="&amp;AL22)</f>
        <v/>
      </c>
      <c r="CP22" s="27">
        <f>COUNTIFS($I$2:$I$1000,"&gt;"&amp;$CN$17,$B$2:$B$1000,"="&amp;AM22)+COUNTIFS($H$2:$H$1000,"&gt;"&amp;$CN$17,$C$2:$C$1000,"="&amp;AM22)</f>
        <v/>
      </c>
      <c r="CQ22" s="27">
        <f>COUNTIFS($I$2:$I$1000,"&lt;"&amp;$CN$17,$B$2:$B$1000,"="&amp;AM22)+COUNTIFS($H$2:$H$1000,"&lt;"&amp;$CN$17,$C$2:$C$1000,"="&amp;AM22)</f>
        <v/>
      </c>
      <c r="CR22" s="27">
        <f>COUNTIFS($I$2:$I$1000,"&gt;"&amp;$CR$17,$B$2:$B$1000,"="&amp;AL22)+COUNTIFS($H$2:$H$1000,"&gt;"&amp;$CR$17,$C$2:$C$1000,"="&amp;AL22)</f>
        <v/>
      </c>
      <c r="CS22" s="27">
        <f>COUNTIFS($I$2:$I$1000,"&lt;"&amp;$CR$17,$B$2:$B$1000,"="&amp;AL22)+COUNTIFS($H$2:$H$1000,"&lt;"&amp;$CR$17,$C$2:$C$1000,"="&amp;AL22)</f>
        <v/>
      </c>
      <c r="CT22" s="27">
        <f>COUNTIFS($I$2:$I$1000,"&gt;"&amp;$CR$17,$B$2:$B$1000,"="&amp;AM22)+COUNTIFS($H$2:$H$1000,"&gt;"&amp;$CR$17,$C$2:$C$1000,"="&amp;AM22)</f>
        <v/>
      </c>
      <c r="CU22" s="27">
        <f>COUNTIFS($I$2:$I$1000,"&lt;"&amp;$CR$17,$B$2:$B$1000,"="&amp;AM22)+COUNTIFS($H$2:$H$1000,"&lt;"&amp;$CR$17,$C$2:$C$1000,"="&amp;AM22)</f>
        <v/>
      </c>
      <c r="CV22" s="27">
        <f>COUNTIFS($I$2:$I$1000,"&gt;"&amp;$CV$17,$B$2:$B$1000,"="&amp;AL22)+COUNTIFS($H$2:$H$1000,"&gt;"&amp;$CV$17,$C$2:$C$1000,"="&amp;AL22)</f>
        <v/>
      </c>
      <c r="CW22" s="27">
        <f>COUNTIFS($I$2:$I$1000,"&lt;"&amp;$CV$17,$B$2:$B$1000,"="&amp;AL22)+COUNTIFS($H$2:$H$1000,"&lt;"&amp;$CV$17,$C$2:$C$1000,"="&amp;AL22)</f>
        <v/>
      </c>
      <c r="CX22" s="27">
        <f>COUNTIFS($I$2:$I$1000,"&gt;"&amp;$CV$17,$B$2:$B$1000,"="&amp;AM22)+COUNTIFS($H$2:$H$1000,"&gt;"&amp;$CV$17,$C$2:$C$1000,"="&amp;AM22)</f>
        <v/>
      </c>
      <c r="CY22" s="27">
        <f>COUNTIFS($I$2:$I$1000,"&lt;"&amp;$CV$17,$B$2:$B$1000,"="&amp;AM22)+COUNTIFS($H$2:$H$1000,"&lt;"&amp;$CV$17,$C$2:$C$1000,"="&amp;AM22)</f>
        <v/>
      </c>
      <c r="CZ22" s="15">
        <f>COUNTIFS($L$2:$L$1000,"&gt;"&amp;$CZ$17,$B$2:$B$1000,"="&amp;AL22)+COUNTIFS($K$2:$K$1000,"&gt;"&amp;$CZ$17,$C$2:$C$1000,"="&amp;AL22)</f>
        <v/>
      </c>
      <c r="DA22" s="27">
        <f>COUNTIFS($L$2:$L$1000,"&lt;"&amp;$CZ$17,$B$2:$B$1000,"="&amp;AL22)+COUNTIFS($K$2:$K$1000,"&lt;"&amp;$CZ$17,$C$2:$C$1000,"="&amp;AL22)</f>
        <v/>
      </c>
      <c r="DB22" s="27">
        <f>COUNTIFS($L$2:$L$1000,"&gt;"&amp;$CZ$17,$B$2:$B$1000,"="&amp;AM22)+COUNTIFS($K$2:$K$1000,"&gt;"&amp;$CZ$17,$C$2:$C$1000,"="&amp;AM22)</f>
        <v/>
      </c>
      <c r="DC22" s="27">
        <f>COUNTIFS($L$2:$L$1000,"&lt;"&amp;$CZ$17,$B$2:$B$1000,"="&amp;AM22)+COUNTIFS($K$2:$K$1000,"&lt;"&amp;$CZ$17,$C$2:$C$1000,"="&amp;AM22)</f>
        <v/>
      </c>
      <c r="DD22" s="27">
        <f>COUNTIFS($L$2:$L$1000,"&gt;"&amp;$DD$17,$B$2:$B$1000,"="&amp;AL22)+COUNTIFS($K$2:$K$1000,"&gt;"&amp;$DD$17,$C$2:$C$1000,"="&amp;AL22)</f>
        <v/>
      </c>
      <c r="DE22" s="27">
        <f>COUNTIFS($L$2:$L$1000,"&lt;"&amp;$DD$17,$B$2:$B$1000,"="&amp;AL22)+COUNTIFS($K$2:$K$1000,"&lt;"&amp;$DD$17,$C$2:$C$1000,"="&amp;AL22)</f>
        <v/>
      </c>
      <c r="DF22" s="27">
        <f>COUNTIFS($L$2:$L$1000,"&gt;"&amp;$DD$17,$B$2:$B$1000,"="&amp;AM22)+COUNTIFS($K$2:$K$1000,"&gt;"&amp;$DD$17,$C$2:$C$1000,"="&amp;AM22)</f>
        <v/>
      </c>
      <c r="DG22" s="27">
        <f>COUNTIFS($L$2:$L$1000,"&lt;"&amp;$DD$17,$B$2:$B$1000,"="&amp;AM22)+COUNTIFS($K$2:$K$1000,"&lt;"&amp;$DD$17,$C$2:$C$1000,"="&amp;AM22)</f>
        <v/>
      </c>
      <c r="DH22" s="27">
        <f>COUNTIFS($L$2:$L$1000,"&gt;"&amp;$DH$17,$B$2:$B$1000,"="&amp;AL22)+COUNTIFS($K$2:$K$1000,"&gt;"&amp;$DH$17,$C$2:$C$1000,"="&amp;AL22)</f>
        <v/>
      </c>
      <c r="DI22" s="27">
        <f>COUNTIFS($L$2:$L$1000,"&lt;"&amp;$DH$17,$B$2:$B$1000,"="&amp;AL22)+COUNTIFS($K$2:$K$1000,"&lt;"&amp;$DH$17,$C$2:$C$1000,"="&amp;AL22)</f>
        <v/>
      </c>
      <c r="DJ22" s="27">
        <f>COUNTIFS($L$2:$L$1000,"&gt;"&amp;$DH$17,$B$2:$B$1000,"="&amp;AM22)+COUNTIFS($K$2:$K$1000,"&gt;"&amp;$DH$17,$C$2:$C$1000,"="&amp;AM22)</f>
        <v/>
      </c>
      <c r="DK22" s="27">
        <f>COUNTIFS($L$2:$L$1000,"&lt;"&amp;$DH$17,$B$2:$B$1000,"="&amp;AM22)+COUNTIFS($K$2:$K$1000,"&lt;"&amp;$DH$17,$C$2:$C$1000,"="&amp;AM22)</f>
        <v/>
      </c>
      <c r="DM22" s="42" t="n"/>
      <c r="DP22" s="42" t="n"/>
      <c r="DS22" s="42" t="n"/>
      <c r="DV22" s="42" t="n"/>
      <c r="DY22" s="42" t="n"/>
      <c r="EB22" s="42" t="n"/>
      <c r="EE22" s="42" t="n"/>
      <c r="EH22" s="29" t="n"/>
      <c r="EK22" s="29" t="n"/>
      <c r="EN22" s="29" t="n"/>
      <c r="EQ22" s="29" t="n"/>
      <c r="ET22" s="29" t="n"/>
      <c r="EW22" s="29" t="n"/>
      <c r="EZ22" s="29" t="n"/>
      <c r="FC22" s="29" t="n"/>
    </row>
    <row customHeight="1" ht="12" r="23">
      <c r="A23" s="52" t="n">
        <v>43343</v>
      </c>
      <c r="B23" s="42" t="inlineStr">
        <is>
          <t>Getafe</t>
        </is>
      </c>
      <c r="C23" s="42" t="inlineStr">
        <is>
          <t>Valladolid</t>
        </is>
      </c>
      <c r="D23" s="27" t="n">
        <v>362</v>
      </c>
      <c r="E23" s="27" t="n">
        <v>323</v>
      </c>
      <c r="F23" s="27" t="n">
        <v>261</v>
      </c>
      <c r="G23" s="27" t="n">
        <v>210</v>
      </c>
      <c r="H23" s="8" t="n">
        <v>3</v>
      </c>
      <c r="I23" s="8" t="n">
        <v>4</v>
      </c>
      <c r="J23" s="8" t="n">
        <v>7</v>
      </c>
      <c r="K23" s="15" t="n">
        <v>0</v>
      </c>
      <c r="L23" s="27" t="n">
        <v>0</v>
      </c>
      <c r="M23" s="8" t="n">
        <v>0</v>
      </c>
      <c r="N23" s="12">
        <f>IF(K23="","",LOOKUP(K23-L23,{-9E+307,0,1},{2,"x",1}))</f>
        <v/>
      </c>
      <c r="O23" s="7">
        <f>IF(K23="","",K23&amp;"-"&amp;L23)</f>
        <v/>
      </c>
      <c r="P23" s="1" t="n"/>
      <c r="AL23" s="42">
        <f>AL35</f>
        <v/>
      </c>
      <c r="AM23" s="42">
        <f>AM35</f>
        <v/>
      </c>
      <c r="AN23" s="27">
        <f>COUNTIFS($J$2:$J$1000,"&gt;"&amp;$AN$17,$B$2:$B$1000,"="&amp;AL23)+COUNTIFS($J$2:$J$1000,"&gt;"&amp;$AN$17,$C$2:$C$1000,"="&amp;AL23)</f>
        <v/>
      </c>
      <c r="AO23" s="27">
        <f>COUNTIFS($J$2:$J$1000,"&lt;"&amp;$AN$17,$B$2:$B$1000,"="&amp;AL23)+COUNTIFS($J$2:$J$1000,"&lt;"&amp;$AN$17,$C$2:$C$1000,"="&amp;AL23)</f>
        <v/>
      </c>
      <c r="AP23" s="27">
        <f>COUNTIFS($J$2:$J$1000,"&gt;"&amp;$AN$17,$B$2:$B$1000,"="&amp;AM23)+COUNTIFS($J$2:$J$1000,"&gt;"&amp;$AN$17,$C$2:$C$1000,"="&amp;AM23)</f>
        <v/>
      </c>
      <c r="AQ23" s="27">
        <f>COUNTIFS($J$2:$J$1000,"&lt;"&amp;$AN$17,$B$2:$B$1000,"="&amp;AM23)+COUNTIFS($J$2:$J$1000,"&lt;"&amp;$AN$17,$C$2:$C$1000,"="&amp;AM23)</f>
        <v/>
      </c>
      <c r="AR23" s="27">
        <f>COUNTIFS($J$2:$J$1000,"&gt;"&amp;$AR$17,$B$2:$B$1000,"="&amp;AL23)+COUNTIFS($J$2:$J$1000,"&gt;"&amp;$AR$17,$C$2:$C$1000,"="&amp;AL23)</f>
        <v/>
      </c>
      <c r="AS23" s="27">
        <f>COUNTIFS($J$2:$J$1000,"&lt;"&amp;$AR$17,$B$2:$B$1000,"="&amp;AL23)+COUNTIFS($J$2:$J$1000,"&lt;"&amp;$AR$17,$C$2:$C$1000,"="&amp;AL23)</f>
        <v/>
      </c>
      <c r="AT23" s="27">
        <f>COUNTIFS($J$2:$J$1000,"&gt;"&amp;$AR$17,$B$2:$B$1000,"="&amp;AM23)+COUNTIFS($J$2:$J$1000,"&gt;"&amp;$AR$17,$C$2:$C$1000,"="&amp;AM23)</f>
        <v/>
      </c>
      <c r="AU23" s="27">
        <f>COUNTIFS($J$2:$J$1000,"&lt;"&amp;$AR$17,$B$2:$B$1000,"="&amp;AM23)+COUNTIFS($J$2:$J$1000,"&lt;"&amp;$AR$17,$C$2:$C$1000,"="&amp;AM23)</f>
        <v/>
      </c>
      <c r="AV23" s="27">
        <f>COUNTIFS($J$2:$J$1000,"&gt;"&amp;$AV$17,$B$2:$B$1000,"="&amp;AL23)+COUNTIFS($J$2:$J$1000,"&gt;"&amp;$AV$17,$C$2:$C$1000,"="&amp;AL23)</f>
        <v/>
      </c>
      <c r="AW23" s="27">
        <f>COUNTIFS($J$2:$J$1000,"&lt;"&amp;$AV$17,$B$2:$B$1000,"="&amp;AL23)+COUNTIFS($J$2:$J$1000,"&lt;"&amp;$AV$17,$C$2:$C$1000,"="&amp;AL23)</f>
        <v/>
      </c>
      <c r="AX23" s="27">
        <f>COUNTIFS($J$2:$J$1000,"&gt;"&amp;$AV$17,$B$2:$B$1000,"="&amp;AM23)+COUNTIFS($J$2:$J$1000,"&gt;"&amp;$AV$17,$C$2:$C$1000,"="&amp;AM23)</f>
        <v/>
      </c>
      <c r="AY23" s="27">
        <f>COUNTIFS($J$2:$J$1000,"&lt;"&amp;$AV$17,$B$2:$B$1000,"="&amp;AM23)+COUNTIFS($J$2:$J$1000,"&lt;"&amp;$AV$17,$C$2:$C$1000,"="&amp;AM23)</f>
        <v/>
      </c>
      <c r="AZ23" s="15">
        <f>COUNTIFS($M$2:$M$1000,"&gt;"&amp;$AZ$17,$B$2:$B$1000,"="&amp;AL23)+COUNTIFS($M$2:$M$1000,"&gt;"&amp;$AZ$17,$C$2:$C$1000,"="&amp;AL23)</f>
        <v/>
      </c>
      <c r="BA23" s="27">
        <f>COUNTIFS($M$2:$M$1000,"&lt;"&amp;$AZ$17,$B$2:$B$1000,"="&amp;AL23)+COUNTIFS($M$2:$M$1000,"&lt;"&amp;$AZ$17,$C$2:$C$1000,"="&amp;AL23)</f>
        <v/>
      </c>
      <c r="BB23" s="27">
        <f>COUNTIFS($M$2:$M$1000,"&gt;"&amp;$AZ$17,$B$2:$B$1000,"="&amp;AM23)+COUNTIFS($M$2:$M$1000,"&gt;"&amp;$AZ$17,$C$2:$C$1000,"="&amp;AM23)</f>
        <v/>
      </c>
      <c r="BC23" s="27">
        <f>COUNTIFS($M$2:$M$1000,"&lt;"&amp;$AZ$17,$B$2:$B$1000,"="&amp;AM23)+COUNTIFS($M$2:$M$1000,"&lt;"&amp;$AZ$17,$C$2:$C$1000,"="&amp;AM23)</f>
        <v/>
      </c>
      <c r="BD23" s="27">
        <f>COUNTIFS($M$2:$M$1000,"&gt;"&amp;$BD$17,$B$2:$B$1000,"="&amp;AL23)+COUNTIFS($M$2:$M$1000,"&gt;"&amp;$BD$17,$C$2:$C$1000,"="&amp;AL23)</f>
        <v/>
      </c>
      <c r="BE23" s="27">
        <f>COUNTIFS($M$2:$M$1000,"&lt;"&amp;$BD$17,$B$2:$B$1000,"="&amp;AL23)+COUNTIFS($M$2:$M$1000,"&lt;"&amp;$BD$17,$C$2:$C$1000,"="&amp;AL23)</f>
        <v/>
      </c>
      <c r="BF23" s="27">
        <f>COUNTIFS($M$2:$M$1000,"&gt;"&amp;$BD$17,$B$2:$B$1000,"="&amp;AM23)+COUNTIFS($M$2:$M$1000,"&gt;"&amp;$BD$17,$C$2:$C$1000,"="&amp;AM23)</f>
        <v/>
      </c>
      <c r="BG23" s="27">
        <f>COUNTIFS($M$2:$M$1000,"&lt;"&amp;$BD$17,$B$2:$B$1000,"="&amp;AM23)+COUNTIFS($M$2:$M$1000,"&lt;"&amp;$BD$17,$C$2:$C$1000,"="&amp;AM23)</f>
        <v/>
      </c>
      <c r="BH23" s="27">
        <f>COUNTIFS($M$2:$M$1000,"&gt;"&amp;$BH$17,$B$2:$B$1000,"="&amp;AL23)+COUNTIFS($M$2:$M$1000,"&gt;"&amp;$BH$17,$C$2:$C$1000,"="&amp;AL23)</f>
        <v/>
      </c>
      <c r="BI23" s="27">
        <f>COUNTIFS($M$2:$M$1000,"&lt;"&amp;$BH$17,$B$2:$B$1000,"="&amp;AL23)+COUNTIFS($M$2:$M$1000,"&lt;"&amp;$BH$17,$C$2:$C$1000,"="&amp;AL23)</f>
        <v/>
      </c>
      <c r="BJ23" s="27">
        <f>COUNTIFS($M$2:$M$1000,"&gt;"&amp;$BH$17,$B$2:$B$1000,"="&amp;AM23)+COUNTIFS($M$2:$M$1000,"&gt;"&amp;$BH$17,$C$2:$C$1000,"="&amp;AM23)</f>
        <v/>
      </c>
      <c r="BK23" s="27">
        <f>COUNTIFS($M$2:$M$1000,"&lt;"&amp;$BH$17,$B$2:$B$1000,"="&amp;AM23)+COUNTIFS($M$2:$M$1000,"&lt;"&amp;$BH$17,$C$2:$C$1000,"="&amp;AM23)</f>
        <v/>
      </c>
      <c r="BL23" s="27">
        <f>COUNTIFS($M$2:$M$1000,"&gt;"&amp;$BL$17,$B$2:$B$1000,"="&amp;AL23)+COUNTIFS($M$2:$M$1000,"&gt;"&amp;$BL$17,$C$2:$C$1000,"="&amp;AL23)</f>
        <v/>
      </c>
      <c r="BM23" s="27">
        <f>COUNTIFS($M$2:$M$1000,"&lt;"&amp;$BL$17,$B$2:$B$1000,"="&amp;AL23)+COUNTIFS($M$2:$M$1000,"&lt;"&amp;$BL$17,$C$2:$C$1000,"="&amp;AL23)</f>
        <v/>
      </c>
      <c r="BN23" s="27">
        <f>COUNTIFS($M$2:$M$1000,"&gt;"&amp;$BL$17,$B$2:$B$1000,"="&amp;AM23)+COUNTIFS($M$2:$M$1000,"&gt;"&amp;$BL$17,$C$2:$C$1000,"="&amp;AM23)</f>
        <v/>
      </c>
      <c r="BO23" s="27">
        <f>COUNTIFS($M$2:$M$1000,"&lt;"&amp;$BL$17,$B$2:$B$1000,"="&amp;AM23)+COUNTIFS($M$2:$M$1000,"&lt;"&amp;$BL$17,$C$2:$C$1000,"="&amp;AM23)</f>
        <v/>
      </c>
      <c r="BP23" s="6">
        <f>COUNTIFS($H$2:$H$1000,"&gt;"&amp;$BP$17,$B$2:$B$1000,"="&amp;AL23)+COUNTIFS($I$2:$I$1000,"&gt;"&amp;$BP$17,$C$2:$C$1000,"="&amp;AL23)</f>
        <v/>
      </c>
      <c r="BQ23" s="27">
        <f>COUNTIFS($H$2:$H$1000,"&lt;"&amp;$BP$17,$B$2:$B$1000,"="&amp;AL23)+COUNTIFS($I$2:$I$1000,"&lt;"&amp;$BP$17,$C$2:$C$1000,"="&amp;AL23)</f>
        <v/>
      </c>
      <c r="BR23" s="27">
        <f>COUNTIFS($H$2:$H$1000,"&gt;"&amp;$BP$17,$B$2:$B$1000,"="&amp;AM23)+COUNTIFS($I$2:$I$1000,"&gt;"&amp;$BP$17,$C$2:$C$1000,"="&amp;AM23)</f>
        <v/>
      </c>
      <c r="BS23" s="27">
        <f>COUNTIFS($H$2:$H$1000,"&lt;"&amp;$BP$17,$B$2:$B$1000,"="&amp;AM23)+COUNTIFS($I$2:$I$1000,"&lt;"&amp;$BP$17,$C$2:$C$1000,"="&amp;AM23)</f>
        <v/>
      </c>
      <c r="BT23" s="27">
        <f>COUNTIFS($H$2:$H$1000,"&gt;"&amp;$BT$17,$B$2:$B$1000,"="&amp;AL23)+COUNTIFS($I$2:$I$1000,"&gt;"&amp;$BT$17,$C$2:$C$1000,"="&amp;AL23)</f>
        <v/>
      </c>
      <c r="BU23" s="27">
        <f>COUNTIFS($H$2:$H$1000,"&lt;"&amp;$BT$17,$B$2:$B$1000,"="&amp;AL23)+COUNTIFS($I$2:$I$1000,"&lt;"&amp;$BT$17,$C$2:$C$1000,"="&amp;AL23)</f>
        <v/>
      </c>
      <c r="BV23" s="27">
        <f>COUNTIFS($H$2:$H$1000,"&gt;"&amp;$BT$17,$B$2:$B$1000,"="&amp;AM23)+COUNTIFS($I$2:$I$1000,"&gt;"&amp;$BT$17,$C$2:$C$1000,"="&amp;AM23)</f>
        <v/>
      </c>
      <c r="BW23" s="27">
        <f>COUNTIFS($H$2:$H$1000,"&lt;"&amp;$BT$17,$B$2:$B$1000,"="&amp;AM23)+COUNTIFS($I$2:$I$1000,"&lt;"&amp;$BT$17,$C$2:$C$1000,"="&amp;AM23)</f>
        <v/>
      </c>
      <c r="BX23" s="27">
        <f>COUNTIFS($H$2:$H$1000,"&gt;"&amp;$BX$17,$B$2:$B$1000,"="&amp;AL23)+COUNTIFS($I$2:$I$1000,"&gt;"&amp;$BX$17,$C$2:$C$1000,"="&amp;AL23)</f>
        <v/>
      </c>
      <c r="BY23" s="27">
        <f>COUNTIFS($H$2:$H$1000,"&lt;"&amp;$BX$17,$B$2:$B$1000,"="&amp;AL23)+COUNTIFS($I$2:$I$1000,"&lt;"&amp;$BX$17,$C$2:$C$1000,"="&amp;AL23)</f>
        <v/>
      </c>
      <c r="BZ23" s="27">
        <f>COUNTIFS($H$2:$H$1000,"&gt;"&amp;$BX$17,$B$2:$B$1000,"="&amp;AM23)+COUNTIFS($I$2:$I$1000,"&gt;"&amp;$BX$17,$C$2:$C$1000,"="&amp;AM23)</f>
        <v/>
      </c>
      <c r="CA23" s="27">
        <f>COUNTIFS($H$2:$H$1000,"&lt;"&amp;$BX$17,$B$2:$B$1000,"="&amp;AM23)+COUNTIFS($I$2:$I$1000,"&lt;"&amp;$BX$17,$C$2:$C$1000,"="&amp;AM23)</f>
        <v/>
      </c>
      <c r="CB23" s="15">
        <f>COUNTIFS($K$2:$K$1000,"&gt;"&amp;$CB$17,$B$2:$B$1000,"="&amp;AL23)+COUNTIFS($L$2:$L$1000,"&gt;"&amp;$CB$17,$C$2:$C$1000,"="&amp;AL23)</f>
        <v/>
      </c>
      <c r="CC23" s="27">
        <f>COUNTIFS($K$2:$K$1000,"&lt;"&amp;$CB$17,$B$2:$B$1000,"="&amp;AL23)+COUNTIFS($L$2:$L$1000,"&lt;"&amp;$CB$17,$C$2:$C$1000,"="&amp;AL23)</f>
        <v/>
      </c>
      <c r="CD23" s="27">
        <f>COUNTIFS($K$2:$K$1000,"&gt;"&amp;$CB$17,$B$2:$B$1000,"="&amp;AM23)+COUNTIFS($L$2:$L$1000,"&gt;"&amp;$CB$17,$C$2:$C$1000,"="&amp;AM23)</f>
        <v/>
      </c>
      <c r="CE23" s="27">
        <f>COUNTIFS($K$2:$K$1000,"&lt;"&amp;$CB$17,$B$2:$B$1000,"="&amp;AM23)+COUNTIFS($L$2:$L$1000,"&lt;"&amp;$CB$17,$C$2:$C$1000,"="&amp;AM23)</f>
        <v/>
      </c>
      <c r="CF23" s="27">
        <f>COUNTIFS($K$2:$K$1000,"&gt;"&amp;$CF$17,$B$2:$B$1000,"="&amp;AL23)+COUNTIFS($L$2:$L$1000,"&gt;"&amp;$CF$17,$C$2:$C$1000,"="&amp;AL23)</f>
        <v/>
      </c>
      <c r="CG23" s="27">
        <f>COUNTIFS($K$2:$K$1000,"&lt;"&amp;$CF$17,$B$2:$B$1000,"="&amp;AL23)+COUNTIFS($L$2:$L$1000,"&lt;"&amp;$CF$17,$C$2:$C$1000,"="&amp;AL23)</f>
        <v/>
      </c>
      <c r="CH23" s="27">
        <f>COUNTIFS($K$2:$K$1000,"&gt;"&amp;$CF$17,$B$2:$B$1000,"="&amp;AM23)+COUNTIFS($L$2:$L$1000,"&gt;"&amp;$CF$17,$C$2:$C$1000,"="&amp;AM23)</f>
        <v/>
      </c>
      <c r="CI23" s="27">
        <f>COUNTIFS($K$2:$K$1000,"&lt;"&amp;$CF$17,$B$2:$B$1000,"="&amp;AM23)+COUNTIFS($L$2:$L$1000,"&lt;"&amp;$CF$17,$C$2:$C$1000,"="&amp;AM23)</f>
        <v/>
      </c>
      <c r="CJ23" s="27">
        <f>COUNTIFS($K$2:$K$1000,"&gt;"&amp;$CJ$17,$B$2:$B$1000,"="&amp;AL23)+COUNTIFS($L$2:$L$1000,"&gt;"&amp;$CJ$17,$C$2:$C$1000,"="&amp;AL23)</f>
        <v/>
      </c>
      <c r="CK23" s="27">
        <f>COUNTIFS($K$2:$K$1000,"&lt;"&amp;$CJ$17,$B$2:$B$1000,"="&amp;AL23)+COUNTIFS($L$2:$L$1000,"&lt;"&amp;$CJ$17,$C$2:$C$1000,"="&amp;AL23)</f>
        <v/>
      </c>
      <c r="CL23" s="27">
        <f>COUNTIFS($K$2:$K$1000,"&gt;"&amp;$CJ$17,$B$2:$B$1000,"="&amp;AM23)+COUNTIFS($L$2:$L$1000,"&gt;"&amp;$CJ$17,$C$2:$C$1000,"="&amp;AM23)</f>
        <v/>
      </c>
      <c r="CM23" s="27">
        <f>COUNTIFS($K$2:$K$1000,"&lt;"&amp;$CJ$17,$B$2:$B$1000,"="&amp;AM23)+COUNTIFS($L$2:$L$1000,"&lt;"&amp;$CJ$17,$C$2:$C$1000,"="&amp;AM23)</f>
        <v/>
      </c>
      <c r="CN23" s="6">
        <f>COUNTIFS($I$2:$I$1000,"&gt;"&amp;$CN$17,$B$2:$B$1000,"="&amp;AL23)+COUNTIFS($H$2:$H$1000,"&gt;"&amp;$CN$17,$C$2:$C$1000,"="&amp;AL23)</f>
        <v/>
      </c>
      <c r="CO23" s="27">
        <f>COUNTIFS($I$2:$I$1000,"&lt;"&amp;$CN$17,$B$2:$B$1000,"="&amp;AL23)+COUNTIFS($H$2:$H$1000,"&lt;"&amp;$CN$17,$C$2:$C$1000,"="&amp;AL23)</f>
        <v/>
      </c>
      <c r="CP23" s="27">
        <f>COUNTIFS($I$2:$I$1000,"&gt;"&amp;$CN$17,$B$2:$B$1000,"="&amp;AM23)+COUNTIFS($H$2:$H$1000,"&gt;"&amp;$CN$17,$C$2:$C$1000,"="&amp;AM23)</f>
        <v/>
      </c>
      <c r="CQ23" s="27">
        <f>COUNTIFS($I$2:$I$1000,"&lt;"&amp;$CN$17,$B$2:$B$1000,"="&amp;AM23)+COUNTIFS($H$2:$H$1000,"&lt;"&amp;$CN$17,$C$2:$C$1000,"="&amp;AM23)</f>
        <v/>
      </c>
      <c r="CR23" s="27">
        <f>COUNTIFS($I$2:$I$1000,"&gt;"&amp;$CR$17,$B$2:$B$1000,"="&amp;AL23)+COUNTIFS($H$2:$H$1000,"&gt;"&amp;$CR$17,$C$2:$C$1000,"="&amp;AL23)</f>
        <v/>
      </c>
      <c r="CS23" s="27">
        <f>COUNTIFS($I$2:$I$1000,"&lt;"&amp;$CR$17,$B$2:$B$1000,"="&amp;AL23)+COUNTIFS($H$2:$H$1000,"&lt;"&amp;$CR$17,$C$2:$C$1000,"="&amp;AL23)</f>
        <v/>
      </c>
      <c r="CT23" s="27">
        <f>COUNTIFS($I$2:$I$1000,"&gt;"&amp;$CR$17,$B$2:$B$1000,"="&amp;AM23)+COUNTIFS($H$2:$H$1000,"&gt;"&amp;$CR$17,$C$2:$C$1000,"="&amp;AM23)</f>
        <v/>
      </c>
      <c r="CU23" s="27">
        <f>COUNTIFS($I$2:$I$1000,"&lt;"&amp;$CR$17,$B$2:$B$1000,"="&amp;AM23)+COUNTIFS($H$2:$H$1000,"&lt;"&amp;$CR$17,$C$2:$C$1000,"="&amp;AM23)</f>
        <v/>
      </c>
      <c r="CV23" s="27">
        <f>COUNTIFS($I$2:$I$1000,"&gt;"&amp;$CV$17,$B$2:$B$1000,"="&amp;AL23)+COUNTIFS($H$2:$H$1000,"&gt;"&amp;$CV$17,$C$2:$C$1000,"="&amp;AL23)</f>
        <v/>
      </c>
      <c r="CW23" s="27">
        <f>COUNTIFS($I$2:$I$1000,"&lt;"&amp;$CV$17,$B$2:$B$1000,"="&amp;AL23)+COUNTIFS($H$2:$H$1000,"&lt;"&amp;$CV$17,$C$2:$C$1000,"="&amp;AL23)</f>
        <v/>
      </c>
      <c r="CX23" s="27">
        <f>COUNTIFS($I$2:$I$1000,"&gt;"&amp;$CV$17,$B$2:$B$1000,"="&amp;AM23)+COUNTIFS($H$2:$H$1000,"&gt;"&amp;$CV$17,$C$2:$C$1000,"="&amp;AM23)</f>
        <v/>
      </c>
      <c r="CY23" s="27">
        <f>COUNTIFS($I$2:$I$1000,"&lt;"&amp;$CV$17,$B$2:$B$1000,"="&amp;AM23)+COUNTIFS($H$2:$H$1000,"&lt;"&amp;$CV$17,$C$2:$C$1000,"="&amp;AM23)</f>
        <v/>
      </c>
      <c r="CZ23" s="15">
        <f>COUNTIFS($L$2:$L$1000,"&gt;"&amp;$CZ$17,$B$2:$B$1000,"="&amp;AL23)+COUNTIFS($K$2:$K$1000,"&gt;"&amp;$CZ$17,$C$2:$C$1000,"="&amp;AL23)</f>
        <v/>
      </c>
      <c r="DA23" s="27">
        <f>COUNTIFS($L$2:$L$1000,"&lt;"&amp;$CZ$17,$B$2:$B$1000,"="&amp;AL23)+COUNTIFS($K$2:$K$1000,"&lt;"&amp;$CZ$17,$C$2:$C$1000,"="&amp;AL23)</f>
        <v/>
      </c>
      <c r="DB23" s="27">
        <f>COUNTIFS($L$2:$L$1000,"&gt;"&amp;$CZ$17,$B$2:$B$1000,"="&amp;AM23)+COUNTIFS($K$2:$K$1000,"&gt;"&amp;$CZ$17,$C$2:$C$1000,"="&amp;AM23)</f>
        <v/>
      </c>
      <c r="DC23" s="27">
        <f>COUNTIFS($L$2:$L$1000,"&lt;"&amp;$CZ$17,$B$2:$B$1000,"="&amp;AM23)+COUNTIFS($K$2:$K$1000,"&lt;"&amp;$CZ$17,$C$2:$C$1000,"="&amp;AM23)</f>
        <v/>
      </c>
      <c r="DD23" s="27">
        <f>COUNTIFS($L$2:$L$1000,"&gt;"&amp;$DD$17,$B$2:$B$1000,"="&amp;AL23)+COUNTIFS($K$2:$K$1000,"&gt;"&amp;$DD$17,$C$2:$C$1000,"="&amp;AL23)</f>
        <v/>
      </c>
      <c r="DE23" s="27">
        <f>COUNTIFS($L$2:$L$1000,"&lt;"&amp;$DD$17,$B$2:$B$1000,"="&amp;AL23)+COUNTIFS($K$2:$K$1000,"&lt;"&amp;$DD$17,$C$2:$C$1000,"="&amp;AL23)</f>
        <v/>
      </c>
      <c r="DF23" s="27">
        <f>COUNTIFS($L$2:$L$1000,"&gt;"&amp;$DD$17,$B$2:$B$1000,"="&amp;AM23)+COUNTIFS($K$2:$K$1000,"&gt;"&amp;$DD$17,$C$2:$C$1000,"="&amp;AM23)</f>
        <v/>
      </c>
      <c r="DG23" s="27">
        <f>COUNTIFS($L$2:$L$1000,"&lt;"&amp;$DD$17,$B$2:$B$1000,"="&amp;AM23)+COUNTIFS($K$2:$K$1000,"&lt;"&amp;$DD$17,$C$2:$C$1000,"="&amp;AM23)</f>
        <v/>
      </c>
      <c r="DH23" s="27">
        <f>COUNTIFS($L$2:$L$1000,"&gt;"&amp;$DH$17,$B$2:$B$1000,"="&amp;AL23)+COUNTIFS($K$2:$K$1000,"&gt;"&amp;$DH$17,$C$2:$C$1000,"="&amp;AL23)</f>
        <v/>
      </c>
      <c r="DI23" s="27">
        <f>COUNTIFS($L$2:$L$1000,"&lt;"&amp;$DH$17,$B$2:$B$1000,"="&amp;AL23)+COUNTIFS($K$2:$K$1000,"&lt;"&amp;$DH$17,$C$2:$C$1000,"="&amp;AL23)</f>
        <v/>
      </c>
      <c r="DJ23" s="27">
        <f>COUNTIFS($L$2:$L$1000,"&gt;"&amp;$DH$17,$B$2:$B$1000,"="&amp;AM23)+COUNTIFS($K$2:$K$1000,"&gt;"&amp;$DH$17,$C$2:$C$1000,"="&amp;AM23)</f>
        <v/>
      </c>
      <c r="DK23" s="27">
        <f>COUNTIFS($L$2:$L$1000,"&lt;"&amp;$DH$17,$B$2:$B$1000,"="&amp;AM23)+COUNTIFS($K$2:$K$1000,"&lt;"&amp;$DH$17,$C$2:$C$1000,"="&amp;AM23)</f>
        <v/>
      </c>
      <c r="DM23" s="42" t="n"/>
      <c r="DP23" s="42" t="n"/>
      <c r="DS23" s="42" t="n"/>
      <c r="DV23" s="42" t="n"/>
      <c r="DY23" s="42" t="n"/>
      <c r="EB23" s="42" t="n"/>
      <c r="EE23" s="42" t="n"/>
      <c r="EH23" s="29" t="n"/>
      <c r="EK23" s="29" t="n"/>
      <c r="EN23" s="29" t="n"/>
      <c r="EQ23" s="29" t="n"/>
      <c r="ET23" s="29" t="n"/>
      <c r="EW23" s="29" t="n"/>
      <c r="EZ23" s="29" t="n"/>
      <c r="FC23" s="29" t="n"/>
    </row>
    <row customHeight="1" ht="12" r="24">
      <c r="A24" s="52" t="n">
        <v>43343</v>
      </c>
      <c r="B24" s="42" t="inlineStr">
        <is>
          <t>Villarreal</t>
        </is>
      </c>
      <c r="C24" s="42" t="inlineStr">
        <is>
          <t>Girona</t>
        </is>
      </c>
      <c r="D24" s="27" t="n">
        <v>546</v>
      </c>
      <c r="E24" s="27" t="n">
        <v>284</v>
      </c>
      <c r="F24" s="27" t="n">
        <v>468</v>
      </c>
      <c r="G24" s="27" t="n">
        <v>209</v>
      </c>
      <c r="H24" s="8" t="n">
        <v>3</v>
      </c>
      <c r="I24" s="8" t="n">
        <v>6</v>
      </c>
      <c r="J24" s="8" t="n">
        <v>9</v>
      </c>
      <c r="K24" s="15" t="n">
        <v>0</v>
      </c>
      <c r="L24" s="27" t="n">
        <v>1</v>
      </c>
      <c r="M24" s="8" t="n">
        <v>1</v>
      </c>
      <c r="N24" s="12">
        <f>IF(K24="","",LOOKUP(K24-L24,{-9E+307,0,1},{2,"x",1}))</f>
        <v/>
      </c>
      <c r="O24" s="7">
        <f>IF(K24="","",K24&amp;"-"&amp;L24)</f>
        <v/>
      </c>
      <c r="P24" s="1" t="n"/>
      <c r="AL24" s="42">
        <f>AL36</f>
        <v/>
      </c>
      <c r="AM24" s="42">
        <f>AM36</f>
        <v/>
      </c>
      <c r="AN24" s="27">
        <f>COUNTIFS($J$2:$J$1000,"&gt;"&amp;$AN$17,$B$2:$B$1000,"="&amp;AL24)+COUNTIFS($J$2:$J$1000,"&gt;"&amp;$AN$17,$C$2:$C$1000,"="&amp;AL24)</f>
        <v/>
      </c>
      <c r="AO24" s="27">
        <f>COUNTIFS($J$2:$J$1000,"&lt;"&amp;$AN$17,$B$2:$B$1000,"="&amp;AL24)+COUNTIFS($J$2:$J$1000,"&lt;"&amp;$AN$17,$C$2:$C$1000,"="&amp;AL24)</f>
        <v/>
      </c>
      <c r="AP24" s="27">
        <f>COUNTIFS($J$2:$J$1000,"&gt;"&amp;$AN$17,$B$2:$B$1000,"="&amp;AM24)+COUNTIFS($J$2:$J$1000,"&gt;"&amp;$AN$17,$C$2:$C$1000,"="&amp;AM24)</f>
        <v/>
      </c>
      <c r="AQ24" s="27">
        <f>COUNTIFS($J$2:$J$1000,"&lt;"&amp;$AN$17,$B$2:$B$1000,"="&amp;AM24)+COUNTIFS($J$2:$J$1000,"&lt;"&amp;$AN$17,$C$2:$C$1000,"="&amp;AM24)</f>
        <v/>
      </c>
      <c r="AR24" s="27">
        <f>COUNTIFS($J$2:$J$1000,"&gt;"&amp;$AR$17,$B$2:$B$1000,"="&amp;AL24)+COUNTIFS($J$2:$J$1000,"&gt;"&amp;$AR$17,$C$2:$C$1000,"="&amp;AL24)</f>
        <v/>
      </c>
      <c r="AS24" s="27">
        <f>COUNTIFS($J$2:$J$1000,"&lt;"&amp;$AR$17,$B$2:$B$1000,"="&amp;AL24)+COUNTIFS($J$2:$J$1000,"&lt;"&amp;$AR$17,$C$2:$C$1000,"="&amp;AL24)</f>
        <v/>
      </c>
      <c r="AT24" s="27">
        <f>COUNTIFS($J$2:$J$1000,"&gt;"&amp;$AR$17,$B$2:$B$1000,"="&amp;AM24)+COUNTIFS($J$2:$J$1000,"&gt;"&amp;$AR$17,$C$2:$C$1000,"="&amp;AM24)</f>
        <v/>
      </c>
      <c r="AU24" s="27">
        <f>COUNTIFS($J$2:$J$1000,"&lt;"&amp;$AR$17,$B$2:$B$1000,"="&amp;AM24)+COUNTIFS($J$2:$J$1000,"&lt;"&amp;$AR$17,$C$2:$C$1000,"="&amp;AM24)</f>
        <v/>
      </c>
      <c r="AV24" s="27">
        <f>COUNTIFS($J$2:$J$1000,"&gt;"&amp;$AV$17,$B$2:$B$1000,"="&amp;AL24)+COUNTIFS($J$2:$J$1000,"&gt;"&amp;$AV$17,$C$2:$C$1000,"="&amp;AL24)</f>
        <v/>
      </c>
      <c r="AW24" s="27">
        <f>COUNTIFS($J$2:$J$1000,"&lt;"&amp;$AV$17,$B$2:$B$1000,"="&amp;AL24)+COUNTIFS($J$2:$J$1000,"&lt;"&amp;$AV$17,$C$2:$C$1000,"="&amp;AL24)</f>
        <v/>
      </c>
      <c r="AX24" s="27">
        <f>COUNTIFS($J$2:$J$1000,"&gt;"&amp;$AV$17,$B$2:$B$1000,"="&amp;AM24)+COUNTIFS($J$2:$J$1000,"&gt;"&amp;$AV$17,$C$2:$C$1000,"="&amp;AM24)</f>
        <v/>
      </c>
      <c r="AY24" s="27">
        <f>COUNTIFS($J$2:$J$1000,"&lt;"&amp;$AV$17,$B$2:$B$1000,"="&amp;AM24)+COUNTIFS($J$2:$J$1000,"&lt;"&amp;$AV$17,$C$2:$C$1000,"="&amp;AM24)</f>
        <v/>
      </c>
      <c r="AZ24" s="15">
        <f>COUNTIFS($M$2:$M$1000,"&gt;"&amp;$AZ$17,$B$2:$B$1000,"="&amp;AL24)+COUNTIFS($M$2:$M$1000,"&gt;"&amp;$AZ$17,$C$2:$C$1000,"="&amp;AL24)</f>
        <v/>
      </c>
      <c r="BA24" s="27">
        <f>COUNTIFS($M$2:$M$1000,"&lt;"&amp;$AZ$17,$B$2:$B$1000,"="&amp;AL24)+COUNTIFS($M$2:$M$1000,"&lt;"&amp;$AZ$17,$C$2:$C$1000,"="&amp;AL24)</f>
        <v/>
      </c>
      <c r="BB24" s="27">
        <f>COUNTIFS($M$2:$M$1000,"&gt;"&amp;$AZ$17,$B$2:$B$1000,"="&amp;AM24)+COUNTIFS($M$2:$M$1000,"&gt;"&amp;$AZ$17,$C$2:$C$1000,"="&amp;AM24)</f>
        <v/>
      </c>
      <c r="BC24" s="27">
        <f>COUNTIFS($M$2:$M$1000,"&lt;"&amp;$AZ$17,$B$2:$B$1000,"="&amp;AM24)+COUNTIFS($M$2:$M$1000,"&lt;"&amp;$AZ$17,$C$2:$C$1000,"="&amp;AM24)</f>
        <v/>
      </c>
      <c r="BD24" s="27">
        <f>COUNTIFS($M$2:$M$1000,"&gt;"&amp;$BD$17,$B$2:$B$1000,"="&amp;AL24)+COUNTIFS($M$2:$M$1000,"&gt;"&amp;$BD$17,$C$2:$C$1000,"="&amp;AL24)</f>
        <v/>
      </c>
      <c r="BE24" s="27">
        <f>COUNTIFS($M$2:$M$1000,"&lt;"&amp;$BD$17,$B$2:$B$1000,"="&amp;AL24)+COUNTIFS($M$2:$M$1000,"&lt;"&amp;$BD$17,$C$2:$C$1000,"="&amp;AL24)</f>
        <v/>
      </c>
      <c r="BF24" s="27">
        <f>COUNTIFS($M$2:$M$1000,"&gt;"&amp;$BD$17,$B$2:$B$1000,"="&amp;AM24)+COUNTIFS($M$2:$M$1000,"&gt;"&amp;$BD$17,$C$2:$C$1000,"="&amp;AM24)</f>
        <v/>
      </c>
      <c r="BG24" s="27">
        <f>COUNTIFS($M$2:$M$1000,"&lt;"&amp;$BD$17,$B$2:$B$1000,"="&amp;AM24)+COUNTIFS($M$2:$M$1000,"&lt;"&amp;$BD$17,$C$2:$C$1000,"="&amp;AM24)</f>
        <v/>
      </c>
      <c r="BH24" s="27">
        <f>COUNTIFS($M$2:$M$1000,"&gt;"&amp;$BH$17,$B$2:$B$1000,"="&amp;AL24)+COUNTIFS($M$2:$M$1000,"&gt;"&amp;$BH$17,$C$2:$C$1000,"="&amp;AL24)</f>
        <v/>
      </c>
      <c r="BI24" s="27">
        <f>COUNTIFS($M$2:$M$1000,"&lt;"&amp;$BH$17,$B$2:$B$1000,"="&amp;AL24)+COUNTIFS($M$2:$M$1000,"&lt;"&amp;$BH$17,$C$2:$C$1000,"="&amp;AL24)</f>
        <v/>
      </c>
      <c r="BJ24" s="27">
        <f>COUNTIFS($M$2:$M$1000,"&gt;"&amp;$BH$17,$B$2:$B$1000,"="&amp;AM24)+COUNTIFS($M$2:$M$1000,"&gt;"&amp;$BH$17,$C$2:$C$1000,"="&amp;AM24)</f>
        <v/>
      </c>
      <c r="BK24" s="27">
        <f>COUNTIFS($M$2:$M$1000,"&lt;"&amp;$BH$17,$B$2:$B$1000,"="&amp;AM24)+COUNTIFS($M$2:$M$1000,"&lt;"&amp;$BH$17,$C$2:$C$1000,"="&amp;AM24)</f>
        <v/>
      </c>
      <c r="BL24" s="27">
        <f>COUNTIFS($M$2:$M$1000,"&gt;"&amp;$BL$17,$B$2:$B$1000,"="&amp;AL24)+COUNTIFS($M$2:$M$1000,"&gt;"&amp;$BL$17,$C$2:$C$1000,"="&amp;AL24)</f>
        <v/>
      </c>
      <c r="BM24" s="27">
        <f>COUNTIFS($M$2:$M$1000,"&lt;"&amp;$BL$17,$B$2:$B$1000,"="&amp;AL24)+COUNTIFS($M$2:$M$1000,"&lt;"&amp;$BL$17,$C$2:$C$1000,"="&amp;AL24)</f>
        <v/>
      </c>
      <c r="BN24" s="27">
        <f>COUNTIFS($M$2:$M$1000,"&gt;"&amp;$BL$17,$B$2:$B$1000,"="&amp;AM24)+COUNTIFS($M$2:$M$1000,"&gt;"&amp;$BL$17,$C$2:$C$1000,"="&amp;AM24)</f>
        <v/>
      </c>
      <c r="BO24" s="27">
        <f>COUNTIFS($M$2:$M$1000,"&lt;"&amp;$BL$17,$B$2:$B$1000,"="&amp;AM24)+COUNTIFS($M$2:$M$1000,"&lt;"&amp;$BL$17,$C$2:$C$1000,"="&amp;AM24)</f>
        <v/>
      </c>
      <c r="BP24" s="6">
        <f>COUNTIFS($H$2:$H$1000,"&gt;"&amp;$BP$17,$B$2:$B$1000,"="&amp;AL24)+COUNTIFS($I$2:$I$1000,"&gt;"&amp;$BP$17,$C$2:$C$1000,"="&amp;AL24)</f>
        <v/>
      </c>
      <c r="BQ24" s="27">
        <f>COUNTIFS($H$2:$H$1000,"&lt;"&amp;$BP$17,$B$2:$B$1000,"="&amp;AL24)+COUNTIFS($I$2:$I$1000,"&lt;"&amp;$BP$17,$C$2:$C$1000,"="&amp;AL24)</f>
        <v/>
      </c>
      <c r="BR24" s="27">
        <f>COUNTIFS($H$2:$H$1000,"&gt;"&amp;$BP$17,$B$2:$B$1000,"="&amp;AM24)+COUNTIFS($I$2:$I$1000,"&gt;"&amp;$BP$17,$C$2:$C$1000,"="&amp;AM24)</f>
        <v/>
      </c>
      <c r="BS24" s="27">
        <f>COUNTIFS($H$2:$H$1000,"&lt;"&amp;$BP$17,$B$2:$B$1000,"="&amp;AM24)+COUNTIFS($I$2:$I$1000,"&lt;"&amp;$BP$17,$C$2:$C$1000,"="&amp;AM24)</f>
        <v/>
      </c>
      <c r="BT24" s="27">
        <f>COUNTIFS($H$2:$H$1000,"&gt;"&amp;$BT$17,$B$2:$B$1000,"="&amp;AL24)+COUNTIFS($I$2:$I$1000,"&gt;"&amp;$BT$17,$C$2:$C$1000,"="&amp;AL24)</f>
        <v/>
      </c>
      <c r="BU24" s="27">
        <f>COUNTIFS($H$2:$H$1000,"&lt;"&amp;$BT$17,$B$2:$B$1000,"="&amp;AL24)+COUNTIFS($I$2:$I$1000,"&lt;"&amp;$BT$17,$C$2:$C$1000,"="&amp;AL24)</f>
        <v/>
      </c>
      <c r="BV24" s="27">
        <f>COUNTIFS($H$2:$H$1000,"&gt;"&amp;$BT$17,$B$2:$B$1000,"="&amp;AM24)+COUNTIFS($I$2:$I$1000,"&gt;"&amp;$BT$17,$C$2:$C$1000,"="&amp;AM24)</f>
        <v/>
      </c>
      <c r="BW24" s="27">
        <f>COUNTIFS($H$2:$H$1000,"&lt;"&amp;$BT$17,$B$2:$B$1000,"="&amp;AM24)+COUNTIFS($I$2:$I$1000,"&lt;"&amp;$BT$17,$C$2:$C$1000,"="&amp;AM24)</f>
        <v/>
      </c>
      <c r="BX24" s="27">
        <f>COUNTIFS($H$2:$H$1000,"&gt;"&amp;$BX$17,$B$2:$B$1000,"="&amp;AL24)+COUNTIFS($I$2:$I$1000,"&gt;"&amp;$BX$17,$C$2:$C$1000,"="&amp;AL24)</f>
        <v/>
      </c>
      <c r="BY24" s="27">
        <f>COUNTIFS($H$2:$H$1000,"&lt;"&amp;$BX$17,$B$2:$B$1000,"="&amp;AL24)+COUNTIFS($I$2:$I$1000,"&lt;"&amp;$BX$17,$C$2:$C$1000,"="&amp;AL24)</f>
        <v/>
      </c>
      <c r="BZ24" s="27">
        <f>COUNTIFS($H$2:$H$1000,"&gt;"&amp;$BX$17,$B$2:$B$1000,"="&amp;AM24)+COUNTIFS($I$2:$I$1000,"&gt;"&amp;$BX$17,$C$2:$C$1000,"="&amp;AM24)</f>
        <v/>
      </c>
      <c r="CA24" s="27">
        <f>COUNTIFS($H$2:$H$1000,"&lt;"&amp;$BX$17,$B$2:$B$1000,"="&amp;AM24)+COUNTIFS($I$2:$I$1000,"&lt;"&amp;$BX$17,$C$2:$C$1000,"="&amp;AM24)</f>
        <v/>
      </c>
      <c r="CB24" s="15">
        <f>COUNTIFS($K$2:$K$1000,"&gt;"&amp;$CB$17,$B$2:$B$1000,"="&amp;AL24)+COUNTIFS($L$2:$L$1000,"&gt;"&amp;$CB$17,$C$2:$C$1000,"="&amp;AL24)</f>
        <v/>
      </c>
      <c r="CC24" s="27">
        <f>COUNTIFS($K$2:$K$1000,"&lt;"&amp;$CB$17,$B$2:$B$1000,"="&amp;AL24)+COUNTIFS($L$2:$L$1000,"&lt;"&amp;$CB$17,$C$2:$C$1000,"="&amp;AL24)</f>
        <v/>
      </c>
      <c r="CD24" s="27">
        <f>COUNTIFS($K$2:$K$1000,"&gt;"&amp;$CB$17,$B$2:$B$1000,"="&amp;AM24)+COUNTIFS($L$2:$L$1000,"&gt;"&amp;$CB$17,$C$2:$C$1000,"="&amp;AM24)</f>
        <v/>
      </c>
      <c r="CE24" s="27">
        <f>COUNTIFS($K$2:$K$1000,"&lt;"&amp;$CB$17,$B$2:$B$1000,"="&amp;AM24)+COUNTIFS($L$2:$L$1000,"&lt;"&amp;$CB$17,$C$2:$C$1000,"="&amp;AM24)</f>
        <v/>
      </c>
      <c r="CF24" s="27">
        <f>COUNTIFS($K$2:$K$1000,"&gt;"&amp;$CF$17,$B$2:$B$1000,"="&amp;AL24)+COUNTIFS($L$2:$L$1000,"&gt;"&amp;$CF$17,$C$2:$C$1000,"="&amp;AL24)</f>
        <v/>
      </c>
      <c r="CG24" s="27">
        <f>COUNTIFS($K$2:$K$1000,"&lt;"&amp;$CF$17,$B$2:$B$1000,"="&amp;AL24)+COUNTIFS($L$2:$L$1000,"&lt;"&amp;$CF$17,$C$2:$C$1000,"="&amp;AL24)</f>
        <v/>
      </c>
      <c r="CH24" s="27">
        <f>COUNTIFS($K$2:$K$1000,"&gt;"&amp;$CF$17,$B$2:$B$1000,"="&amp;AM24)+COUNTIFS($L$2:$L$1000,"&gt;"&amp;$CF$17,$C$2:$C$1000,"="&amp;AM24)</f>
        <v/>
      </c>
      <c r="CI24" s="27">
        <f>COUNTIFS($K$2:$K$1000,"&lt;"&amp;$CF$17,$B$2:$B$1000,"="&amp;AM24)+COUNTIFS($L$2:$L$1000,"&lt;"&amp;$CF$17,$C$2:$C$1000,"="&amp;AM24)</f>
        <v/>
      </c>
      <c r="CJ24" s="27">
        <f>COUNTIFS($K$2:$K$1000,"&gt;"&amp;$CJ$17,$B$2:$B$1000,"="&amp;AL24)+COUNTIFS($L$2:$L$1000,"&gt;"&amp;$CJ$17,$C$2:$C$1000,"="&amp;AL24)</f>
        <v/>
      </c>
      <c r="CK24" s="27">
        <f>COUNTIFS($K$2:$K$1000,"&lt;"&amp;$CJ$17,$B$2:$B$1000,"="&amp;AL24)+COUNTIFS($L$2:$L$1000,"&lt;"&amp;$CJ$17,$C$2:$C$1000,"="&amp;AL24)</f>
        <v/>
      </c>
      <c r="CL24" s="27">
        <f>COUNTIFS($K$2:$K$1000,"&gt;"&amp;$CJ$17,$B$2:$B$1000,"="&amp;AM24)+COUNTIFS($L$2:$L$1000,"&gt;"&amp;$CJ$17,$C$2:$C$1000,"="&amp;AM24)</f>
        <v/>
      </c>
      <c r="CM24" s="27">
        <f>COUNTIFS($K$2:$K$1000,"&lt;"&amp;$CJ$17,$B$2:$B$1000,"="&amp;AM24)+COUNTIFS($L$2:$L$1000,"&lt;"&amp;$CJ$17,$C$2:$C$1000,"="&amp;AM24)</f>
        <v/>
      </c>
      <c r="CN24" s="6">
        <f>COUNTIFS($I$2:$I$1000,"&gt;"&amp;$CN$17,$B$2:$B$1000,"="&amp;AL24)+COUNTIFS($H$2:$H$1000,"&gt;"&amp;$CN$17,$C$2:$C$1000,"="&amp;AL24)</f>
        <v/>
      </c>
      <c r="CO24" s="27">
        <f>COUNTIFS($I$2:$I$1000,"&lt;"&amp;$CN$17,$B$2:$B$1000,"="&amp;AL24)+COUNTIFS($H$2:$H$1000,"&lt;"&amp;$CN$17,$C$2:$C$1000,"="&amp;AL24)</f>
        <v/>
      </c>
      <c r="CP24" s="27">
        <f>COUNTIFS($I$2:$I$1000,"&gt;"&amp;$CN$17,$B$2:$B$1000,"="&amp;AM24)+COUNTIFS($H$2:$H$1000,"&gt;"&amp;$CN$17,$C$2:$C$1000,"="&amp;AM24)</f>
        <v/>
      </c>
      <c r="CQ24" s="27">
        <f>COUNTIFS($I$2:$I$1000,"&lt;"&amp;$CN$17,$B$2:$B$1000,"="&amp;AM24)+COUNTIFS($H$2:$H$1000,"&lt;"&amp;$CN$17,$C$2:$C$1000,"="&amp;AM24)</f>
        <v/>
      </c>
      <c r="CR24" s="27">
        <f>COUNTIFS($I$2:$I$1000,"&gt;"&amp;$CR$17,$B$2:$B$1000,"="&amp;AL24)+COUNTIFS($H$2:$H$1000,"&gt;"&amp;$CR$17,$C$2:$C$1000,"="&amp;AL24)</f>
        <v/>
      </c>
      <c r="CS24" s="27">
        <f>COUNTIFS($I$2:$I$1000,"&lt;"&amp;$CR$17,$B$2:$B$1000,"="&amp;AL24)+COUNTIFS($H$2:$H$1000,"&lt;"&amp;$CR$17,$C$2:$C$1000,"="&amp;AL24)</f>
        <v/>
      </c>
      <c r="CT24" s="27">
        <f>COUNTIFS($I$2:$I$1000,"&gt;"&amp;$CR$17,$B$2:$B$1000,"="&amp;AM24)+COUNTIFS($H$2:$H$1000,"&gt;"&amp;$CR$17,$C$2:$C$1000,"="&amp;AM24)</f>
        <v/>
      </c>
      <c r="CU24" s="27">
        <f>COUNTIFS($I$2:$I$1000,"&lt;"&amp;$CR$17,$B$2:$B$1000,"="&amp;AM24)+COUNTIFS($H$2:$H$1000,"&lt;"&amp;$CR$17,$C$2:$C$1000,"="&amp;AM24)</f>
        <v/>
      </c>
      <c r="CV24" s="27">
        <f>COUNTIFS($I$2:$I$1000,"&gt;"&amp;$CV$17,$B$2:$B$1000,"="&amp;AL24)+COUNTIFS($H$2:$H$1000,"&gt;"&amp;$CV$17,$C$2:$C$1000,"="&amp;AL24)</f>
        <v/>
      </c>
      <c r="CW24" s="27">
        <f>COUNTIFS($I$2:$I$1000,"&lt;"&amp;$CV$17,$B$2:$B$1000,"="&amp;AL24)+COUNTIFS($H$2:$H$1000,"&lt;"&amp;$CV$17,$C$2:$C$1000,"="&amp;AL24)</f>
        <v/>
      </c>
      <c r="CX24" s="27">
        <f>COUNTIFS($I$2:$I$1000,"&gt;"&amp;$CV$17,$B$2:$B$1000,"="&amp;AM24)+COUNTIFS($H$2:$H$1000,"&gt;"&amp;$CV$17,$C$2:$C$1000,"="&amp;AM24)</f>
        <v/>
      </c>
      <c r="CY24" s="27">
        <f>COUNTIFS($I$2:$I$1000,"&lt;"&amp;$CV$17,$B$2:$B$1000,"="&amp;AM24)+COUNTIFS($H$2:$H$1000,"&lt;"&amp;$CV$17,$C$2:$C$1000,"="&amp;AM24)</f>
        <v/>
      </c>
      <c r="CZ24" s="15">
        <f>COUNTIFS($L$2:$L$1000,"&gt;"&amp;$CZ$17,$B$2:$B$1000,"="&amp;AL24)+COUNTIFS($K$2:$K$1000,"&gt;"&amp;$CZ$17,$C$2:$C$1000,"="&amp;AL24)</f>
        <v/>
      </c>
      <c r="DA24" s="27">
        <f>COUNTIFS($L$2:$L$1000,"&lt;"&amp;$CZ$17,$B$2:$B$1000,"="&amp;AL24)+COUNTIFS($K$2:$K$1000,"&lt;"&amp;$CZ$17,$C$2:$C$1000,"="&amp;AL24)</f>
        <v/>
      </c>
      <c r="DB24" s="27">
        <f>COUNTIFS($L$2:$L$1000,"&gt;"&amp;$CZ$17,$B$2:$B$1000,"="&amp;AM24)+COUNTIFS($K$2:$K$1000,"&gt;"&amp;$CZ$17,$C$2:$C$1000,"="&amp;AM24)</f>
        <v/>
      </c>
      <c r="DC24" s="27">
        <f>COUNTIFS($L$2:$L$1000,"&lt;"&amp;$CZ$17,$B$2:$B$1000,"="&amp;AM24)+COUNTIFS($K$2:$K$1000,"&lt;"&amp;$CZ$17,$C$2:$C$1000,"="&amp;AM24)</f>
        <v/>
      </c>
      <c r="DD24" s="27">
        <f>COUNTIFS($L$2:$L$1000,"&gt;"&amp;$DD$17,$B$2:$B$1000,"="&amp;AL24)+COUNTIFS($K$2:$K$1000,"&gt;"&amp;$DD$17,$C$2:$C$1000,"="&amp;AL24)</f>
        <v/>
      </c>
      <c r="DE24" s="27">
        <f>COUNTIFS($L$2:$L$1000,"&lt;"&amp;$DD$17,$B$2:$B$1000,"="&amp;AL24)+COUNTIFS($K$2:$K$1000,"&lt;"&amp;$DD$17,$C$2:$C$1000,"="&amp;AL24)</f>
        <v/>
      </c>
      <c r="DF24" s="27">
        <f>COUNTIFS($L$2:$L$1000,"&gt;"&amp;$DD$17,$B$2:$B$1000,"="&amp;AM24)+COUNTIFS($K$2:$K$1000,"&gt;"&amp;$DD$17,$C$2:$C$1000,"="&amp;AM24)</f>
        <v/>
      </c>
      <c r="DG24" s="27">
        <f>COUNTIFS($L$2:$L$1000,"&lt;"&amp;$DD$17,$B$2:$B$1000,"="&amp;AM24)+COUNTIFS($K$2:$K$1000,"&lt;"&amp;$DD$17,$C$2:$C$1000,"="&amp;AM24)</f>
        <v/>
      </c>
      <c r="DH24" s="27">
        <f>COUNTIFS($L$2:$L$1000,"&gt;"&amp;$DH$17,$B$2:$B$1000,"="&amp;AL24)+COUNTIFS($K$2:$K$1000,"&gt;"&amp;$DH$17,$C$2:$C$1000,"="&amp;AL24)</f>
        <v/>
      </c>
      <c r="DI24" s="27">
        <f>COUNTIFS($L$2:$L$1000,"&lt;"&amp;$DH$17,$B$2:$B$1000,"="&amp;AL24)+COUNTIFS($K$2:$K$1000,"&lt;"&amp;$DH$17,$C$2:$C$1000,"="&amp;AL24)</f>
        <v/>
      </c>
      <c r="DJ24" s="27">
        <f>COUNTIFS($L$2:$L$1000,"&gt;"&amp;$DH$17,$B$2:$B$1000,"="&amp;AM24)+COUNTIFS($K$2:$K$1000,"&gt;"&amp;$DH$17,$C$2:$C$1000,"="&amp;AM24)</f>
        <v/>
      </c>
      <c r="DK24" s="27">
        <f>COUNTIFS($L$2:$L$1000,"&lt;"&amp;$DH$17,$B$2:$B$1000,"="&amp;AM24)+COUNTIFS($K$2:$K$1000,"&lt;"&amp;$DH$17,$C$2:$C$1000,"="&amp;AM24)</f>
        <v/>
      </c>
      <c r="DM24" s="42" t="n"/>
      <c r="DP24" s="42" t="n"/>
      <c r="DS24" s="42" t="n"/>
      <c r="DV24" s="42" t="n"/>
      <c r="DY24" s="42" t="n"/>
      <c r="EB24" s="42" t="n"/>
      <c r="EE24" s="42" t="n"/>
      <c r="EH24" s="29" t="n"/>
      <c r="EK24" s="29" t="n"/>
      <c r="EN24" s="29" t="n"/>
      <c r="EQ24" s="29" t="n"/>
      <c r="ET24" s="29" t="n"/>
      <c r="EW24" s="29" t="n"/>
      <c r="EZ24" s="29" t="n"/>
      <c r="FC24" s="29" t="n"/>
    </row>
    <row customHeight="1" ht="12" r="25">
      <c r="A25" s="52" t="n">
        <v>43344</v>
      </c>
      <c r="B25" s="42" t="inlineStr">
        <is>
          <t>Celta Vigo</t>
        </is>
      </c>
      <c r="C25" s="42" t="inlineStr">
        <is>
          <t>Atl. Madrid</t>
        </is>
      </c>
      <c r="D25" s="27" t="n">
        <v>448</v>
      </c>
      <c r="E25" s="27" t="n">
        <v>432</v>
      </c>
      <c r="F25" s="27" t="n">
        <v>376</v>
      </c>
      <c r="G25" s="27" t="n">
        <v>351</v>
      </c>
      <c r="H25" s="8" t="n">
        <v>4</v>
      </c>
      <c r="I25" s="8" t="n">
        <v>0</v>
      </c>
      <c r="J25" s="8" t="n">
        <v>4</v>
      </c>
      <c r="K25" s="15" t="n">
        <v>2</v>
      </c>
      <c r="L25" s="27" t="n">
        <v>0</v>
      </c>
      <c r="M25" s="8" t="n">
        <v>2</v>
      </c>
      <c r="N25" s="12">
        <f>IF(K25="","",LOOKUP(K25-L25,{-9E+307,0,1},{2,"x",1}))</f>
        <v/>
      </c>
      <c r="O25" s="7">
        <f>IF(K25="","",K25&amp;"-"&amp;L25)</f>
        <v/>
      </c>
      <c r="P25" s="1" t="n"/>
      <c r="AL25" s="42">
        <f>AL37</f>
        <v/>
      </c>
      <c r="AM25" s="42">
        <f>AM37</f>
        <v/>
      </c>
      <c r="AN25" s="27">
        <f>COUNTIFS($J$2:$J$1000,"&gt;"&amp;$AN$17,$B$2:$B$1000,"="&amp;AL25)+COUNTIFS($J$2:$J$1000,"&gt;"&amp;$AN$17,$C$2:$C$1000,"="&amp;AL25)</f>
        <v/>
      </c>
      <c r="AO25" s="27">
        <f>COUNTIFS($J$2:$J$1000,"&lt;"&amp;$AN$17,$B$2:$B$1000,"="&amp;AL25)+COUNTIFS($J$2:$J$1000,"&lt;"&amp;$AN$17,$C$2:$C$1000,"="&amp;AL25)</f>
        <v/>
      </c>
      <c r="AP25" s="27">
        <f>COUNTIFS($J$2:$J$1000,"&gt;"&amp;$AN$17,$B$2:$B$1000,"="&amp;AM25)+COUNTIFS($J$2:$J$1000,"&gt;"&amp;$AN$17,$C$2:$C$1000,"="&amp;AM25)</f>
        <v/>
      </c>
      <c r="AQ25" s="27">
        <f>COUNTIFS($J$2:$J$1000,"&lt;"&amp;$AN$17,$B$2:$B$1000,"="&amp;AM25)+COUNTIFS($J$2:$J$1000,"&lt;"&amp;$AN$17,$C$2:$C$1000,"="&amp;AM25)</f>
        <v/>
      </c>
      <c r="AR25" s="27">
        <f>COUNTIFS($J$2:$J$1000,"&gt;"&amp;$AR$17,$B$2:$B$1000,"="&amp;AL25)+COUNTIFS($J$2:$J$1000,"&gt;"&amp;$AR$17,$C$2:$C$1000,"="&amp;AL25)</f>
        <v/>
      </c>
      <c r="AS25" s="27">
        <f>COUNTIFS($J$2:$J$1000,"&lt;"&amp;$AR$17,$B$2:$B$1000,"="&amp;AL25)+COUNTIFS($J$2:$J$1000,"&lt;"&amp;$AR$17,$C$2:$C$1000,"="&amp;AL25)</f>
        <v/>
      </c>
      <c r="AT25" s="27">
        <f>COUNTIFS($J$2:$J$1000,"&gt;"&amp;$AR$17,$B$2:$B$1000,"="&amp;AM25)+COUNTIFS($J$2:$J$1000,"&gt;"&amp;$AR$17,$C$2:$C$1000,"="&amp;AM25)</f>
        <v/>
      </c>
      <c r="AU25" s="27">
        <f>COUNTIFS($J$2:$J$1000,"&lt;"&amp;$AR$17,$B$2:$B$1000,"="&amp;AM25)+COUNTIFS($J$2:$J$1000,"&lt;"&amp;$AR$17,$C$2:$C$1000,"="&amp;AM25)</f>
        <v/>
      </c>
      <c r="AV25" s="27">
        <f>COUNTIFS($J$2:$J$1000,"&gt;"&amp;$AV$17,$B$2:$B$1000,"="&amp;AL25)+COUNTIFS($J$2:$J$1000,"&gt;"&amp;$AV$17,$C$2:$C$1000,"="&amp;AL25)</f>
        <v/>
      </c>
      <c r="AW25" s="27">
        <f>COUNTIFS($J$2:$J$1000,"&lt;"&amp;$AV$17,$B$2:$B$1000,"="&amp;AL25)+COUNTIFS($J$2:$J$1000,"&lt;"&amp;$AV$17,$C$2:$C$1000,"="&amp;AL25)</f>
        <v/>
      </c>
      <c r="AX25" s="27">
        <f>COUNTIFS($J$2:$J$1000,"&gt;"&amp;$AV$17,$B$2:$B$1000,"="&amp;AM25)+COUNTIFS($J$2:$J$1000,"&gt;"&amp;$AV$17,$C$2:$C$1000,"="&amp;AM25)</f>
        <v/>
      </c>
      <c r="AY25" s="27">
        <f>COUNTIFS($J$2:$J$1000,"&lt;"&amp;$AV$17,$B$2:$B$1000,"="&amp;AM25)+COUNTIFS($J$2:$J$1000,"&lt;"&amp;$AV$17,$C$2:$C$1000,"="&amp;AM25)</f>
        <v/>
      </c>
      <c r="AZ25" s="15">
        <f>COUNTIFS($M$2:$M$1000,"&gt;"&amp;$AZ$17,$B$2:$B$1000,"="&amp;AL25)+COUNTIFS($M$2:$M$1000,"&gt;"&amp;$AZ$17,$C$2:$C$1000,"="&amp;AL25)</f>
        <v/>
      </c>
      <c r="BA25" s="27">
        <f>COUNTIFS($M$2:$M$1000,"&lt;"&amp;$AZ$17,$B$2:$B$1000,"="&amp;AL25)+COUNTIFS($M$2:$M$1000,"&lt;"&amp;$AZ$17,$C$2:$C$1000,"="&amp;AL25)</f>
        <v/>
      </c>
      <c r="BB25" s="27">
        <f>COUNTIFS($M$2:$M$1000,"&gt;"&amp;$AZ$17,$B$2:$B$1000,"="&amp;AM25)+COUNTIFS($M$2:$M$1000,"&gt;"&amp;$AZ$17,$C$2:$C$1000,"="&amp;AM25)</f>
        <v/>
      </c>
      <c r="BC25" s="27">
        <f>COUNTIFS($M$2:$M$1000,"&lt;"&amp;$AZ$17,$B$2:$B$1000,"="&amp;AM25)+COUNTIFS($M$2:$M$1000,"&lt;"&amp;$AZ$17,$C$2:$C$1000,"="&amp;AM25)</f>
        <v/>
      </c>
      <c r="BD25" s="27">
        <f>COUNTIFS($M$2:$M$1000,"&gt;"&amp;$BD$17,$B$2:$B$1000,"="&amp;AL25)+COUNTIFS($M$2:$M$1000,"&gt;"&amp;$BD$17,$C$2:$C$1000,"="&amp;AL25)</f>
        <v/>
      </c>
      <c r="BE25" s="27">
        <f>COUNTIFS($M$2:$M$1000,"&lt;"&amp;$BD$17,$B$2:$B$1000,"="&amp;AL25)+COUNTIFS($M$2:$M$1000,"&lt;"&amp;$BD$17,$C$2:$C$1000,"="&amp;AL25)</f>
        <v/>
      </c>
      <c r="BF25" s="27">
        <f>COUNTIFS($M$2:$M$1000,"&gt;"&amp;$BD$17,$B$2:$B$1000,"="&amp;AM25)+COUNTIFS($M$2:$M$1000,"&gt;"&amp;$BD$17,$C$2:$C$1000,"="&amp;AM25)</f>
        <v/>
      </c>
      <c r="BG25" s="27">
        <f>COUNTIFS($M$2:$M$1000,"&lt;"&amp;$BD$17,$B$2:$B$1000,"="&amp;AM25)+COUNTIFS($M$2:$M$1000,"&lt;"&amp;$BD$17,$C$2:$C$1000,"="&amp;AM25)</f>
        <v/>
      </c>
      <c r="BH25" s="27">
        <f>COUNTIFS($M$2:$M$1000,"&gt;"&amp;$BH$17,$B$2:$B$1000,"="&amp;AL25)+COUNTIFS($M$2:$M$1000,"&gt;"&amp;$BH$17,$C$2:$C$1000,"="&amp;AL25)</f>
        <v/>
      </c>
      <c r="BI25" s="27">
        <f>COUNTIFS($M$2:$M$1000,"&lt;"&amp;$BH$17,$B$2:$B$1000,"="&amp;AL25)+COUNTIFS($M$2:$M$1000,"&lt;"&amp;$BH$17,$C$2:$C$1000,"="&amp;AL25)</f>
        <v/>
      </c>
      <c r="BJ25" s="27">
        <f>COUNTIFS($M$2:$M$1000,"&gt;"&amp;$BH$17,$B$2:$B$1000,"="&amp;AM25)+COUNTIFS($M$2:$M$1000,"&gt;"&amp;$BH$17,$C$2:$C$1000,"="&amp;AM25)</f>
        <v/>
      </c>
      <c r="BK25" s="27">
        <f>COUNTIFS($M$2:$M$1000,"&lt;"&amp;$BH$17,$B$2:$B$1000,"="&amp;AM25)+COUNTIFS($M$2:$M$1000,"&lt;"&amp;$BH$17,$C$2:$C$1000,"="&amp;AM25)</f>
        <v/>
      </c>
      <c r="BL25" s="27">
        <f>COUNTIFS($M$2:$M$1000,"&gt;"&amp;$BL$17,$B$2:$B$1000,"="&amp;AL25)+COUNTIFS($M$2:$M$1000,"&gt;"&amp;$BL$17,$C$2:$C$1000,"="&amp;AL25)</f>
        <v/>
      </c>
      <c r="BM25" s="27">
        <f>COUNTIFS($M$2:$M$1000,"&lt;"&amp;$BL$17,$B$2:$B$1000,"="&amp;AL25)+COUNTIFS($M$2:$M$1000,"&lt;"&amp;$BL$17,$C$2:$C$1000,"="&amp;AL25)</f>
        <v/>
      </c>
      <c r="BN25" s="27">
        <f>COUNTIFS($M$2:$M$1000,"&gt;"&amp;$BL$17,$B$2:$B$1000,"="&amp;AM25)+COUNTIFS($M$2:$M$1000,"&gt;"&amp;$BL$17,$C$2:$C$1000,"="&amp;AM25)</f>
        <v/>
      </c>
      <c r="BO25" s="27">
        <f>COUNTIFS($M$2:$M$1000,"&lt;"&amp;$BL$17,$B$2:$B$1000,"="&amp;AM25)+COUNTIFS($M$2:$M$1000,"&lt;"&amp;$BL$17,$C$2:$C$1000,"="&amp;AM25)</f>
        <v/>
      </c>
      <c r="BP25" s="6">
        <f>COUNTIFS($H$2:$H$1000,"&gt;"&amp;$BP$17,$B$2:$B$1000,"="&amp;AL25)+COUNTIFS($I$2:$I$1000,"&gt;"&amp;$BP$17,$C$2:$C$1000,"="&amp;AL25)</f>
        <v/>
      </c>
      <c r="BQ25" s="27">
        <f>COUNTIFS($H$2:$H$1000,"&lt;"&amp;$BP$17,$B$2:$B$1000,"="&amp;AL25)+COUNTIFS($I$2:$I$1000,"&lt;"&amp;$BP$17,$C$2:$C$1000,"="&amp;AL25)</f>
        <v/>
      </c>
      <c r="BR25" s="27">
        <f>COUNTIFS($H$2:$H$1000,"&gt;"&amp;$BP$17,$B$2:$B$1000,"="&amp;AM25)+COUNTIFS($I$2:$I$1000,"&gt;"&amp;$BP$17,$C$2:$C$1000,"="&amp;AM25)</f>
        <v/>
      </c>
      <c r="BS25" s="27">
        <f>COUNTIFS($H$2:$H$1000,"&lt;"&amp;$BP$17,$B$2:$B$1000,"="&amp;AM25)+COUNTIFS($I$2:$I$1000,"&lt;"&amp;$BP$17,$C$2:$C$1000,"="&amp;AM25)</f>
        <v/>
      </c>
      <c r="BT25" s="27">
        <f>COUNTIFS($H$2:$H$1000,"&gt;"&amp;$BT$17,$B$2:$B$1000,"="&amp;AL25)+COUNTIFS($I$2:$I$1000,"&gt;"&amp;$BT$17,$C$2:$C$1000,"="&amp;AL25)</f>
        <v/>
      </c>
      <c r="BU25" s="27">
        <f>COUNTIFS($H$2:$H$1000,"&lt;"&amp;$BT$17,$B$2:$B$1000,"="&amp;AL25)+COUNTIFS($I$2:$I$1000,"&lt;"&amp;$BT$17,$C$2:$C$1000,"="&amp;AL25)</f>
        <v/>
      </c>
      <c r="BV25" s="27">
        <f>COUNTIFS($H$2:$H$1000,"&gt;"&amp;$BT$17,$B$2:$B$1000,"="&amp;AM25)+COUNTIFS($I$2:$I$1000,"&gt;"&amp;$BT$17,$C$2:$C$1000,"="&amp;AM25)</f>
        <v/>
      </c>
      <c r="BW25" s="27">
        <f>COUNTIFS($H$2:$H$1000,"&lt;"&amp;$BT$17,$B$2:$B$1000,"="&amp;AM25)+COUNTIFS($I$2:$I$1000,"&lt;"&amp;$BT$17,$C$2:$C$1000,"="&amp;AM25)</f>
        <v/>
      </c>
      <c r="BX25" s="27">
        <f>COUNTIFS($H$2:$H$1000,"&gt;"&amp;$BX$17,$B$2:$B$1000,"="&amp;AL25)+COUNTIFS($I$2:$I$1000,"&gt;"&amp;$BX$17,$C$2:$C$1000,"="&amp;AL25)</f>
        <v/>
      </c>
      <c r="BY25" s="27">
        <f>COUNTIFS($H$2:$H$1000,"&lt;"&amp;$BX$17,$B$2:$B$1000,"="&amp;AL25)+COUNTIFS($I$2:$I$1000,"&lt;"&amp;$BX$17,$C$2:$C$1000,"="&amp;AL25)</f>
        <v/>
      </c>
      <c r="BZ25" s="27">
        <f>COUNTIFS($H$2:$H$1000,"&gt;"&amp;$BX$17,$B$2:$B$1000,"="&amp;AM25)+COUNTIFS($I$2:$I$1000,"&gt;"&amp;$BX$17,$C$2:$C$1000,"="&amp;AM25)</f>
        <v/>
      </c>
      <c r="CA25" s="27">
        <f>COUNTIFS($H$2:$H$1000,"&lt;"&amp;$BX$17,$B$2:$B$1000,"="&amp;AM25)+COUNTIFS($I$2:$I$1000,"&lt;"&amp;$BX$17,$C$2:$C$1000,"="&amp;AM25)</f>
        <v/>
      </c>
      <c r="CB25" s="15">
        <f>COUNTIFS($K$2:$K$1000,"&gt;"&amp;$CB$17,$B$2:$B$1000,"="&amp;AL25)+COUNTIFS($L$2:$L$1000,"&gt;"&amp;$CB$17,$C$2:$C$1000,"="&amp;AL25)</f>
        <v/>
      </c>
      <c r="CC25" s="27">
        <f>COUNTIFS($K$2:$K$1000,"&lt;"&amp;$CB$17,$B$2:$B$1000,"="&amp;AL25)+COUNTIFS($L$2:$L$1000,"&lt;"&amp;$CB$17,$C$2:$C$1000,"="&amp;AL25)</f>
        <v/>
      </c>
      <c r="CD25" s="27">
        <f>COUNTIFS($K$2:$K$1000,"&gt;"&amp;$CB$17,$B$2:$B$1000,"="&amp;AM25)+COUNTIFS($L$2:$L$1000,"&gt;"&amp;$CB$17,$C$2:$C$1000,"="&amp;AM25)</f>
        <v/>
      </c>
      <c r="CE25" s="27">
        <f>COUNTIFS($K$2:$K$1000,"&lt;"&amp;$CB$17,$B$2:$B$1000,"="&amp;AM25)+COUNTIFS($L$2:$L$1000,"&lt;"&amp;$CB$17,$C$2:$C$1000,"="&amp;AM25)</f>
        <v/>
      </c>
      <c r="CF25" s="27">
        <f>COUNTIFS($K$2:$K$1000,"&gt;"&amp;$CF$17,$B$2:$B$1000,"="&amp;AL25)+COUNTIFS($L$2:$L$1000,"&gt;"&amp;$CF$17,$C$2:$C$1000,"="&amp;AL25)</f>
        <v/>
      </c>
      <c r="CG25" s="27">
        <f>COUNTIFS($K$2:$K$1000,"&lt;"&amp;$CF$17,$B$2:$B$1000,"="&amp;AL25)+COUNTIFS($L$2:$L$1000,"&lt;"&amp;$CF$17,$C$2:$C$1000,"="&amp;AL25)</f>
        <v/>
      </c>
      <c r="CH25" s="27">
        <f>COUNTIFS($K$2:$K$1000,"&gt;"&amp;$CF$17,$B$2:$B$1000,"="&amp;AM25)+COUNTIFS($L$2:$L$1000,"&gt;"&amp;$CF$17,$C$2:$C$1000,"="&amp;AM25)</f>
        <v/>
      </c>
      <c r="CI25" s="27">
        <f>COUNTIFS($K$2:$K$1000,"&lt;"&amp;$CF$17,$B$2:$B$1000,"="&amp;AM25)+COUNTIFS($L$2:$L$1000,"&lt;"&amp;$CF$17,$C$2:$C$1000,"="&amp;AM25)</f>
        <v/>
      </c>
      <c r="CJ25" s="27">
        <f>COUNTIFS($K$2:$K$1000,"&gt;"&amp;$CJ$17,$B$2:$B$1000,"="&amp;AL25)+COUNTIFS($L$2:$L$1000,"&gt;"&amp;$CJ$17,$C$2:$C$1000,"="&amp;AL25)</f>
        <v/>
      </c>
      <c r="CK25" s="27">
        <f>COUNTIFS($K$2:$K$1000,"&lt;"&amp;$CJ$17,$B$2:$B$1000,"="&amp;AL25)+COUNTIFS($L$2:$L$1000,"&lt;"&amp;$CJ$17,$C$2:$C$1000,"="&amp;AL25)</f>
        <v/>
      </c>
      <c r="CL25" s="27">
        <f>COUNTIFS($K$2:$K$1000,"&gt;"&amp;$CJ$17,$B$2:$B$1000,"="&amp;AM25)+COUNTIFS($L$2:$L$1000,"&gt;"&amp;$CJ$17,$C$2:$C$1000,"="&amp;AM25)</f>
        <v/>
      </c>
      <c r="CM25" s="27">
        <f>COUNTIFS($K$2:$K$1000,"&lt;"&amp;$CJ$17,$B$2:$B$1000,"="&amp;AM25)+COUNTIFS($L$2:$L$1000,"&lt;"&amp;$CJ$17,$C$2:$C$1000,"="&amp;AM25)</f>
        <v/>
      </c>
      <c r="CN25" s="6">
        <f>COUNTIFS($I$2:$I$1000,"&gt;"&amp;$CN$17,$B$2:$B$1000,"="&amp;AL25)+COUNTIFS($H$2:$H$1000,"&gt;"&amp;$CN$17,$C$2:$C$1000,"="&amp;AL25)</f>
        <v/>
      </c>
      <c r="CO25" s="27">
        <f>COUNTIFS($I$2:$I$1000,"&lt;"&amp;$CN$17,$B$2:$B$1000,"="&amp;AL25)+COUNTIFS($H$2:$H$1000,"&lt;"&amp;$CN$17,$C$2:$C$1000,"="&amp;AL25)</f>
        <v/>
      </c>
      <c r="CP25" s="27">
        <f>COUNTIFS($I$2:$I$1000,"&gt;"&amp;$CN$17,$B$2:$B$1000,"="&amp;AM25)+COUNTIFS($H$2:$H$1000,"&gt;"&amp;$CN$17,$C$2:$C$1000,"="&amp;AM25)</f>
        <v/>
      </c>
      <c r="CQ25" s="27">
        <f>COUNTIFS($I$2:$I$1000,"&lt;"&amp;$CN$17,$B$2:$B$1000,"="&amp;AM25)+COUNTIFS($H$2:$H$1000,"&lt;"&amp;$CN$17,$C$2:$C$1000,"="&amp;AM25)</f>
        <v/>
      </c>
      <c r="CR25" s="27">
        <f>COUNTIFS($I$2:$I$1000,"&gt;"&amp;$CR$17,$B$2:$B$1000,"="&amp;AL25)+COUNTIFS($H$2:$H$1000,"&gt;"&amp;$CR$17,$C$2:$C$1000,"="&amp;AL25)</f>
        <v/>
      </c>
      <c r="CS25" s="27">
        <f>COUNTIFS($I$2:$I$1000,"&lt;"&amp;$CR$17,$B$2:$B$1000,"="&amp;AL25)+COUNTIFS($H$2:$H$1000,"&lt;"&amp;$CR$17,$C$2:$C$1000,"="&amp;AL25)</f>
        <v/>
      </c>
      <c r="CT25" s="27">
        <f>COUNTIFS($I$2:$I$1000,"&gt;"&amp;$CR$17,$B$2:$B$1000,"="&amp;AM25)+COUNTIFS($H$2:$H$1000,"&gt;"&amp;$CR$17,$C$2:$C$1000,"="&amp;AM25)</f>
        <v/>
      </c>
      <c r="CU25" s="27">
        <f>COUNTIFS($I$2:$I$1000,"&lt;"&amp;$CR$17,$B$2:$B$1000,"="&amp;AM25)+COUNTIFS($H$2:$H$1000,"&lt;"&amp;$CR$17,$C$2:$C$1000,"="&amp;AM25)</f>
        <v/>
      </c>
      <c r="CV25" s="27">
        <f>COUNTIFS($I$2:$I$1000,"&gt;"&amp;$CV$17,$B$2:$B$1000,"="&amp;AL25)+COUNTIFS($H$2:$H$1000,"&gt;"&amp;$CV$17,$C$2:$C$1000,"="&amp;AL25)</f>
        <v/>
      </c>
      <c r="CW25" s="27">
        <f>COUNTIFS($I$2:$I$1000,"&lt;"&amp;$CV$17,$B$2:$B$1000,"="&amp;AL25)+COUNTIFS($H$2:$H$1000,"&lt;"&amp;$CV$17,$C$2:$C$1000,"="&amp;AL25)</f>
        <v/>
      </c>
      <c r="CX25" s="27">
        <f>COUNTIFS($I$2:$I$1000,"&gt;"&amp;$CV$17,$B$2:$B$1000,"="&amp;AM25)+COUNTIFS($H$2:$H$1000,"&gt;"&amp;$CV$17,$C$2:$C$1000,"="&amp;AM25)</f>
        <v/>
      </c>
      <c r="CY25" s="27">
        <f>COUNTIFS($I$2:$I$1000,"&lt;"&amp;$CV$17,$B$2:$B$1000,"="&amp;AM25)+COUNTIFS($H$2:$H$1000,"&lt;"&amp;$CV$17,$C$2:$C$1000,"="&amp;AM25)</f>
        <v/>
      </c>
      <c r="CZ25" s="15">
        <f>COUNTIFS($L$2:$L$1000,"&gt;"&amp;$CZ$17,$B$2:$B$1000,"="&amp;AL25)+COUNTIFS($K$2:$K$1000,"&gt;"&amp;$CZ$17,$C$2:$C$1000,"="&amp;AL25)</f>
        <v/>
      </c>
      <c r="DA25" s="27">
        <f>COUNTIFS($L$2:$L$1000,"&lt;"&amp;$CZ$17,$B$2:$B$1000,"="&amp;AL25)+COUNTIFS($K$2:$K$1000,"&lt;"&amp;$CZ$17,$C$2:$C$1000,"="&amp;AL25)</f>
        <v/>
      </c>
      <c r="DB25" s="27">
        <f>COUNTIFS($L$2:$L$1000,"&gt;"&amp;$CZ$17,$B$2:$B$1000,"="&amp;AM25)+COUNTIFS($K$2:$K$1000,"&gt;"&amp;$CZ$17,$C$2:$C$1000,"="&amp;AM25)</f>
        <v/>
      </c>
      <c r="DC25" s="27">
        <f>COUNTIFS($L$2:$L$1000,"&lt;"&amp;$CZ$17,$B$2:$B$1000,"="&amp;AM25)+COUNTIFS($K$2:$K$1000,"&lt;"&amp;$CZ$17,$C$2:$C$1000,"="&amp;AM25)</f>
        <v/>
      </c>
      <c r="DD25" s="27">
        <f>COUNTIFS($L$2:$L$1000,"&gt;"&amp;$DD$17,$B$2:$B$1000,"="&amp;AL25)+COUNTIFS($K$2:$K$1000,"&gt;"&amp;$DD$17,$C$2:$C$1000,"="&amp;AL25)</f>
        <v/>
      </c>
      <c r="DE25" s="27">
        <f>COUNTIFS($L$2:$L$1000,"&lt;"&amp;$DD$17,$B$2:$B$1000,"="&amp;AL25)+COUNTIFS($K$2:$K$1000,"&lt;"&amp;$DD$17,$C$2:$C$1000,"="&amp;AL25)</f>
        <v/>
      </c>
      <c r="DF25" s="27">
        <f>COUNTIFS($L$2:$L$1000,"&gt;"&amp;$DD$17,$B$2:$B$1000,"="&amp;AM25)+COUNTIFS($K$2:$K$1000,"&gt;"&amp;$DD$17,$C$2:$C$1000,"="&amp;AM25)</f>
        <v/>
      </c>
      <c r="DG25" s="27">
        <f>COUNTIFS($L$2:$L$1000,"&lt;"&amp;$DD$17,$B$2:$B$1000,"="&amp;AM25)+COUNTIFS($K$2:$K$1000,"&lt;"&amp;$DD$17,$C$2:$C$1000,"="&amp;AM25)</f>
        <v/>
      </c>
      <c r="DH25" s="27">
        <f>COUNTIFS($L$2:$L$1000,"&gt;"&amp;$DH$17,$B$2:$B$1000,"="&amp;AL25)+COUNTIFS($K$2:$K$1000,"&gt;"&amp;$DH$17,$C$2:$C$1000,"="&amp;AL25)</f>
        <v/>
      </c>
      <c r="DI25" s="27">
        <f>COUNTIFS($L$2:$L$1000,"&lt;"&amp;$DH$17,$B$2:$B$1000,"="&amp;AL25)+COUNTIFS($K$2:$K$1000,"&lt;"&amp;$DH$17,$C$2:$C$1000,"="&amp;AL25)</f>
        <v/>
      </c>
      <c r="DJ25" s="27">
        <f>COUNTIFS($L$2:$L$1000,"&gt;"&amp;$DH$17,$B$2:$B$1000,"="&amp;AM25)+COUNTIFS($K$2:$K$1000,"&gt;"&amp;$DH$17,$C$2:$C$1000,"="&amp;AM25)</f>
        <v/>
      </c>
      <c r="DK25" s="27">
        <f>COUNTIFS($L$2:$L$1000,"&lt;"&amp;$DH$17,$B$2:$B$1000,"="&amp;AM25)+COUNTIFS($K$2:$K$1000,"&lt;"&amp;$DH$17,$C$2:$C$1000,"="&amp;AM25)</f>
        <v/>
      </c>
      <c r="DM25" s="42" t="n"/>
      <c r="DP25" s="42" t="n"/>
      <c r="DS25" s="42" t="n"/>
      <c r="DV25" s="42" t="n"/>
      <c r="DY25" s="42" t="n"/>
      <c r="EB25" s="42" t="n"/>
      <c r="EE25" s="42" t="n"/>
      <c r="EJ25" s="29" t="n"/>
      <c r="EM25" s="29" t="n"/>
      <c r="EP25" s="29" t="n"/>
      <c r="ES25" s="29" t="n"/>
      <c r="EV25" s="29" t="n"/>
      <c r="EY25" s="29" t="n"/>
      <c r="FB25" s="29" t="n"/>
      <c r="FE25" s="29" t="n"/>
    </row>
    <row customHeight="1" ht="12" r="26">
      <c r="A26" s="52" t="n">
        <v>43344</v>
      </c>
      <c r="B26" s="42" t="inlineStr">
        <is>
          <t>Real Madrid</t>
        </is>
      </c>
      <c r="C26" s="42" t="inlineStr">
        <is>
          <t>Leganes</t>
        </is>
      </c>
      <c r="D26" s="27" t="n">
        <v>870</v>
      </c>
      <c r="E26" s="27" t="n">
        <v>252</v>
      </c>
      <c r="F26" s="27" t="n">
        <v>799</v>
      </c>
      <c r="G26" s="27" t="n">
        <v>187</v>
      </c>
      <c r="H26" s="8" t="n">
        <v>8</v>
      </c>
      <c r="I26" s="8" t="n">
        <v>3</v>
      </c>
      <c r="J26" s="8" t="n">
        <v>11</v>
      </c>
      <c r="K26" s="15" t="n">
        <v>4</v>
      </c>
      <c r="L26" s="27" t="n">
        <v>1</v>
      </c>
      <c r="M26" s="8" t="n">
        <v>5</v>
      </c>
      <c r="N26" s="12">
        <f>IF(K26="","",LOOKUP(K26-L26,{-9E+307,0,1},{2,"x",1}))</f>
        <v/>
      </c>
      <c r="O26" s="7">
        <f>IF(K26="","",K26&amp;"-"&amp;L26)</f>
        <v/>
      </c>
      <c r="P26" s="1" t="n"/>
      <c r="AL26" s="42">
        <f>AL38</f>
        <v/>
      </c>
      <c r="AM26" s="42">
        <f>AM38</f>
        <v/>
      </c>
      <c r="AN26" s="27">
        <f>COUNTIFS($J$2:$J$1000,"&gt;"&amp;$AN$17,$B$2:$B$1000,"="&amp;AL26)+COUNTIFS($J$2:$J$1000,"&gt;"&amp;$AN$17,$C$2:$C$1000,"="&amp;AL26)</f>
        <v/>
      </c>
      <c r="AO26" s="27">
        <f>COUNTIFS($J$2:$J$1000,"&lt;"&amp;$AN$17,$B$2:$B$1000,"="&amp;AL26)+COUNTIFS($J$2:$J$1000,"&lt;"&amp;$AN$17,$C$2:$C$1000,"="&amp;AL26)</f>
        <v/>
      </c>
      <c r="AP26" s="27">
        <f>COUNTIFS($J$2:$J$1000,"&gt;"&amp;$AN$17,$B$2:$B$1000,"="&amp;AM26)+COUNTIFS($J$2:$J$1000,"&gt;"&amp;$AN$17,$C$2:$C$1000,"="&amp;AM26)</f>
        <v/>
      </c>
      <c r="AQ26" s="27">
        <f>COUNTIFS($J$2:$J$1000,"&lt;"&amp;$AN$17,$B$2:$B$1000,"="&amp;AM26)+COUNTIFS($J$2:$J$1000,"&lt;"&amp;$AN$17,$C$2:$C$1000,"="&amp;AM26)</f>
        <v/>
      </c>
      <c r="AR26" s="27">
        <f>COUNTIFS($J$2:$J$1000,"&gt;"&amp;$AR$17,$B$2:$B$1000,"="&amp;AL26)+COUNTIFS($J$2:$J$1000,"&gt;"&amp;$AR$17,$C$2:$C$1000,"="&amp;AL26)</f>
        <v/>
      </c>
      <c r="AS26" s="27">
        <f>COUNTIFS($J$2:$J$1000,"&lt;"&amp;$AR$17,$B$2:$B$1000,"="&amp;AL26)+COUNTIFS($J$2:$J$1000,"&lt;"&amp;$AR$17,$C$2:$C$1000,"="&amp;AL26)</f>
        <v/>
      </c>
      <c r="AT26" s="27">
        <f>COUNTIFS($J$2:$J$1000,"&gt;"&amp;$AR$17,$B$2:$B$1000,"="&amp;AM26)+COUNTIFS($J$2:$J$1000,"&gt;"&amp;$AR$17,$C$2:$C$1000,"="&amp;AM26)</f>
        <v/>
      </c>
      <c r="AU26" s="27">
        <f>COUNTIFS($J$2:$J$1000,"&lt;"&amp;$AR$17,$B$2:$B$1000,"="&amp;AM26)+COUNTIFS($J$2:$J$1000,"&lt;"&amp;$AR$17,$C$2:$C$1000,"="&amp;AM26)</f>
        <v/>
      </c>
      <c r="AV26" s="27">
        <f>COUNTIFS($J$2:$J$1000,"&gt;"&amp;$AV$17,$B$2:$B$1000,"="&amp;AL26)+COUNTIFS($J$2:$J$1000,"&gt;"&amp;$AV$17,$C$2:$C$1000,"="&amp;AL26)</f>
        <v/>
      </c>
      <c r="AW26" s="27">
        <f>COUNTIFS($J$2:$J$1000,"&lt;"&amp;$AV$17,$B$2:$B$1000,"="&amp;AL26)+COUNTIFS($J$2:$J$1000,"&lt;"&amp;$AV$17,$C$2:$C$1000,"="&amp;AL26)</f>
        <v/>
      </c>
      <c r="AX26" s="27">
        <f>COUNTIFS($J$2:$J$1000,"&gt;"&amp;$AV$17,$B$2:$B$1000,"="&amp;AM26)+COUNTIFS($J$2:$J$1000,"&gt;"&amp;$AV$17,$C$2:$C$1000,"="&amp;AM26)</f>
        <v/>
      </c>
      <c r="AY26" s="27">
        <f>COUNTIFS($J$2:$J$1000,"&lt;"&amp;$AV$17,$B$2:$B$1000,"="&amp;AM26)+COUNTIFS($J$2:$J$1000,"&lt;"&amp;$AV$17,$C$2:$C$1000,"="&amp;AM26)</f>
        <v/>
      </c>
      <c r="AZ26" s="15">
        <f>COUNTIFS($M$2:$M$1000,"&gt;"&amp;$AZ$17,$B$2:$B$1000,"="&amp;AL26)+COUNTIFS($M$2:$M$1000,"&gt;"&amp;$AZ$17,$C$2:$C$1000,"="&amp;AL26)</f>
        <v/>
      </c>
      <c r="BA26" s="27">
        <f>COUNTIFS($M$2:$M$1000,"&lt;"&amp;$AZ$17,$B$2:$B$1000,"="&amp;AL26)+COUNTIFS($M$2:$M$1000,"&lt;"&amp;$AZ$17,$C$2:$C$1000,"="&amp;AL26)</f>
        <v/>
      </c>
      <c r="BB26" s="27">
        <f>COUNTIFS($M$2:$M$1000,"&gt;"&amp;$AZ$17,$B$2:$B$1000,"="&amp;AM26)+COUNTIFS($M$2:$M$1000,"&gt;"&amp;$AZ$17,$C$2:$C$1000,"="&amp;AM26)</f>
        <v/>
      </c>
      <c r="BC26" s="27">
        <f>COUNTIFS($M$2:$M$1000,"&lt;"&amp;$AZ$17,$B$2:$B$1000,"="&amp;AM26)+COUNTIFS($M$2:$M$1000,"&lt;"&amp;$AZ$17,$C$2:$C$1000,"="&amp;AM26)</f>
        <v/>
      </c>
      <c r="BD26" s="27">
        <f>COUNTIFS($M$2:$M$1000,"&gt;"&amp;$BD$17,$B$2:$B$1000,"="&amp;AL26)+COUNTIFS($M$2:$M$1000,"&gt;"&amp;$BD$17,$C$2:$C$1000,"="&amp;AL26)</f>
        <v/>
      </c>
      <c r="BE26" s="27">
        <f>COUNTIFS($M$2:$M$1000,"&lt;"&amp;$BD$17,$B$2:$B$1000,"="&amp;AL26)+COUNTIFS($M$2:$M$1000,"&lt;"&amp;$BD$17,$C$2:$C$1000,"="&amp;AL26)</f>
        <v/>
      </c>
      <c r="BF26" s="27">
        <f>COUNTIFS($M$2:$M$1000,"&gt;"&amp;$BD$17,$B$2:$B$1000,"="&amp;AM26)+COUNTIFS($M$2:$M$1000,"&gt;"&amp;$BD$17,$C$2:$C$1000,"="&amp;AM26)</f>
        <v/>
      </c>
      <c r="BG26" s="27">
        <f>COUNTIFS($M$2:$M$1000,"&lt;"&amp;$BD$17,$B$2:$B$1000,"="&amp;AM26)+COUNTIFS($M$2:$M$1000,"&lt;"&amp;$BD$17,$C$2:$C$1000,"="&amp;AM26)</f>
        <v/>
      </c>
      <c r="BH26" s="27">
        <f>COUNTIFS($M$2:$M$1000,"&gt;"&amp;$BH$17,$B$2:$B$1000,"="&amp;AL26)+COUNTIFS($M$2:$M$1000,"&gt;"&amp;$BH$17,$C$2:$C$1000,"="&amp;AL26)</f>
        <v/>
      </c>
      <c r="BI26" s="27">
        <f>COUNTIFS($M$2:$M$1000,"&lt;"&amp;$BH$17,$B$2:$B$1000,"="&amp;AL26)+COUNTIFS($M$2:$M$1000,"&lt;"&amp;$BH$17,$C$2:$C$1000,"="&amp;AL26)</f>
        <v/>
      </c>
      <c r="BJ26" s="27">
        <f>COUNTIFS($M$2:$M$1000,"&gt;"&amp;$BH$17,$B$2:$B$1000,"="&amp;AM26)+COUNTIFS($M$2:$M$1000,"&gt;"&amp;$BH$17,$C$2:$C$1000,"="&amp;AM26)</f>
        <v/>
      </c>
      <c r="BK26" s="27">
        <f>COUNTIFS($M$2:$M$1000,"&lt;"&amp;$BH$17,$B$2:$B$1000,"="&amp;AM26)+COUNTIFS($M$2:$M$1000,"&lt;"&amp;$BH$17,$C$2:$C$1000,"="&amp;AM26)</f>
        <v/>
      </c>
      <c r="BL26" s="27">
        <f>COUNTIFS($M$2:$M$1000,"&gt;"&amp;$BL$17,$B$2:$B$1000,"="&amp;AL26)+COUNTIFS($M$2:$M$1000,"&gt;"&amp;$BL$17,$C$2:$C$1000,"="&amp;AL26)</f>
        <v/>
      </c>
      <c r="BM26" s="27">
        <f>COUNTIFS($M$2:$M$1000,"&lt;"&amp;$BL$17,$B$2:$B$1000,"="&amp;AL26)+COUNTIFS($M$2:$M$1000,"&lt;"&amp;$BL$17,$C$2:$C$1000,"="&amp;AL26)</f>
        <v/>
      </c>
      <c r="BN26" s="27">
        <f>COUNTIFS($M$2:$M$1000,"&gt;"&amp;$BL$17,$B$2:$B$1000,"="&amp;AM26)+COUNTIFS($M$2:$M$1000,"&gt;"&amp;$BL$17,$C$2:$C$1000,"="&amp;AM26)</f>
        <v/>
      </c>
      <c r="BO26" s="27">
        <f>COUNTIFS($M$2:$M$1000,"&lt;"&amp;$BL$17,$B$2:$B$1000,"="&amp;AM26)+COUNTIFS($M$2:$M$1000,"&lt;"&amp;$BL$17,$C$2:$C$1000,"="&amp;AM26)</f>
        <v/>
      </c>
      <c r="BP26" s="6">
        <f>COUNTIFS($H$2:$H$1000,"&gt;"&amp;$BP$17,$B$2:$B$1000,"="&amp;AL26)+COUNTIFS($I$2:$I$1000,"&gt;"&amp;$BP$17,$C$2:$C$1000,"="&amp;AL26)</f>
        <v/>
      </c>
      <c r="BQ26" s="27">
        <f>COUNTIFS($H$2:$H$1000,"&lt;"&amp;$BP$17,$B$2:$B$1000,"="&amp;AL26)+COUNTIFS($I$2:$I$1000,"&lt;"&amp;$BP$17,$C$2:$C$1000,"="&amp;AL26)</f>
        <v/>
      </c>
      <c r="BR26" s="27">
        <f>COUNTIFS($H$2:$H$1000,"&gt;"&amp;$BP$17,$B$2:$B$1000,"="&amp;AM26)+COUNTIFS($I$2:$I$1000,"&gt;"&amp;$BP$17,$C$2:$C$1000,"="&amp;AM26)</f>
        <v/>
      </c>
      <c r="BS26" s="27">
        <f>COUNTIFS($H$2:$H$1000,"&lt;"&amp;$BP$17,$B$2:$B$1000,"="&amp;AM26)+COUNTIFS($I$2:$I$1000,"&lt;"&amp;$BP$17,$C$2:$C$1000,"="&amp;AM26)</f>
        <v/>
      </c>
      <c r="BT26" s="27">
        <f>COUNTIFS($H$2:$H$1000,"&gt;"&amp;$BT$17,$B$2:$B$1000,"="&amp;AL26)+COUNTIFS($I$2:$I$1000,"&gt;"&amp;$BT$17,$C$2:$C$1000,"="&amp;AL26)</f>
        <v/>
      </c>
      <c r="BU26" s="27">
        <f>COUNTIFS($H$2:$H$1000,"&lt;"&amp;$BT$17,$B$2:$B$1000,"="&amp;AL26)+COUNTIFS($I$2:$I$1000,"&lt;"&amp;$BT$17,$C$2:$C$1000,"="&amp;AL26)</f>
        <v/>
      </c>
      <c r="BV26" s="27">
        <f>COUNTIFS($H$2:$H$1000,"&gt;"&amp;$BT$17,$B$2:$B$1000,"="&amp;AM26)+COUNTIFS($I$2:$I$1000,"&gt;"&amp;$BT$17,$C$2:$C$1000,"="&amp;AM26)</f>
        <v/>
      </c>
      <c r="BW26" s="27">
        <f>COUNTIFS($H$2:$H$1000,"&lt;"&amp;$BT$17,$B$2:$B$1000,"="&amp;AM26)+COUNTIFS($I$2:$I$1000,"&lt;"&amp;$BT$17,$C$2:$C$1000,"="&amp;AM26)</f>
        <v/>
      </c>
      <c r="BX26" s="27">
        <f>COUNTIFS($H$2:$H$1000,"&gt;"&amp;$BX$17,$B$2:$B$1000,"="&amp;AL26)+COUNTIFS($I$2:$I$1000,"&gt;"&amp;$BX$17,$C$2:$C$1000,"="&amp;AL26)</f>
        <v/>
      </c>
      <c r="BY26" s="27">
        <f>COUNTIFS($H$2:$H$1000,"&lt;"&amp;$BX$17,$B$2:$B$1000,"="&amp;AL26)+COUNTIFS($I$2:$I$1000,"&lt;"&amp;$BX$17,$C$2:$C$1000,"="&amp;AL26)</f>
        <v/>
      </c>
      <c r="BZ26" s="27">
        <f>COUNTIFS($H$2:$H$1000,"&gt;"&amp;$BX$17,$B$2:$B$1000,"="&amp;AM26)+COUNTIFS($I$2:$I$1000,"&gt;"&amp;$BX$17,$C$2:$C$1000,"="&amp;AM26)</f>
        <v/>
      </c>
      <c r="CA26" s="27">
        <f>COUNTIFS($H$2:$H$1000,"&lt;"&amp;$BX$17,$B$2:$B$1000,"="&amp;AM26)+COUNTIFS($I$2:$I$1000,"&lt;"&amp;$BX$17,$C$2:$C$1000,"="&amp;AM26)</f>
        <v/>
      </c>
      <c r="CB26" s="15">
        <f>COUNTIFS($K$2:$K$1000,"&gt;"&amp;$CB$17,$B$2:$B$1000,"="&amp;AL26)+COUNTIFS($L$2:$L$1000,"&gt;"&amp;$CB$17,$C$2:$C$1000,"="&amp;AL26)</f>
        <v/>
      </c>
      <c r="CC26" s="27">
        <f>COUNTIFS($K$2:$K$1000,"&lt;"&amp;$CB$17,$B$2:$B$1000,"="&amp;AL26)+COUNTIFS($L$2:$L$1000,"&lt;"&amp;$CB$17,$C$2:$C$1000,"="&amp;AL26)</f>
        <v/>
      </c>
      <c r="CD26" s="27">
        <f>COUNTIFS($K$2:$K$1000,"&gt;"&amp;$CB$17,$B$2:$B$1000,"="&amp;AM26)+COUNTIFS($L$2:$L$1000,"&gt;"&amp;$CB$17,$C$2:$C$1000,"="&amp;AM26)</f>
        <v/>
      </c>
      <c r="CE26" s="27">
        <f>COUNTIFS($K$2:$K$1000,"&lt;"&amp;$CB$17,$B$2:$B$1000,"="&amp;AM26)+COUNTIFS($L$2:$L$1000,"&lt;"&amp;$CB$17,$C$2:$C$1000,"="&amp;AM26)</f>
        <v/>
      </c>
      <c r="CF26" s="27">
        <f>COUNTIFS($K$2:$K$1000,"&gt;"&amp;$CF$17,$B$2:$B$1000,"="&amp;AL26)+COUNTIFS($L$2:$L$1000,"&gt;"&amp;$CF$17,$C$2:$C$1000,"="&amp;AL26)</f>
        <v/>
      </c>
      <c r="CG26" s="27">
        <f>COUNTIFS($K$2:$K$1000,"&lt;"&amp;$CF$17,$B$2:$B$1000,"="&amp;AL26)+COUNTIFS($L$2:$L$1000,"&lt;"&amp;$CF$17,$C$2:$C$1000,"="&amp;AL26)</f>
        <v/>
      </c>
      <c r="CH26" s="27">
        <f>COUNTIFS($K$2:$K$1000,"&gt;"&amp;$CF$17,$B$2:$B$1000,"="&amp;AM26)+COUNTIFS($L$2:$L$1000,"&gt;"&amp;$CF$17,$C$2:$C$1000,"="&amp;AM26)</f>
        <v/>
      </c>
      <c r="CI26" s="27">
        <f>COUNTIFS($K$2:$K$1000,"&lt;"&amp;$CF$17,$B$2:$B$1000,"="&amp;AM26)+COUNTIFS($L$2:$L$1000,"&lt;"&amp;$CF$17,$C$2:$C$1000,"="&amp;AM26)</f>
        <v/>
      </c>
      <c r="CJ26" s="27">
        <f>COUNTIFS($K$2:$K$1000,"&gt;"&amp;$CJ$17,$B$2:$B$1000,"="&amp;AL26)+COUNTIFS($L$2:$L$1000,"&gt;"&amp;$CJ$17,$C$2:$C$1000,"="&amp;AL26)</f>
        <v/>
      </c>
      <c r="CK26" s="27">
        <f>COUNTIFS($K$2:$K$1000,"&lt;"&amp;$CJ$17,$B$2:$B$1000,"="&amp;AL26)+COUNTIFS($L$2:$L$1000,"&lt;"&amp;$CJ$17,$C$2:$C$1000,"="&amp;AL26)</f>
        <v/>
      </c>
      <c r="CL26" s="27">
        <f>COUNTIFS($K$2:$K$1000,"&gt;"&amp;$CJ$17,$B$2:$B$1000,"="&amp;AM26)+COUNTIFS($L$2:$L$1000,"&gt;"&amp;$CJ$17,$C$2:$C$1000,"="&amp;AM26)</f>
        <v/>
      </c>
      <c r="CM26" s="27">
        <f>COUNTIFS($K$2:$K$1000,"&lt;"&amp;$CJ$17,$B$2:$B$1000,"="&amp;AM26)+COUNTIFS($L$2:$L$1000,"&lt;"&amp;$CJ$17,$C$2:$C$1000,"="&amp;AM26)</f>
        <v/>
      </c>
      <c r="CN26" s="6">
        <f>COUNTIFS($I$2:$I$1000,"&gt;"&amp;$CN$17,$B$2:$B$1000,"="&amp;AL26)+COUNTIFS($H$2:$H$1000,"&gt;"&amp;$CN$17,$C$2:$C$1000,"="&amp;AL26)</f>
        <v/>
      </c>
      <c r="CO26" s="27">
        <f>COUNTIFS($I$2:$I$1000,"&lt;"&amp;$CN$17,$B$2:$B$1000,"="&amp;AL26)+COUNTIFS($H$2:$H$1000,"&lt;"&amp;$CN$17,$C$2:$C$1000,"="&amp;AL26)</f>
        <v/>
      </c>
      <c r="CP26" s="27">
        <f>COUNTIFS($I$2:$I$1000,"&gt;"&amp;$CN$17,$B$2:$B$1000,"="&amp;AM26)+COUNTIFS($H$2:$H$1000,"&gt;"&amp;$CN$17,$C$2:$C$1000,"="&amp;AM26)</f>
        <v/>
      </c>
      <c r="CQ26" s="27">
        <f>COUNTIFS($I$2:$I$1000,"&lt;"&amp;$CN$17,$B$2:$B$1000,"="&amp;AM26)+COUNTIFS($H$2:$H$1000,"&lt;"&amp;$CN$17,$C$2:$C$1000,"="&amp;AM26)</f>
        <v/>
      </c>
      <c r="CR26" s="27">
        <f>COUNTIFS($I$2:$I$1000,"&gt;"&amp;$CR$17,$B$2:$B$1000,"="&amp;AL26)+COUNTIFS($H$2:$H$1000,"&gt;"&amp;$CR$17,$C$2:$C$1000,"="&amp;AL26)</f>
        <v/>
      </c>
      <c r="CS26" s="27">
        <f>COUNTIFS($I$2:$I$1000,"&lt;"&amp;$CR$17,$B$2:$B$1000,"="&amp;AL26)+COUNTIFS($H$2:$H$1000,"&lt;"&amp;$CR$17,$C$2:$C$1000,"="&amp;AL26)</f>
        <v/>
      </c>
      <c r="CT26" s="27">
        <f>COUNTIFS($I$2:$I$1000,"&gt;"&amp;$CR$17,$B$2:$B$1000,"="&amp;AM26)+COUNTIFS($H$2:$H$1000,"&gt;"&amp;$CR$17,$C$2:$C$1000,"="&amp;AM26)</f>
        <v/>
      </c>
      <c r="CU26" s="27">
        <f>COUNTIFS($I$2:$I$1000,"&lt;"&amp;$CR$17,$B$2:$B$1000,"="&amp;AM26)+COUNTIFS($H$2:$H$1000,"&lt;"&amp;$CR$17,$C$2:$C$1000,"="&amp;AM26)</f>
        <v/>
      </c>
      <c r="CV26" s="27">
        <f>COUNTIFS($I$2:$I$1000,"&gt;"&amp;$CV$17,$B$2:$B$1000,"="&amp;AL26)+COUNTIFS($H$2:$H$1000,"&gt;"&amp;$CV$17,$C$2:$C$1000,"="&amp;AL26)</f>
        <v/>
      </c>
      <c r="CW26" s="27">
        <f>COUNTIFS($I$2:$I$1000,"&lt;"&amp;$CV$17,$B$2:$B$1000,"="&amp;AL26)+COUNTIFS($H$2:$H$1000,"&lt;"&amp;$CV$17,$C$2:$C$1000,"="&amp;AL26)</f>
        <v/>
      </c>
      <c r="CX26" s="27">
        <f>COUNTIFS($I$2:$I$1000,"&gt;"&amp;$CV$17,$B$2:$B$1000,"="&amp;AM26)+COUNTIFS($H$2:$H$1000,"&gt;"&amp;$CV$17,$C$2:$C$1000,"="&amp;AM26)</f>
        <v/>
      </c>
      <c r="CY26" s="27">
        <f>COUNTIFS($I$2:$I$1000,"&lt;"&amp;$CV$17,$B$2:$B$1000,"="&amp;AM26)+COUNTIFS($H$2:$H$1000,"&lt;"&amp;$CV$17,$C$2:$C$1000,"="&amp;AM26)</f>
        <v/>
      </c>
      <c r="CZ26" s="15">
        <f>COUNTIFS($L$2:$L$1000,"&gt;"&amp;$CZ$17,$B$2:$B$1000,"="&amp;AL26)+COUNTIFS($K$2:$K$1000,"&gt;"&amp;$CZ$17,$C$2:$C$1000,"="&amp;AL26)</f>
        <v/>
      </c>
      <c r="DA26" s="27">
        <f>COUNTIFS($L$2:$L$1000,"&lt;"&amp;$CZ$17,$B$2:$B$1000,"="&amp;AL26)+COUNTIFS($K$2:$K$1000,"&lt;"&amp;$CZ$17,$C$2:$C$1000,"="&amp;AL26)</f>
        <v/>
      </c>
      <c r="DB26" s="27">
        <f>COUNTIFS($L$2:$L$1000,"&gt;"&amp;$CZ$17,$B$2:$B$1000,"="&amp;AM26)+COUNTIFS($K$2:$K$1000,"&gt;"&amp;$CZ$17,$C$2:$C$1000,"="&amp;AM26)</f>
        <v/>
      </c>
      <c r="DC26" s="27">
        <f>COUNTIFS($L$2:$L$1000,"&lt;"&amp;$CZ$17,$B$2:$B$1000,"="&amp;AM26)+COUNTIFS($K$2:$K$1000,"&lt;"&amp;$CZ$17,$C$2:$C$1000,"="&amp;AM26)</f>
        <v/>
      </c>
      <c r="DD26" s="27">
        <f>COUNTIFS($L$2:$L$1000,"&gt;"&amp;$DD$17,$B$2:$B$1000,"="&amp;AL26)+COUNTIFS($K$2:$K$1000,"&gt;"&amp;$DD$17,$C$2:$C$1000,"="&amp;AL26)</f>
        <v/>
      </c>
      <c r="DE26" s="27">
        <f>COUNTIFS($L$2:$L$1000,"&lt;"&amp;$DD$17,$B$2:$B$1000,"="&amp;AL26)+COUNTIFS($K$2:$K$1000,"&lt;"&amp;$DD$17,$C$2:$C$1000,"="&amp;AL26)</f>
        <v/>
      </c>
      <c r="DF26" s="27">
        <f>COUNTIFS($L$2:$L$1000,"&gt;"&amp;$DD$17,$B$2:$B$1000,"="&amp;AM26)+COUNTIFS($K$2:$K$1000,"&gt;"&amp;$DD$17,$C$2:$C$1000,"="&amp;AM26)</f>
        <v/>
      </c>
      <c r="DG26" s="27">
        <f>COUNTIFS($L$2:$L$1000,"&lt;"&amp;$DD$17,$B$2:$B$1000,"="&amp;AM26)+COUNTIFS($K$2:$K$1000,"&lt;"&amp;$DD$17,$C$2:$C$1000,"="&amp;AM26)</f>
        <v/>
      </c>
      <c r="DH26" s="27">
        <f>COUNTIFS($L$2:$L$1000,"&gt;"&amp;$DH$17,$B$2:$B$1000,"="&amp;AL26)+COUNTIFS($K$2:$K$1000,"&gt;"&amp;$DH$17,$C$2:$C$1000,"="&amp;AL26)</f>
        <v/>
      </c>
      <c r="DI26" s="27">
        <f>COUNTIFS($L$2:$L$1000,"&lt;"&amp;$DH$17,$B$2:$B$1000,"="&amp;AL26)+COUNTIFS($K$2:$K$1000,"&lt;"&amp;$DH$17,$C$2:$C$1000,"="&amp;AL26)</f>
        <v/>
      </c>
      <c r="DJ26" s="27">
        <f>COUNTIFS($L$2:$L$1000,"&gt;"&amp;$DH$17,$B$2:$B$1000,"="&amp;AM26)+COUNTIFS($K$2:$K$1000,"&gt;"&amp;$DH$17,$C$2:$C$1000,"="&amp;AM26)</f>
        <v/>
      </c>
      <c r="DK26" s="27">
        <f>COUNTIFS($L$2:$L$1000,"&lt;"&amp;$DH$17,$B$2:$B$1000,"="&amp;AM26)+COUNTIFS($K$2:$K$1000,"&lt;"&amp;$DH$17,$C$2:$C$1000,"="&amp;AM26)</f>
        <v/>
      </c>
      <c r="DM26" s="42" t="n"/>
      <c r="DP26" s="42" t="n"/>
      <c r="DS26" s="42" t="n"/>
      <c r="DV26" s="42" t="n"/>
      <c r="DY26" s="42" t="n"/>
      <c r="EB26" s="42" t="n"/>
      <c r="EE26" s="42" t="n"/>
      <c r="EJ26" s="29" t="n"/>
      <c r="EM26" s="29" t="n"/>
      <c r="EP26" s="29" t="n"/>
      <c r="ES26" s="29" t="n"/>
      <c r="EV26" s="29" t="n"/>
      <c r="EY26" s="29" t="n"/>
      <c r="FB26" s="29" t="n"/>
      <c r="FE26" s="29" t="n"/>
    </row>
    <row customHeight="1" ht="12" r="27">
      <c r="A27" s="52" t="n">
        <v>43345</v>
      </c>
      <c r="B27" s="42" t="inlineStr">
        <is>
          <t>Alaves</t>
        </is>
      </c>
      <c r="C27" s="42" t="inlineStr">
        <is>
          <t>Espanyol</t>
        </is>
      </c>
      <c r="D27" s="27" t="n">
        <v>274</v>
      </c>
      <c r="E27" s="27" t="n">
        <v>469</v>
      </c>
      <c r="F27" s="27" t="n">
        <v>200</v>
      </c>
      <c r="G27" s="27" t="n">
        <v>377</v>
      </c>
      <c r="H27" s="8" t="n">
        <v>5</v>
      </c>
      <c r="I27" s="8" t="n">
        <v>7</v>
      </c>
      <c r="J27" s="8" t="n">
        <v>12</v>
      </c>
      <c r="K27" s="15" t="n">
        <v>2</v>
      </c>
      <c r="L27" s="27" t="n">
        <v>1</v>
      </c>
      <c r="M27" s="8" t="n">
        <v>3</v>
      </c>
      <c r="N27" s="12">
        <f>IF(K27="","",LOOKUP(K27-L27,{-9E+307,0,1},{2,"x",1}))</f>
        <v/>
      </c>
      <c r="O27" s="7">
        <f>IF(K27="","",K27&amp;"-"&amp;L27)</f>
        <v/>
      </c>
      <c r="P27" s="1" t="n"/>
      <c r="AL27" s="42">
        <f>AL39</f>
        <v/>
      </c>
      <c r="AM27" s="42">
        <f>AM39</f>
        <v/>
      </c>
      <c r="AN27" s="27">
        <f>COUNTIFS($J$2:$J$1000,"&gt;"&amp;$AN$17,$B$2:$B$1000,"="&amp;AL27)+COUNTIFS($J$2:$J$1000,"&gt;"&amp;$AN$17,$C$2:$C$1000,"="&amp;AL27)</f>
        <v/>
      </c>
      <c r="AO27" s="27">
        <f>COUNTIFS($J$2:$J$1000,"&lt;"&amp;$AN$17,$B$2:$B$1000,"="&amp;AL27)+COUNTIFS($J$2:$J$1000,"&lt;"&amp;$AN$17,$C$2:$C$1000,"="&amp;AL27)</f>
        <v/>
      </c>
      <c r="AP27" s="27">
        <f>COUNTIFS($J$2:$J$1000,"&gt;"&amp;$AN$17,$B$2:$B$1000,"="&amp;AM27)+COUNTIFS($J$2:$J$1000,"&gt;"&amp;$AN$17,$C$2:$C$1000,"="&amp;AM27)</f>
        <v/>
      </c>
      <c r="AQ27" s="27">
        <f>COUNTIFS($J$2:$J$1000,"&lt;"&amp;$AN$17,$B$2:$B$1000,"="&amp;AM27)+COUNTIFS($J$2:$J$1000,"&lt;"&amp;$AN$17,$C$2:$C$1000,"="&amp;AM27)</f>
        <v/>
      </c>
      <c r="AR27" s="27">
        <f>COUNTIFS($J$2:$J$1000,"&gt;"&amp;$AR$17,$B$2:$B$1000,"="&amp;AL27)+COUNTIFS($J$2:$J$1000,"&gt;"&amp;$AR$17,$C$2:$C$1000,"="&amp;AL27)</f>
        <v/>
      </c>
      <c r="AS27" s="27">
        <f>COUNTIFS($J$2:$J$1000,"&lt;"&amp;$AR$17,$B$2:$B$1000,"="&amp;AL27)+COUNTIFS($J$2:$J$1000,"&lt;"&amp;$AR$17,$C$2:$C$1000,"="&amp;AL27)</f>
        <v/>
      </c>
      <c r="AT27" s="27">
        <f>COUNTIFS($J$2:$J$1000,"&gt;"&amp;$AR$17,$B$2:$B$1000,"="&amp;AM27)+COUNTIFS($J$2:$J$1000,"&gt;"&amp;$AR$17,$C$2:$C$1000,"="&amp;AM27)</f>
        <v/>
      </c>
      <c r="AU27" s="27">
        <f>COUNTIFS($J$2:$J$1000,"&lt;"&amp;$AR$17,$B$2:$B$1000,"="&amp;AM27)+COUNTIFS($J$2:$J$1000,"&lt;"&amp;$AR$17,$C$2:$C$1000,"="&amp;AM27)</f>
        <v/>
      </c>
      <c r="AV27" s="27">
        <f>COUNTIFS($J$2:$J$1000,"&gt;"&amp;$AV$17,$B$2:$B$1000,"="&amp;AL27)+COUNTIFS($J$2:$J$1000,"&gt;"&amp;$AV$17,$C$2:$C$1000,"="&amp;AL27)</f>
        <v/>
      </c>
      <c r="AW27" s="27">
        <f>COUNTIFS($J$2:$J$1000,"&lt;"&amp;$AV$17,$B$2:$B$1000,"="&amp;AL27)+COUNTIFS($J$2:$J$1000,"&lt;"&amp;$AV$17,$C$2:$C$1000,"="&amp;AL27)</f>
        <v/>
      </c>
      <c r="AX27" s="27">
        <f>COUNTIFS($J$2:$J$1000,"&gt;"&amp;$AV$17,$B$2:$B$1000,"="&amp;AM27)+COUNTIFS($J$2:$J$1000,"&gt;"&amp;$AV$17,$C$2:$C$1000,"="&amp;AM27)</f>
        <v/>
      </c>
      <c r="AY27" s="27">
        <f>COUNTIFS($J$2:$J$1000,"&lt;"&amp;$AV$17,$B$2:$B$1000,"="&amp;AM27)+COUNTIFS($J$2:$J$1000,"&lt;"&amp;$AV$17,$C$2:$C$1000,"="&amp;AM27)</f>
        <v/>
      </c>
      <c r="AZ27" s="15">
        <f>COUNTIFS($M$2:$M$1000,"&gt;"&amp;$AZ$17,$B$2:$B$1000,"="&amp;AL27)+COUNTIFS($M$2:$M$1000,"&gt;"&amp;$AZ$17,$C$2:$C$1000,"="&amp;AL27)</f>
        <v/>
      </c>
      <c r="BA27" s="27">
        <f>COUNTIFS($M$2:$M$1000,"&lt;"&amp;$AZ$17,$B$2:$B$1000,"="&amp;AL27)+COUNTIFS($M$2:$M$1000,"&lt;"&amp;$AZ$17,$C$2:$C$1000,"="&amp;AL27)</f>
        <v/>
      </c>
      <c r="BB27" s="27">
        <f>COUNTIFS($M$2:$M$1000,"&gt;"&amp;$AZ$17,$B$2:$B$1000,"="&amp;AM27)+COUNTIFS($M$2:$M$1000,"&gt;"&amp;$AZ$17,$C$2:$C$1000,"="&amp;AM27)</f>
        <v/>
      </c>
      <c r="BC27" s="27">
        <f>COUNTIFS($M$2:$M$1000,"&lt;"&amp;$AZ$17,$B$2:$B$1000,"="&amp;AM27)+COUNTIFS($M$2:$M$1000,"&lt;"&amp;$AZ$17,$C$2:$C$1000,"="&amp;AM27)</f>
        <v/>
      </c>
      <c r="BD27" s="27">
        <f>COUNTIFS($M$2:$M$1000,"&gt;"&amp;$BD$17,$B$2:$B$1000,"="&amp;AL27)+COUNTIFS($M$2:$M$1000,"&gt;"&amp;$BD$17,$C$2:$C$1000,"="&amp;AL27)</f>
        <v/>
      </c>
      <c r="BE27" s="27">
        <f>COUNTIFS($M$2:$M$1000,"&lt;"&amp;$BD$17,$B$2:$B$1000,"="&amp;AL27)+COUNTIFS($M$2:$M$1000,"&lt;"&amp;$BD$17,$C$2:$C$1000,"="&amp;AL27)</f>
        <v/>
      </c>
      <c r="BF27" s="27">
        <f>COUNTIFS($M$2:$M$1000,"&gt;"&amp;$BD$17,$B$2:$B$1000,"="&amp;AM27)+COUNTIFS($M$2:$M$1000,"&gt;"&amp;$BD$17,$C$2:$C$1000,"="&amp;AM27)</f>
        <v/>
      </c>
      <c r="BG27" s="27">
        <f>COUNTIFS($M$2:$M$1000,"&lt;"&amp;$BD$17,$B$2:$B$1000,"="&amp;AM27)+COUNTIFS($M$2:$M$1000,"&lt;"&amp;$BD$17,$C$2:$C$1000,"="&amp;AM27)</f>
        <v/>
      </c>
      <c r="BH27" s="27">
        <f>COUNTIFS($M$2:$M$1000,"&gt;"&amp;$BH$17,$B$2:$B$1000,"="&amp;AL27)+COUNTIFS($M$2:$M$1000,"&gt;"&amp;$BH$17,$C$2:$C$1000,"="&amp;AL27)</f>
        <v/>
      </c>
      <c r="BI27" s="27">
        <f>COUNTIFS($M$2:$M$1000,"&lt;"&amp;$BH$17,$B$2:$B$1000,"="&amp;AL27)+COUNTIFS($M$2:$M$1000,"&lt;"&amp;$BH$17,$C$2:$C$1000,"="&amp;AL27)</f>
        <v/>
      </c>
      <c r="BJ27" s="27">
        <f>COUNTIFS($M$2:$M$1000,"&gt;"&amp;$BH$17,$B$2:$B$1000,"="&amp;AM27)+COUNTIFS($M$2:$M$1000,"&gt;"&amp;$BH$17,$C$2:$C$1000,"="&amp;AM27)</f>
        <v/>
      </c>
      <c r="BK27" s="27">
        <f>COUNTIFS($M$2:$M$1000,"&lt;"&amp;$BH$17,$B$2:$B$1000,"="&amp;AM27)+COUNTIFS($M$2:$M$1000,"&lt;"&amp;$BH$17,$C$2:$C$1000,"="&amp;AM27)</f>
        <v/>
      </c>
      <c r="BL27" s="27">
        <f>COUNTIFS($M$2:$M$1000,"&gt;"&amp;$BL$17,$B$2:$B$1000,"="&amp;AL27)+COUNTIFS($M$2:$M$1000,"&gt;"&amp;$BL$17,$C$2:$C$1000,"="&amp;AL27)</f>
        <v/>
      </c>
      <c r="BM27" s="27">
        <f>COUNTIFS($M$2:$M$1000,"&lt;"&amp;$BL$17,$B$2:$B$1000,"="&amp;AL27)+COUNTIFS($M$2:$M$1000,"&lt;"&amp;$BL$17,$C$2:$C$1000,"="&amp;AL27)</f>
        <v/>
      </c>
      <c r="BN27" s="27">
        <f>COUNTIFS($M$2:$M$1000,"&gt;"&amp;$BL$17,$B$2:$B$1000,"="&amp;AM27)+COUNTIFS($M$2:$M$1000,"&gt;"&amp;$BL$17,$C$2:$C$1000,"="&amp;AM27)</f>
        <v/>
      </c>
      <c r="BO27" s="27">
        <f>COUNTIFS($M$2:$M$1000,"&lt;"&amp;$BL$17,$B$2:$B$1000,"="&amp;AM27)+COUNTIFS($M$2:$M$1000,"&lt;"&amp;$BL$17,$C$2:$C$1000,"="&amp;AM27)</f>
        <v/>
      </c>
      <c r="BP27" s="6">
        <f>COUNTIFS($H$2:$H$1000,"&gt;"&amp;$BP$17,$B$2:$B$1000,"="&amp;AL27)+COUNTIFS($I$2:$I$1000,"&gt;"&amp;$BP$17,$C$2:$C$1000,"="&amp;AL27)</f>
        <v/>
      </c>
      <c r="BQ27" s="27">
        <f>COUNTIFS($H$2:$H$1000,"&lt;"&amp;$BP$17,$B$2:$B$1000,"="&amp;AL27)+COUNTIFS($I$2:$I$1000,"&lt;"&amp;$BP$17,$C$2:$C$1000,"="&amp;AL27)</f>
        <v/>
      </c>
      <c r="BR27" s="27">
        <f>COUNTIFS($H$2:$H$1000,"&gt;"&amp;$BP$17,$B$2:$B$1000,"="&amp;AM27)+COUNTIFS($I$2:$I$1000,"&gt;"&amp;$BP$17,$C$2:$C$1000,"="&amp;AM27)</f>
        <v/>
      </c>
      <c r="BS27" s="27">
        <f>COUNTIFS($H$2:$H$1000,"&lt;"&amp;$BP$17,$B$2:$B$1000,"="&amp;AM27)+COUNTIFS($I$2:$I$1000,"&lt;"&amp;$BP$17,$C$2:$C$1000,"="&amp;AM27)</f>
        <v/>
      </c>
      <c r="BT27" s="27">
        <f>COUNTIFS($H$2:$H$1000,"&gt;"&amp;$BT$17,$B$2:$B$1000,"="&amp;AL27)+COUNTIFS($I$2:$I$1000,"&gt;"&amp;$BT$17,$C$2:$C$1000,"="&amp;AL27)</f>
        <v/>
      </c>
      <c r="BU27" s="27">
        <f>COUNTIFS($H$2:$H$1000,"&lt;"&amp;$BT$17,$B$2:$B$1000,"="&amp;AL27)+COUNTIFS($I$2:$I$1000,"&lt;"&amp;$BT$17,$C$2:$C$1000,"="&amp;AL27)</f>
        <v/>
      </c>
      <c r="BV27" s="27">
        <f>COUNTIFS($H$2:$H$1000,"&gt;"&amp;$BT$17,$B$2:$B$1000,"="&amp;AM27)+COUNTIFS($I$2:$I$1000,"&gt;"&amp;$BT$17,$C$2:$C$1000,"="&amp;AM27)</f>
        <v/>
      </c>
      <c r="BW27" s="27">
        <f>COUNTIFS($H$2:$H$1000,"&lt;"&amp;$BT$17,$B$2:$B$1000,"="&amp;AM27)+COUNTIFS($I$2:$I$1000,"&lt;"&amp;$BT$17,$C$2:$C$1000,"="&amp;AM27)</f>
        <v/>
      </c>
      <c r="BX27" s="27">
        <f>COUNTIFS($H$2:$H$1000,"&gt;"&amp;$BX$17,$B$2:$B$1000,"="&amp;AL27)+COUNTIFS($I$2:$I$1000,"&gt;"&amp;$BX$17,$C$2:$C$1000,"="&amp;AL27)</f>
        <v/>
      </c>
      <c r="BY27" s="27">
        <f>COUNTIFS($H$2:$H$1000,"&lt;"&amp;$BX$17,$B$2:$B$1000,"="&amp;AL27)+COUNTIFS($I$2:$I$1000,"&lt;"&amp;$BX$17,$C$2:$C$1000,"="&amp;AL27)</f>
        <v/>
      </c>
      <c r="BZ27" s="27">
        <f>COUNTIFS($H$2:$H$1000,"&gt;"&amp;$BX$17,$B$2:$B$1000,"="&amp;AM27)+COUNTIFS($I$2:$I$1000,"&gt;"&amp;$BX$17,$C$2:$C$1000,"="&amp;AM27)</f>
        <v/>
      </c>
      <c r="CA27" s="27">
        <f>COUNTIFS($H$2:$H$1000,"&lt;"&amp;$BX$17,$B$2:$B$1000,"="&amp;AM27)+COUNTIFS($I$2:$I$1000,"&lt;"&amp;$BX$17,$C$2:$C$1000,"="&amp;AM27)</f>
        <v/>
      </c>
      <c r="CB27" s="15">
        <f>COUNTIFS($K$2:$K$1000,"&gt;"&amp;$CB$17,$B$2:$B$1000,"="&amp;AL27)+COUNTIFS($L$2:$L$1000,"&gt;"&amp;$CB$17,$C$2:$C$1000,"="&amp;AL27)</f>
        <v/>
      </c>
      <c r="CC27" s="27">
        <f>COUNTIFS($K$2:$K$1000,"&lt;"&amp;$CB$17,$B$2:$B$1000,"="&amp;AL27)+COUNTIFS($L$2:$L$1000,"&lt;"&amp;$CB$17,$C$2:$C$1000,"="&amp;AL27)</f>
        <v/>
      </c>
      <c r="CD27" s="27">
        <f>COUNTIFS($K$2:$K$1000,"&gt;"&amp;$CB$17,$B$2:$B$1000,"="&amp;AM27)+COUNTIFS($L$2:$L$1000,"&gt;"&amp;$CB$17,$C$2:$C$1000,"="&amp;AM27)</f>
        <v/>
      </c>
      <c r="CE27" s="27">
        <f>COUNTIFS($K$2:$K$1000,"&lt;"&amp;$CB$17,$B$2:$B$1000,"="&amp;AM27)+COUNTIFS($L$2:$L$1000,"&lt;"&amp;$CB$17,$C$2:$C$1000,"="&amp;AM27)</f>
        <v/>
      </c>
      <c r="CF27" s="27">
        <f>COUNTIFS($K$2:$K$1000,"&gt;"&amp;$CF$17,$B$2:$B$1000,"="&amp;AL27)+COUNTIFS($L$2:$L$1000,"&gt;"&amp;$CF$17,$C$2:$C$1000,"="&amp;AL27)</f>
        <v/>
      </c>
      <c r="CG27" s="27">
        <f>COUNTIFS($K$2:$K$1000,"&lt;"&amp;$CF$17,$B$2:$B$1000,"="&amp;AL27)+COUNTIFS($L$2:$L$1000,"&lt;"&amp;$CF$17,$C$2:$C$1000,"="&amp;AL27)</f>
        <v/>
      </c>
      <c r="CH27" s="27">
        <f>COUNTIFS($K$2:$K$1000,"&gt;"&amp;$CF$17,$B$2:$B$1000,"="&amp;AM27)+COUNTIFS($L$2:$L$1000,"&gt;"&amp;$CF$17,$C$2:$C$1000,"="&amp;AM27)</f>
        <v/>
      </c>
      <c r="CI27" s="27">
        <f>COUNTIFS($K$2:$K$1000,"&lt;"&amp;$CF$17,$B$2:$B$1000,"="&amp;AM27)+COUNTIFS($L$2:$L$1000,"&lt;"&amp;$CF$17,$C$2:$C$1000,"="&amp;AM27)</f>
        <v/>
      </c>
      <c r="CJ27" s="27">
        <f>COUNTIFS($K$2:$K$1000,"&gt;"&amp;$CJ$17,$B$2:$B$1000,"="&amp;AL27)+COUNTIFS($L$2:$L$1000,"&gt;"&amp;$CJ$17,$C$2:$C$1000,"="&amp;AL27)</f>
        <v/>
      </c>
      <c r="CK27" s="27">
        <f>COUNTIFS($K$2:$K$1000,"&lt;"&amp;$CJ$17,$B$2:$B$1000,"="&amp;AL27)+COUNTIFS($L$2:$L$1000,"&lt;"&amp;$CJ$17,$C$2:$C$1000,"="&amp;AL27)</f>
        <v/>
      </c>
      <c r="CL27" s="27">
        <f>COUNTIFS($K$2:$K$1000,"&gt;"&amp;$CJ$17,$B$2:$B$1000,"="&amp;AM27)+COUNTIFS($L$2:$L$1000,"&gt;"&amp;$CJ$17,$C$2:$C$1000,"="&amp;AM27)</f>
        <v/>
      </c>
      <c r="CM27" s="27">
        <f>COUNTIFS($K$2:$K$1000,"&lt;"&amp;$CJ$17,$B$2:$B$1000,"="&amp;AM27)+COUNTIFS($L$2:$L$1000,"&lt;"&amp;$CJ$17,$C$2:$C$1000,"="&amp;AM27)</f>
        <v/>
      </c>
      <c r="CN27" s="6">
        <f>COUNTIFS($I$2:$I$1000,"&gt;"&amp;$CN$17,$B$2:$B$1000,"="&amp;AL27)+COUNTIFS($H$2:$H$1000,"&gt;"&amp;$CN$17,$C$2:$C$1000,"="&amp;AL27)</f>
        <v/>
      </c>
      <c r="CO27" s="27">
        <f>COUNTIFS($I$2:$I$1000,"&lt;"&amp;$CN$17,$B$2:$B$1000,"="&amp;AL27)+COUNTIFS($H$2:$H$1000,"&lt;"&amp;$CN$17,$C$2:$C$1000,"="&amp;AL27)</f>
        <v/>
      </c>
      <c r="CP27" s="27">
        <f>COUNTIFS($I$2:$I$1000,"&gt;"&amp;$CN$17,$B$2:$B$1000,"="&amp;AM27)+COUNTIFS($H$2:$H$1000,"&gt;"&amp;$CN$17,$C$2:$C$1000,"="&amp;AM27)</f>
        <v/>
      </c>
      <c r="CQ27" s="27">
        <f>COUNTIFS($I$2:$I$1000,"&lt;"&amp;$CN$17,$B$2:$B$1000,"="&amp;AM27)+COUNTIFS($H$2:$H$1000,"&lt;"&amp;$CN$17,$C$2:$C$1000,"="&amp;AM27)</f>
        <v/>
      </c>
      <c r="CR27" s="27">
        <f>COUNTIFS($I$2:$I$1000,"&gt;"&amp;$CR$17,$B$2:$B$1000,"="&amp;AL27)+COUNTIFS($H$2:$H$1000,"&gt;"&amp;$CR$17,$C$2:$C$1000,"="&amp;AL27)</f>
        <v/>
      </c>
      <c r="CS27" s="27">
        <f>COUNTIFS($I$2:$I$1000,"&lt;"&amp;$CR$17,$B$2:$B$1000,"="&amp;AL27)+COUNTIFS($H$2:$H$1000,"&lt;"&amp;$CR$17,$C$2:$C$1000,"="&amp;AL27)</f>
        <v/>
      </c>
      <c r="CT27" s="27">
        <f>COUNTIFS($I$2:$I$1000,"&gt;"&amp;$CR$17,$B$2:$B$1000,"="&amp;AM27)+COUNTIFS($H$2:$H$1000,"&gt;"&amp;$CR$17,$C$2:$C$1000,"="&amp;AM27)</f>
        <v/>
      </c>
      <c r="CU27" s="27">
        <f>COUNTIFS($I$2:$I$1000,"&lt;"&amp;$CR$17,$B$2:$B$1000,"="&amp;AM27)+COUNTIFS($H$2:$H$1000,"&lt;"&amp;$CR$17,$C$2:$C$1000,"="&amp;AM27)</f>
        <v/>
      </c>
      <c r="CV27" s="27">
        <f>COUNTIFS($I$2:$I$1000,"&gt;"&amp;$CV$17,$B$2:$B$1000,"="&amp;AL27)+COUNTIFS($H$2:$H$1000,"&gt;"&amp;$CV$17,$C$2:$C$1000,"="&amp;AL27)</f>
        <v/>
      </c>
      <c r="CW27" s="27">
        <f>COUNTIFS($I$2:$I$1000,"&lt;"&amp;$CV$17,$B$2:$B$1000,"="&amp;AL27)+COUNTIFS($H$2:$H$1000,"&lt;"&amp;$CV$17,$C$2:$C$1000,"="&amp;AL27)</f>
        <v/>
      </c>
      <c r="CX27" s="27">
        <f>COUNTIFS($I$2:$I$1000,"&gt;"&amp;$CV$17,$B$2:$B$1000,"="&amp;AM27)+COUNTIFS($H$2:$H$1000,"&gt;"&amp;$CV$17,$C$2:$C$1000,"="&amp;AM27)</f>
        <v/>
      </c>
      <c r="CY27" s="27">
        <f>COUNTIFS($I$2:$I$1000,"&lt;"&amp;$CV$17,$B$2:$B$1000,"="&amp;AM27)+COUNTIFS($H$2:$H$1000,"&lt;"&amp;$CV$17,$C$2:$C$1000,"="&amp;AM27)</f>
        <v/>
      </c>
      <c r="CZ27" s="15">
        <f>COUNTIFS($L$2:$L$1000,"&gt;"&amp;$CZ$17,$B$2:$B$1000,"="&amp;AL27)+COUNTIFS($K$2:$K$1000,"&gt;"&amp;$CZ$17,$C$2:$C$1000,"="&amp;AL27)</f>
        <v/>
      </c>
      <c r="DA27" s="27">
        <f>COUNTIFS($L$2:$L$1000,"&lt;"&amp;$CZ$17,$B$2:$B$1000,"="&amp;AL27)+COUNTIFS($K$2:$K$1000,"&lt;"&amp;$CZ$17,$C$2:$C$1000,"="&amp;AL27)</f>
        <v/>
      </c>
      <c r="DB27" s="27">
        <f>COUNTIFS($L$2:$L$1000,"&gt;"&amp;$CZ$17,$B$2:$B$1000,"="&amp;AM27)+COUNTIFS($K$2:$K$1000,"&gt;"&amp;$CZ$17,$C$2:$C$1000,"="&amp;AM27)</f>
        <v/>
      </c>
      <c r="DC27" s="27">
        <f>COUNTIFS($L$2:$L$1000,"&lt;"&amp;$CZ$17,$B$2:$B$1000,"="&amp;AM27)+COUNTIFS($K$2:$K$1000,"&lt;"&amp;$CZ$17,$C$2:$C$1000,"="&amp;AM27)</f>
        <v/>
      </c>
      <c r="DD27" s="27">
        <f>COUNTIFS($L$2:$L$1000,"&gt;"&amp;$DD$17,$B$2:$B$1000,"="&amp;AL27)+COUNTIFS($K$2:$K$1000,"&gt;"&amp;$DD$17,$C$2:$C$1000,"="&amp;AL27)</f>
        <v/>
      </c>
      <c r="DE27" s="27">
        <f>COUNTIFS($L$2:$L$1000,"&lt;"&amp;$DD$17,$B$2:$B$1000,"="&amp;AL27)+COUNTIFS($K$2:$K$1000,"&lt;"&amp;$DD$17,$C$2:$C$1000,"="&amp;AL27)</f>
        <v/>
      </c>
      <c r="DF27" s="27">
        <f>COUNTIFS($L$2:$L$1000,"&gt;"&amp;$DD$17,$B$2:$B$1000,"="&amp;AM27)+COUNTIFS($K$2:$K$1000,"&gt;"&amp;$DD$17,$C$2:$C$1000,"="&amp;AM27)</f>
        <v/>
      </c>
      <c r="DG27" s="27">
        <f>COUNTIFS($L$2:$L$1000,"&lt;"&amp;$DD$17,$B$2:$B$1000,"="&amp;AM27)+COUNTIFS($K$2:$K$1000,"&lt;"&amp;$DD$17,$C$2:$C$1000,"="&amp;AM27)</f>
        <v/>
      </c>
      <c r="DH27" s="27">
        <f>COUNTIFS($L$2:$L$1000,"&gt;"&amp;$DH$17,$B$2:$B$1000,"="&amp;AL27)+COUNTIFS($K$2:$K$1000,"&gt;"&amp;$DH$17,$C$2:$C$1000,"="&amp;AL27)</f>
        <v/>
      </c>
      <c r="DI27" s="27">
        <f>COUNTIFS($L$2:$L$1000,"&lt;"&amp;$DH$17,$B$2:$B$1000,"="&amp;AL27)+COUNTIFS($K$2:$K$1000,"&lt;"&amp;$DH$17,$C$2:$C$1000,"="&amp;AL27)</f>
        <v/>
      </c>
      <c r="DJ27" s="27">
        <f>COUNTIFS($L$2:$L$1000,"&gt;"&amp;$DH$17,$B$2:$B$1000,"="&amp;AM27)+COUNTIFS($K$2:$K$1000,"&gt;"&amp;$DH$17,$C$2:$C$1000,"="&amp;AM27)</f>
        <v/>
      </c>
      <c r="DK27" s="27">
        <f>COUNTIFS($L$2:$L$1000,"&lt;"&amp;$DH$17,$B$2:$B$1000,"="&amp;AM27)+COUNTIFS($K$2:$K$1000,"&lt;"&amp;$DH$17,$C$2:$C$1000,"="&amp;AM27)</f>
        <v/>
      </c>
      <c r="DM27" s="42" t="n"/>
      <c r="DP27" s="42" t="n"/>
      <c r="DS27" s="42" t="n"/>
      <c r="DV27" s="42" t="n"/>
      <c r="DY27" s="42" t="n"/>
      <c r="EB27" s="42" t="n"/>
      <c r="EE27" s="42" t="n"/>
      <c r="ER27" s="29" t="n"/>
      <c r="EU27" s="29" t="n"/>
      <c r="EX27" s="29" t="n"/>
      <c r="FA27" s="29" t="n"/>
      <c r="FD27" s="29" t="n"/>
      <c r="FG27" s="29" t="n"/>
      <c r="FJ27" s="29" t="n"/>
      <c r="FM27" s="29" t="n"/>
    </row>
    <row customHeight="1" ht="12" r="28">
      <c r="A28" s="52" t="n">
        <v>43345</v>
      </c>
      <c r="B28" s="42" t="inlineStr">
        <is>
          <t>Barcelona</t>
        </is>
      </c>
      <c r="C28" s="42" t="inlineStr">
        <is>
          <t>Huesca</t>
        </is>
      </c>
      <c r="D28" s="27" t="n">
        <v>664</v>
      </c>
      <c r="E28" s="27" t="n">
        <v>309</v>
      </c>
      <c r="F28" s="27" t="n">
        <v>606</v>
      </c>
      <c r="G28" s="27" t="n">
        <v>248</v>
      </c>
      <c r="H28" s="8" t="n">
        <v>14</v>
      </c>
      <c r="I28" s="8" t="n">
        <v>3</v>
      </c>
      <c r="J28" s="8" t="n">
        <v>17</v>
      </c>
      <c r="K28" s="15" t="n">
        <v>8</v>
      </c>
      <c r="L28" s="27" t="n">
        <v>2</v>
      </c>
      <c r="M28" s="8" t="n">
        <v>10</v>
      </c>
      <c r="N28" s="12">
        <f>IF(K28="","",LOOKUP(K28-L28,{-9E+307,0,1},{2,"x",1}))</f>
        <v/>
      </c>
      <c r="O28" s="7">
        <f>IF(K28="","",K28&amp;"-"&amp;L28)</f>
        <v/>
      </c>
      <c r="P28" s="1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DJ28" s="42" t="n"/>
      <c r="DL28" s="29" t="n"/>
      <c r="DM28" s="42" t="n"/>
      <c r="DO28" s="29" t="n"/>
      <c r="DP28" s="42" t="n"/>
      <c r="DR28" s="29" t="n"/>
      <c r="DS28" s="42" t="n"/>
      <c r="DU28" s="29" t="n"/>
      <c r="DV28" s="42" t="n"/>
      <c r="DX28" s="29" t="n"/>
      <c r="DY28" s="42" t="n"/>
      <c r="EA28" s="29" t="n"/>
      <c r="EB28" s="42" t="n"/>
      <c r="ED28" s="29" t="n"/>
      <c r="EE28" s="42" t="n"/>
      <c r="EG28" s="29" t="n"/>
    </row>
    <row r="29">
      <c r="A29" s="52" t="n">
        <v>43345</v>
      </c>
      <c r="B29" s="42" t="inlineStr">
        <is>
          <t>Betis</t>
        </is>
      </c>
      <c r="C29" s="42" t="inlineStr">
        <is>
          <t>Sevilla</t>
        </is>
      </c>
      <c r="D29" s="27" t="n">
        <v>518</v>
      </c>
      <c r="E29" s="27" t="n">
        <v>296</v>
      </c>
      <c r="F29" s="27" t="n">
        <v>436</v>
      </c>
      <c r="G29" s="27" t="n">
        <v>216</v>
      </c>
      <c r="H29" s="8" t="n">
        <v>3</v>
      </c>
      <c r="I29" s="8" t="n">
        <v>2</v>
      </c>
      <c r="J29" s="8" t="n">
        <v>5</v>
      </c>
      <c r="K29" s="15" t="n">
        <v>1</v>
      </c>
      <c r="L29" s="27" t="n">
        <v>0</v>
      </c>
      <c r="M29" s="8" t="n">
        <v>1</v>
      </c>
      <c r="N29" s="12">
        <f>IF(K29="","",LOOKUP(K29-L29,{-9E+307,0,1},{2,"x",1}))</f>
        <v/>
      </c>
      <c r="O29" s="7">
        <f>IF(K29="","",K29&amp;"-"&amp;L29)</f>
        <v/>
      </c>
      <c r="P29" s="1" t="n"/>
      <c r="AL29" s="14" t="inlineStr">
        <is>
          <t>home_team</t>
        </is>
      </c>
      <c r="AM29" s="14" t="inlineStr">
        <is>
          <t>away_team</t>
        </is>
      </c>
      <c r="AN29" s="42" t="inlineStr">
        <is>
          <t>tp</t>
        </is>
      </c>
      <c r="AP29" s="42" t="inlineStr">
        <is>
          <t>ap</t>
        </is>
      </c>
      <c r="AR29" s="42" t="inlineStr">
        <is>
          <t>sht</t>
        </is>
      </c>
      <c r="AT29" s="42" t="inlineStr">
        <is>
          <t>h</t>
        </is>
      </c>
      <c r="AU29" s="42" t="inlineStr">
        <is>
          <t>a</t>
        </is>
      </c>
      <c r="AV29" s="2" t="n"/>
      <c r="DA29" s="29" t="n"/>
      <c r="DD29" s="29" t="n"/>
      <c r="DG29" s="29" t="n"/>
      <c r="DY29" s="42" t="n"/>
      <c r="EB29" s="42" t="n"/>
      <c r="EE29" s="42" t="n"/>
    </row>
    <row customHeight="1" ht="12" r="30">
      <c r="A30" s="52" t="n">
        <v>43345</v>
      </c>
      <c r="B30" s="42" t="inlineStr">
        <is>
          <t>Levante</t>
        </is>
      </c>
      <c r="C30" s="42" t="inlineStr">
        <is>
          <t>Valencia</t>
        </is>
      </c>
      <c r="D30" s="27" t="n">
        <v>366</v>
      </c>
      <c r="E30" s="27" t="n">
        <v>450</v>
      </c>
      <c r="F30" s="27" t="n">
        <v>288</v>
      </c>
      <c r="G30" s="27" t="n">
        <v>366</v>
      </c>
      <c r="H30" s="8" t="n">
        <v>4</v>
      </c>
      <c r="I30" s="8" t="n">
        <v>5</v>
      </c>
      <c r="J30" s="8" t="n">
        <v>9</v>
      </c>
      <c r="K30" s="15" t="n">
        <v>2</v>
      </c>
      <c r="L30" s="27" t="n">
        <v>2</v>
      </c>
      <c r="M30" s="8" t="n">
        <v>4</v>
      </c>
      <c r="N30" s="12">
        <f>IF(K30="","",LOOKUP(K30-L30,{-9E+307,0,1},{2,"x",1}))</f>
        <v/>
      </c>
      <c r="O30" s="7">
        <f>IF(K30="","",K30&amp;"-"&amp;L30)</f>
        <v/>
      </c>
      <c r="P30" s="1" t="n"/>
      <c r="AK30" s="57" t="n">
        <v>43603</v>
      </c>
      <c r="AL30" s="43" t="inlineStr">
        <is>
          <t>Alaves</t>
        </is>
      </c>
      <c r="AM30" s="43" t="inlineStr">
        <is>
          <t>Girona</t>
        </is>
      </c>
      <c r="AN30" s="44" t="n"/>
      <c r="AO30" s="44" t="n"/>
      <c r="AP30" s="44" t="n"/>
      <c r="AQ30" s="44" t="n"/>
      <c r="AR30" s="44" t="n"/>
      <c r="AS30" s="44" t="n"/>
      <c r="AT30" s="43" t="n"/>
      <c r="AU30" s="43" t="n"/>
      <c r="AV30" s="10">
        <f>AT30+AU30</f>
        <v/>
      </c>
      <c r="AW30" s="4" t="n"/>
      <c r="DA30" s="29" t="n"/>
      <c r="DD30" s="29" t="n"/>
      <c r="DG30" s="29" t="n"/>
      <c r="DY30" s="42" t="n"/>
      <c r="EB30" s="42" t="n"/>
      <c r="EE30" s="42" t="n"/>
    </row>
    <row customHeight="1" ht="12" r="31">
      <c r="A31" s="52" t="n">
        <v>43357</v>
      </c>
      <c r="B31" s="42" t="inlineStr">
        <is>
          <t>Huesca</t>
        </is>
      </c>
      <c r="C31" s="42" t="inlineStr">
        <is>
          <t>Rayo Vallecano</t>
        </is>
      </c>
      <c r="D31" s="27" t="n">
        <v>414</v>
      </c>
      <c r="E31" s="27" t="n">
        <v>363</v>
      </c>
      <c r="F31" s="27" t="n">
        <v>329</v>
      </c>
      <c r="G31" s="27" t="n">
        <v>293</v>
      </c>
      <c r="H31" s="8" t="n">
        <v>4</v>
      </c>
      <c r="I31" s="8" t="n">
        <v>2</v>
      </c>
      <c r="J31" s="8" t="n">
        <v>6</v>
      </c>
      <c r="K31" s="15" t="n">
        <v>0</v>
      </c>
      <c r="L31" s="27" t="n">
        <v>1</v>
      </c>
      <c r="M31" s="8" t="n">
        <v>1</v>
      </c>
      <c r="N31" s="12">
        <f>IF(K31="","",LOOKUP(K31-L31,{-9E+307,0,1},{2,"x",1}))</f>
        <v/>
      </c>
      <c r="O31" s="7">
        <f>IF(K31="","",K31&amp;"-"&amp;L31)</f>
        <v/>
      </c>
      <c r="P31" s="1" t="n"/>
      <c r="AK31" s="58" t="n">
        <v>43603</v>
      </c>
      <c r="AL31" s="42" t="inlineStr">
        <is>
          <t>Celta Vigo</t>
        </is>
      </c>
      <c r="AM31" s="42" t="inlineStr">
        <is>
          <t>Rayo Vallecano</t>
        </is>
      </c>
      <c r="AN31" s="27" t="n"/>
      <c r="AO31" s="27" t="n"/>
      <c r="AP31" s="27" t="n"/>
      <c r="AQ31" s="27" t="n"/>
      <c r="AR31" s="27" t="n"/>
      <c r="AS31" s="27" t="n"/>
      <c r="AV31" s="10">
        <f>AT31+AU31</f>
        <v/>
      </c>
      <c r="AW31" s="4" t="n"/>
      <c r="DA31" s="29" t="n"/>
      <c r="DD31" s="29" t="n"/>
      <c r="DG31" s="29" t="n"/>
      <c r="DY31" s="42" t="n"/>
      <c r="EB31" s="42" t="n"/>
      <c r="EE31" s="42" t="n"/>
    </row>
    <row customHeight="1" ht="12" r="32">
      <c r="A32" s="52" t="n">
        <v>43358</v>
      </c>
      <c r="B32" s="42" t="inlineStr">
        <is>
          <t>Ath Bilbao</t>
        </is>
      </c>
      <c r="C32" s="42" t="inlineStr">
        <is>
          <t>Real Madrid</t>
        </is>
      </c>
      <c r="D32" s="27" t="n">
        <v>393</v>
      </c>
      <c r="E32" s="27" t="n">
        <v>590</v>
      </c>
      <c r="F32" s="27" t="n">
        <v>323</v>
      </c>
      <c r="G32" s="27" t="n">
        <v>520</v>
      </c>
      <c r="H32" s="8" t="n">
        <v>4</v>
      </c>
      <c r="I32" s="8" t="n">
        <v>6</v>
      </c>
      <c r="J32" s="8" t="n">
        <v>10</v>
      </c>
      <c r="K32" s="15" t="n">
        <v>1</v>
      </c>
      <c r="L32" s="27" t="n">
        <v>1</v>
      </c>
      <c r="M32" s="8" t="n">
        <v>2</v>
      </c>
      <c r="N32" s="12">
        <f>IF(K32="","",LOOKUP(K32-L32,{-9E+307,0,1},{2,"x",1}))</f>
        <v/>
      </c>
      <c r="O32" s="7">
        <f>IF(K32="","",K32&amp;"-"&amp;L32)</f>
        <v/>
      </c>
      <c r="P32" s="1" t="n"/>
      <c r="AK32" s="58" t="n">
        <v>43603</v>
      </c>
      <c r="AL32" s="42" t="inlineStr">
        <is>
          <t>Espanyol</t>
        </is>
      </c>
      <c r="AM32" s="42" t="inlineStr">
        <is>
          <t>Real Sociedad</t>
        </is>
      </c>
      <c r="AN32" s="27" t="n"/>
      <c r="AO32" s="27" t="n"/>
      <c r="AP32" s="27" t="n"/>
      <c r="AQ32" s="27" t="n"/>
      <c r="AR32" s="27" t="n"/>
      <c r="AS32" s="27" t="n"/>
      <c r="AV32" s="10">
        <f>AT32+AU32</f>
        <v/>
      </c>
      <c r="AW32" s="4" t="n"/>
      <c r="DA32" s="29" t="n"/>
      <c r="DD32" s="29" t="n"/>
      <c r="DG32" s="29" t="n"/>
      <c r="DY32" s="42" t="n"/>
      <c r="EB32" s="42" t="n"/>
      <c r="EE32" s="42" t="n"/>
    </row>
    <row customHeight="1" ht="12" r="33">
      <c r="A33" s="52" t="n">
        <v>43358</v>
      </c>
      <c r="B33" s="42" t="inlineStr">
        <is>
          <t>Atl. Madrid</t>
        </is>
      </c>
      <c r="C33" s="42" t="inlineStr">
        <is>
          <t>Eibar</t>
        </is>
      </c>
      <c r="D33" s="27" t="n">
        <v>518</v>
      </c>
      <c r="E33" s="27" t="n">
        <v>408</v>
      </c>
      <c r="F33" s="27" t="n">
        <v>401</v>
      </c>
      <c r="G33" s="27" t="n">
        <v>284</v>
      </c>
      <c r="H33" s="8" t="n">
        <v>9</v>
      </c>
      <c r="I33" s="8" t="n">
        <v>3</v>
      </c>
      <c r="J33" s="8" t="n">
        <v>12</v>
      </c>
      <c r="K33" s="15" t="n">
        <v>1</v>
      </c>
      <c r="L33" s="27" t="n">
        <v>1</v>
      </c>
      <c r="M33" s="8" t="n">
        <v>2</v>
      </c>
      <c r="N33" s="12">
        <f>IF(K33="","",LOOKUP(K33-L33,{-9E+307,0,1},{2,"x",1}))</f>
        <v/>
      </c>
      <c r="O33" s="7">
        <f>IF(K33="","",K33&amp;"-"&amp;L33)</f>
        <v/>
      </c>
      <c r="P33" s="1" t="n"/>
      <c r="AK33" s="58" t="n">
        <v>43603</v>
      </c>
      <c r="AL33" s="42" t="inlineStr">
        <is>
          <t>Getafe</t>
        </is>
      </c>
      <c r="AM33" s="42" t="inlineStr">
        <is>
          <t>Villarreal</t>
        </is>
      </c>
      <c r="AN33" s="27" t="n"/>
      <c r="AO33" s="27" t="n"/>
      <c r="AP33" s="27" t="n"/>
      <c r="AQ33" s="27" t="n"/>
      <c r="AR33" s="27" t="n"/>
      <c r="AS33" s="27" t="n"/>
      <c r="AV33" s="10">
        <f>AT33+AU33</f>
        <v/>
      </c>
      <c r="AW33" s="4" t="n"/>
      <c r="DA33" s="29" t="n"/>
      <c r="DD33" s="29" t="n"/>
      <c r="DG33" s="29" t="n"/>
      <c r="DY33" s="42" t="n"/>
      <c r="EB33" s="42" t="n"/>
      <c r="EE33" s="42" t="n"/>
    </row>
    <row customHeight="1" ht="12" r="34">
      <c r="A34" s="52" t="n">
        <v>43358</v>
      </c>
      <c r="B34" s="42" t="inlineStr">
        <is>
          <t>Real Sociedad</t>
        </is>
      </c>
      <c r="C34" s="42" t="inlineStr">
        <is>
          <t>Barcelona</t>
        </is>
      </c>
      <c r="D34" s="27" t="n">
        <v>330</v>
      </c>
      <c r="E34" s="27" t="n">
        <v>757</v>
      </c>
      <c r="F34" s="27" t="n">
        <v>251</v>
      </c>
      <c r="G34" s="27" t="n">
        <v>666</v>
      </c>
      <c r="H34" s="8" t="n">
        <v>5</v>
      </c>
      <c r="I34" s="8" t="n">
        <v>6</v>
      </c>
      <c r="J34" s="8" t="n">
        <v>11</v>
      </c>
      <c r="K34" s="15" t="n">
        <v>1</v>
      </c>
      <c r="L34" s="27" t="n">
        <v>2</v>
      </c>
      <c r="M34" s="8" t="n">
        <v>3</v>
      </c>
      <c r="N34" s="12">
        <f>IF(K34="","",LOOKUP(K34-L34,{-9E+307,0,1},{2,"x",1}))</f>
        <v/>
      </c>
      <c r="O34" s="7">
        <f>IF(K34="","",K34&amp;"-"&amp;L34)</f>
        <v/>
      </c>
      <c r="P34" s="1" t="n"/>
      <c r="AK34" s="58" t="n">
        <v>43603</v>
      </c>
      <c r="AL34" s="42" t="inlineStr">
        <is>
          <t>Huesca</t>
        </is>
      </c>
      <c r="AM34" s="42" t="inlineStr">
        <is>
          <t>Leganes</t>
        </is>
      </c>
      <c r="AN34" s="27" t="n"/>
      <c r="AO34" s="27" t="n"/>
      <c r="AQ34" s="27" t="n"/>
      <c r="AR34" s="27" t="n"/>
      <c r="AS34" s="27" t="n"/>
      <c r="AV34" s="10">
        <f>AT34+AU34</f>
        <v/>
      </c>
      <c r="AW34" s="4" t="n"/>
      <c r="DA34" s="29" t="n"/>
      <c r="DD34" s="29" t="n"/>
      <c r="DG34" s="29" t="n"/>
      <c r="DY34" s="42" t="n"/>
      <c r="EB34" s="42" t="n"/>
      <c r="EE34" s="42" t="n"/>
    </row>
    <row customHeight="1" ht="12" r="35">
      <c r="A35" s="52" t="n">
        <v>43358</v>
      </c>
      <c r="B35" s="42" t="inlineStr">
        <is>
          <t>Valencia</t>
        </is>
      </c>
      <c r="C35" s="42" t="inlineStr">
        <is>
          <t>Betis</t>
        </is>
      </c>
      <c r="D35" s="27" t="n">
        <v>358</v>
      </c>
      <c r="E35" s="27" t="n">
        <v>581</v>
      </c>
      <c r="F35" s="27" t="n">
        <v>288</v>
      </c>
      <c r="G35" s="27" t="n">
        <v>520</v>
      </c>
      <c r="H35" s="8" t="n">
        <v>2</v>
      </c>
      <c r="I35" s="8" t="n">
        <v>6</v>
      </c>
      <c r="J35" s="8" t="n">
        <v>8</v>
      </c>
      <c r="K35" s="15" t="n">
        <v>0</v>
      </c>
      <c r="L35" s="27" t="n">
        <v>0</v>
      </c>
      <c r="M35" s="8" t="n">
        <v>0</v>
      </c>
      <c r="N35" s="12">
        <f>IF(K35="","",LOOKUP(K35-L35,{-9E+307,0,1},{2,"x",1}))</f>
        <v/>
      </c>
      <c r="O35" s="7">
        <f>IF(K35="","",K35&amp;"-"&amp;L35)</f>
        <v/>
      </c>
      <c r="P35" s="1" t="n"/>
      <c r="AK35" s="58" t="n">
        <v>43603</v>
      </c>
      <c r="AL35" s="42" t="inlineStr">
        <is>
          <t>Levante</t>
        </is>
      </c>
      <c r="AM35" s="42" t="inlineStr">
        <is>
          <t>Atl. Madrid</t>
        </is>
      </c>
      <c r="AN35" s="27" t="n"/>
      <c r="AO35" s="27" t="n"/>
      <c r="AP35" s="27" t="n"/>
      <c r="AQ35" s="27" t="n"/>
      <c r="AR35" s="27" t="n"/>
      <c r="AS35" s="27" t="n"/>
      <c r="AV35" s="10">
        <f>AT35+AU35</f>
        <v/>
      </c>
      <c r="AW35" s="4" t="n"/>
      <c r="DA35" s="29" t="n"/>
      <c r="DD35" s="29" t="n"/>
      <c r="DG35" s="29" t="n"/>
      <c r="DY35" s="42" t="n"/>
      <c r="EB35" s="42" t="n"/>
      <c r="EE35" s="42" t="n"/>
    </row>
    <row customHeight="1" ht="12" r="36">
      <c r="A36" s="52" t="n">
        <v>43359</v>
      </c>
      <c r="B36" s="42" t="inlineStr">
        <is>
          <t>Espanyol</t>
        </is>
      </c>
      <c r="C36" s="42" t="inlineStr">
        <is>
          <t>Levante</t>
        </is>
      </c>
      <c r="D36" s="27" t="n">
        <v>436</v>
      </c>
      <c r="E36" s="27" t="n">
        <v>322</v>
      </c>
      <c r="F36" s="27" t="n">
        <v>361</v>
      </c>
      <c r="G36" s="27" t="n">
        <v>249</v>
      </c>
      <c r="H36" s="8" t="n">
        <v>9</v>
      </c>
      <c r="I36" s="8" t="n">
        <v>4</v>
      </c>
      <c r="J36" s="8" t="n">
        <v>13</v>
      </c>
      <c r="K36" s="15" t="n">
        <v>1</v>
      </c>
      <c r="L36" s="27" t="n">
        <v>0</v>
      </c>
      <c r="M36" s="8" t="n">
        <v>1</v>
      </c>
      <c r="N36" s="12">
        <f>IF(K36="","",LOOKUP(K36-L36,{-9E+307,0,1},{2,"x",1}))</f>
        <v/>
      </c>
      <c r="O36" s="7">
        <f>IF(K36="","",K36&amp;"-"&amp;L36)</f>
        <v/>
      </c>
      <c r="P36" s="1" t="n"/>
      <c r="AK36" s="58" t="n">
        <v>43603</v>
      </c>
      <c r="AL36" s="42" t="inlineStr">
        <is>
          <t>Sevilla</t>
        </is>
      </c>
      <c r="AM36" s="42" t="inlineStr">
        <is>
          <t>Ath Bilbao</t>
        </is>
      </c>
      <c r="AN36" s="27" t="n"/>
      <c r="AO36" s="27" t="n"/>
      <c r="AP36" s="27" t="n"/>
      <c r="AQ36" s="27" t="n"/>
      <c r="AR36" s="27" t="n"/>
      <c r="AS36" s="27" t="n"/>
      <c r="AV36" s="10">
        <f>AT36+AU36</f>
        <v/>
      </c>
      <c r="AW36" s="4" t="n"/>
      <c r="DA36" s="29" t="n"/>
      <c r="DD36" s="29" t="n"/>
      <c r="DG36" s="29" t="n"/>
      <c r="DY36" s="42" t="n"/>
      <c r="EB36" s="42" t="n"/>
      <c r="EE36" s="42" t="n"/>
    </row>
    <row customHeight="1" ht="12" r="37">
      <c r="A37" s="52" t="n">
        <v>43359</v>
      </c>
      <c r="B37" s="42" t="inlineStr">
        <is>
          <t>Leganes</t>
        </is>
      </c>
      <c r="C37" s="42" t="inlineStr">
        <is>
          <t>Villarreal</t>
        </is>
      </c>
      <c r="D37" s="27" t="n">
        <v>349</v>
      </c>
      <c r="E37" s="27" t="n">
        <v>431</v>
      </c>
      <c r="F37" s="27" t="n">
        <v>279</v>
      </c>
      <c r="G37" s="27" t="n">
        <v>356</v>
      </c>
      <c r="H37" s="8" t="n">
        <v>3</v>
      </c>
      <c r="I37" s="8" t="n">
        <v>3</v>
      </c>
      <c r="J37" s="8" t="n">
        <v>6</v>
      </c>
      <c r="K37" s="15" t="n">
        <v>0</v>
      </c>
      <c r="L37" s="27" t="n">
        <v>1</v>
      </c>
      <c r="M37" s="8" t="n">
        <v>1</v>
      </c>
      <c r="N37" s="12">
        <f>IF(K37="","",LOOKUP(K37-L37,{-9E+307,0,1},{2,"x",1}))</f>
        <v/>
      </c>
      <c r="O37" s="7">
        <f>IF(K37="","",K37&amp;"-"&amp;L37)</f>
        <v/>
      </c>
      <c r="P37" s="1" t="n"/>
      <c r="AK37" s="58" t="n">
        <v>43603</v>
      </c>
      <c r="AL37" s="42" t="inlineStr">
        <is>
          <t>Valladolid</t>
        </is>
      </c>
      <c r="AM37" s="42" t="inlineStr">
        <is>
          <t>Valencia</t>
        </is>
      </c>
      <c r="AN37" s="27" t="n"/>
      <c r="AO37" s="27" t="n"/>
      <c r="AP37" s="27" t="n"/>
      <c r="AQ37" s="27" t="n"/>
      <c r="AR37" s="27" t="n"/>
      <c r="AS37" s="27" t="n"/>
      <c r="AV37" s="10">
        <f>AT37+AU37</f>
        <v/>
      </c>
      <c r="AW37" s="4" t="n"/>
      <c r="DA37" s="29" t="n"/>
      <c r="DD37" s="29" t="n"/>
      <c r="DG37" s="29" t="n"/>
      <c r="DY37" s="42" t="n"/>
      <c r="EB37" s="42" t="n"/>
      <c r="EE37" s="42" t="n"/>
    </row>
    <row customHeight="1" ht="12" r="38">
      <c r="A38" s="52" t="n">
        <v>43359</v>
      </c>
      <c r="B38" s="42" t="inlineStr">
        <is>
          <t>Sevilla</t>
        </is>
      </c>
      <c r="C38" s="42" t="inlineStr">
        <is>
          <t>Getafe</t>
        </is>
      </c>
      <c r="D38" s="27" t="n">
        <v>591</v>
      </c>
      <c r="E38" s="27" t="n">
        <v>258</v>
      </c>
      <c r="F38" s="27" t="n">
        <v>486</v>
      </c>
      <c r="G38" s="27" t="n">
        <v>168</v>
      </c>
      <c r="H38" s="8" t="n">
        <v>1</v>
      </c>
      <c r="I38" s="8" t="n">
        <v>5</v>
      </c>
      <c r="J38" s="8" t="n">
        <v>6</v>
      </c>
      <c r="K38" s="15" t="n">
        <v>0</v>
      </c>
      <c r="L38" s="27" t="n">
        <v>2</v>
      </c>
      <c r="M38" s="8" t="n">
        <v>2</v>
      </c>
      <c r="N38" s="12">
        <f>IF(K38="","",LOOKUP(K38-L38,{-9E+307,0,1},{2,"x",1}))</f>
        <v/>
      </c>
      <c r="O38" s="7">
        <f>IF(K38="","",K38&amp;"-"&amp;L38)</f>
        <v/>
      </c>
      <c r="P38" s="1" t="n"/>
      <c r="AK38" s="58" t="n">
        <v>43604</v>
      </c>
      <c r="AL38" s="42" t="inlineStr">
        <is>
          <t>Eibar</t>
        </is>
      </c>
      <c r="AM38" s="42" t="inlineStr">
        <is>
          <t>Barcelona</t>
        </is>
      </c>
      <c r="AN38" s="27" t="n"/>
      <c r="AO38" s="27" t="n"/>
      <c r="AP38" s="27" t="n"/>
      <c r="AQ38" s="27" t="n"/>
      <c r="AR38" s="27" t="n"/>
      <c r="AS38" s="27" t="n"/>
      <c r="AV38" s="10">
        <f>AT38+AU38</f>
        <v/>
      </c>
      <c r="AW38" s="4" t="n"/>
      <c r="DA38" s="29" t="n"/>
      <c r="DD38" s="29" t="n"/>
      <c r="DG38" s="29" t="n"/>
      <c r="DY38" s="42" t="n"/>
      <c r="EB38" s="42" t="n"/>
      <c r="EE38" s="42" t="n"/>
    </row>
    <row customHeight="1" ht="12" r="39">
      <c r="A39" s="52" t="n">
        <v>43359</v>
      </c>
      <c r="B39" s="42" t="inlineStr">
        <is>
          <t>Valladolid</t>
        </is>
      </c>
      <c r="C39" s="42" t="inlineStr">
        <is>
          <t>Alaves</t>
        </is>
      </c>
      <c r="D39" s="27" t="n">
        <v>463</v>
      </c>
      <c r="E39" s="27" t="n">
        <v>335</v>
      </c>
      <c r="F39" s="27" t="n">
        <v>390</v>
      </c>
      <c r="G39" s="27" t="n">
        <v>257</v>
      </c>
      <c r="H39" s="8" t="n">
        <v>5</v>
      </c>
      <c r="I39" s="8" t="n">
        <v>2</v>
      </c>
      <c r="J39" s="8" t="n">
        <v>7</v>
      </c>
      <c r="K39" s="15" t="n">
        <v>0</v>
      </c>
      <c r="L39" s="27" t="n">
        <v>1</v>
      </c>
      <c r="M39" s="8" t="n">
        <v>1</v>
      </c>
      <c r="N39" s="12">
        <f>IF(K39="","",LOOKUP(K39-L39,{-9E+307,0,1},{2,"x",1}))</f>
        <v/>
      </c>
      <c r="O39" s="7">
        <f>IF(K39="","",K39&amp;"-"&amp;L39)</f>
        <v/>
      </c>
      <c r="P39" s="1" t="n"/>
      <c r="AK39" s="59" t="n">
        <v>43604</v>
      </c>
      <c r="AL39" s="2" t="inlineStr">
        <is>
          <t>Real Madrid</t>
        </is>
      </c>
      <c r="AM39" s="2" t="inlineStr">
        <is>
          <t>Betis</t>
        </is>
      </c>
      <c r="AN39" s="3" t="n"/>
      <c r="AO39" s="3" t="n"/>
      <c r="AP39" s="3" t="n"/>
      <c r="AQ39" s="3" t="n"/>
      <c r="AR39" s="3" t="n"/>
      <c r="AS39" s="3" t="n"/>
      <c r="AT39" s="2" t="n"/>
      <c r="AU39" s="2" t="n"/>
      <c r="AV39" s="9">
        <f>AT39+AU39</f>
        <v/>
      </c>
      <c r="AW39" s="4" t="n"/>
      <c r="DA39" s="29" t="n"/>
      <c r="DD39" s="29" t="n"/>
      <c r="DG39" s="29" t="n"/>
      <c r="DY39" s="42" t="n"/>
      <c r="EB39" s="42" t="n"/>
      <c r="EE39" s="42" t="n"/>
    </row>
    <row customHeight="1" ht="12" r="40">
      <c r="A40" s="52" t="n">
        <v>43360</v>
      </c>
      <c r="B40" s="42" t="inlineStr">
        <is>
          <t>Girona</t>
        </is>
      </c>
      <c r="C40" s="42" t="inlineStr">
        <is>
          <t>Celta Vigo</t>
        </is>
      </c>
      <c r="D40" s="27" t="n">
        <v>304</v>
      </c>
      <c r="E40" s="27" t="n">
        <v>606</v>
      </c>
      <c r="F40" s="27" t="n">
        <v>223</v>
      </c>
      <c r="G40" s="27" t="n">
        <v>537</v>
      </c>
      <c r="H40" s="8" t="n">
        <v>6</v>
      </c>
      <c r="I40" s="8" t="n">
        <v>7</v>
      </c>
      <c r="J40" s="8" t="n">
        <v>13</v>
      </c>
      <c r="K40" s="15" t="n">
        <v>3</v>
      </c>
      <c r="L40" s="27" t="n">
        <v>2</v>
      </c>
      <c r="M40" s="8" t="n">
        <v>5</v>
      </c>
      <c r="N40" s="12">
        <f>IF(K40="","",LOOKUP(K40-L40,{-9E+307,0,1},{2,"x",1}))</f>
        <v/>
      </c>
      <c r="O40" s="7">
        <f>IF(K40="","",K40&amp;"-"&amp;L40)</f>
        <v/>
      </c>
      <c r="P40" s="1" t="n"/>
      <c r="DJ40" s="42" t="n"/>
      <c r="DL40" s="29" t="n"/>
      <c r="DM40" s="42" t="n"/>
      <c r="DO40" s="29" t="n"/>
      <c r="DP40" s="42" t="n"/>
      <c r="DR40" s="29" t="n"/>
      <c r="DS40" s="42" t="n"/>
      <c r="DU40" s="29" t="n"/>
      <c r="DV40" s="42" t="n"/>
      <c r="DX40" s="29" t="n"/>
      <c r="DY40" s="42" t="n"/>
      <c r="EA40" s="29" t="n"/>
      <c r="EB40" s="42" t="n"/>
      <c r="ED40" s="29" t="n"/>
      <c r="EE40" s="42" t="n"/>
      <c r="EG40" s="29" t="n"/>
    </row>
    <row customHeight="1" ht="12" r="41">
      <c r="A41" s="52" t="n">
        <v>43364</v>
      </c>
      <c r="B41" s="42" t="inlineStr">
        <is>
          <t>Huesca</t>
        </is>
      </c>
      <c r="C41" s="42" t="inlineStr">
        <is>
          <t>Real Sociedad</t>
        </is>
      </c>
      <c r="D41" s="27" t="n">
        <v>362</v>
      </c>
      <c r="E41" s="27" t="n">
        <v>414</v>
      </c>
      <c r="F41" s="27" t="n">
        <v>282</v>
      </c>
      <c r="G41" s="27" t="n">
        <v>327</v>
      </c>
      <c r="H41" s="8" t="n">
        <v>3</v>
      </c>
      <c r="I41" s="8" t="n">
        <v>1</v>
      </c>
      <c r="J41" s="8" t="n">
        <v>4</v>
      </c>
      <c r="K41" s="15" t="n">
        <v>0</v>
      </c>
      <c r="L41" s="27" t="n">
        <v>1</v>
      </c>
      <c r="M41" s="8" t="n">
        <v>1</v>
      </c>
      <c r="N41" s="12">
        <f>IF(K41="","",LOOKUP(K41-L41,{-9E+307,0,1},{2,"x",1}))</f>
        <v/>
      </c>
      <c r="O41" s="7">
        <f>IF(K41="","",K41&amp;"-"&amp;L41)</f>
        <v/>
      </c>
      <c r="P41" s="1" t="n"/>
      <c r="DJ41" s="42" t="n"/>
      <c r="DL41" s="29" t="n"/>
      <c r="DM41" s="42" t="n"/>
      <c r="DO41" s="29" t="n"/>
      <c r="DP41" s="42" t="n"/>
      <c r="DR41" s="29" t="n"/>
      <c r="DS41" s="42" t="n"/>
      <c r="DU41" s="29" t="n"/>
      <c r="DV41" s="42" t="n"/>
      <c r="DX41" s="29" t="n"/>
      <c r="DY41" s="42" t="n"/>
      <c r="EA41" s="29" t="n"/>
      <c r="EB41" s="42" t="n"/>
      <c r="ED41" s="29" t="n"/>
      <c r="EE41" s="42" t="n"/>
      <c r="EG41" s="29" t="n"/>
    </row>
    <row customHeight="1" ht="12" r="42">
      <c r="A42" s="52" t="n">
        <v>43365</v>
      </c>
      <c r="B42" s="42" t="inlineStr">
        <is>
          <t>Celta Vigo</t>
        </is>
      </c>
      <c r="C42" s="42" t="inlineStr">
        <is>
          <t>Valladolid</t>
        </is>
      </c>
      <c r="D42" s="27" t="n">
        <v>418</v>
      </c>
      <c r="E42" s="27" t="n">
        <v>464</v>
      </c>
      <c r="F42" s="27" t="n">
        <v>337</v>
      </c>
      <c r="G42" s="27" t="n">
        <v>376</v>
      </c>
      <c r="H42" s="8" t="n">
        <v>5</v>
      </c>
      <c r="I42" s="8" t="n">
        <v>4</v>
      </c>
      <c r="J42" s="8" t="n">
        <v>9</v>
      </c>
      <c r="K42" s="15" t="n">
        <v>3</v>
      </c>
      <c r="L42" s="27" t="n">
        <v>3</v>
      </c>
      <c r="M42" s="8" t="n">
        <v>6</v>
      </c>
      <c r="N42" s="12">
        <f>IF(K42="","",LOOKUP(K42-L42,{-9E+307,0,1},{2,"x",1}))</f>
        <v/>
      </c>
      <c r="O42" s="7">
        <f>IF(K42="","",K42&amp;"-"&amp;L42)</f>
        <v/>
      </c>
      <c r="P42" s="1" t="n"/>
      <c r="DJ42" s="42" t="n"/>
      <c r="DL42" s="29" t="n"/>
      <c r="DM42" s="42" t="n"/>
      <c r="DO42" s="29" t="n"/>
      <c r="DP42" s="42" t="n"/>
      <c r="DR42" s="29" t="n"/>
      <c r="DS42" s="42" t="n"/>
      <c r="DU42" s="29" t="n"/>
      <c r="DV42" s="42" t="n"/>
      <c r="DX42" s="29" t="n"/>
      <c r="DY42" s="42" t="n"/>
      <c r="EA42" s="29" t="n"/>
      <c r="EB42" s="42" t="n"/>
      <c r="ED42" s="29" t="n"/>
      <c r="EE42" s="42" t="n"/>
      <c r="EG42" s="29" t="n"/>
    </row>
    <row customHeight="1" ht="12" r="43">
      <c r="A43" s="52" t="n">
        <v>43365</v>
      </c>
      <c r="B43" s="42" t="inlineStr">
        <is>
          <t>Eibar</t>
        </is>
      </c>
      <c r="C43" s="42" t="inlineStr">
        <is>
          <t>Leganes</t>
        </is>
      </c>
      <c r="D43" s="27" t="n">
        <v>425</v>
      </c>
      <c r="E43" s="27" t="n">
        <v>333</v>
      </c>
      <c r="F43" s="27" t="n">
        <v>287</v>
      </c>
      <c r="G43" s="27" t="n">
        <v>193</v>
      </c>
      <c r="H43" s="8" t="n">
        <v>3</v>
      </c>
      <c r="I43" s="8" t="n">
        <v>2</v>
      </c>
      <c r="J43" s="8" t="n">
        <v>5</v>
      </c>
      <c r="K43" s="15" t="n">
        <v>1</v>
      </c>
      <c r="L43" s="27" t="n">
        <v>0</v>
      </c>
      <c r="M43" s="8" t="n">
        <v>1</v>
      </c>
      <c r="N43" s="12">
        <f>IF(K43="","",LOOKUP(K43-L43,{-9E+307,0,1},{2,"x",1}))</f>
        <v/>
      </c>
      <c r="O43" s="7">
        <f>IF(K43="","",K43&amp;"-"&amp;L43)</f>
        <v/>
      </c>
      <c r="P43" s="1" t="n"/>
      <c r="DJ43" s="42" t="n"/>
      <c r="DL43" s="29" t="n"/>
      <c r="DM43" s="42" t="n"/>
      <c r="DO43" s="29" t="n"/>
      <c r="DP43" s="42" t="n"/>
      <c r="DR43" s="29" t="n"/>
      <c r="DS43" s="42" t="n"/>
      <c r="DU43" s="29" t="n"/>
      <c r="DV43" s="42" t="n"/>
      <c r="DX43" s="29" t="n"/>
      <c r="DY43" s="42" t="n"/>
      <c r="EA43" s="29" t="n"/>
      <c r="EB43" s="42" t="n"/>
      <c r="ED43" s="29" t="n"/>
      <c r="EE43" s="42" t="n"/>
      <c r="EG43" s="29" t="n"/>
    </row>
    <row customHeight="1" ht="12" r="44">
      <c r="A44" s="52" t="n">
        <v>43365</v>
      </c>
      <c r="B44" s="42" t="inlineStr">
        <is>
          <t>Getafe</t>
        </is>
      </c>
      <c r="C44" s="42" t="inlineStr">
        <is>
          <t>Atl. Madrid</t>
        </is>
      </c>
      <c r="D44" s="27" t="n">
        <v>393</v>
      </c>
      <c r="E44" s="27" t="n">
        <v>569</v>
      </c>
      <c r="F44" s="27" t="n">
        <v>291</v>
      </c>
      <c r="G44" s="27" t="n">
        <v>462</v>
      </c>
      <c r="H44" s="8" t="n">
        <v>2</v>
      </c>
      <c r="I44" s="8" t="n">
        <v>4</v>
      </c>
      <c r="J44" s="8" t="n">
        <v>6</v>
      </c>
      <c r="K44" s="15" t="n">
        <v>0</v>
      </c>
      <c r="L44" s="27" t="n">
        <v>2</v>
      </c>
      <c r="M44" s="8" t="n">
        <v>2</v>
      </c>
      <c r="N44" s="12">
        <f>IF(K44="","",LOOKUP(K44-L44,{-9E+307,0,1},{2,"x",1}))</f>
        <v/>
      </c>
      <c r="O44" s="7">
        <f>IF(K44="","",K44&amp;"-"&amp;L44)</f>
        <v/>
      </c>
      <c r="P44" s="1" t="n"/>
      <c r="DJ44" s="42" t="n"/>
      <c r="DL44" s="29" t="n"/>
      <c r="DM44" s="42" t="n"/>
      <c r="DO44" s="29" t="n"/>
      <c r="DP44" s="42" t="n"/>
      <c r="DR44" s="29" t="n"/>
      <c r="DS44" s="42" t="n"/>
      <c r="DU44" s="29" t="n"/>
      <c r="DV44" s="42" t="n"/>
      <c r="DX44" s="29" t="n"/>
      <c r="DY44" s="42" t="n"/>
      <c r="EA44" s="29" t="n"/>
      <c r="EB44" s="42" t="n"/>
      <c r="ED44" s="29" t="n"/>
      <c r="EE44" s="42" t="n"/>
      <c r="EG44" s="29" t="n"/>
    </row>
    <row customHeight="1" ht="12" r="45">
      <c r="A45" s="52" t="n">
        <v>43365</v>
      </c>
      <c r="B45" s="42" t="inlineStr">
        <is>
          <t>Rayo Vallecano</t>
        </is>
      </c>
      <c r="C45" s="42" t="inlineStr">
        <is>
          <t>Alaves</t>
        </is>
      </c>
      <c r="D45" s="27" t="n">
        <v>383</v>
      </c>
      <c r="E45" s="27" t="n">
        <v>368</v>
      </c>
      <c r="F45" s="27" t="n">
        <v>317</v>
      </c>
      <c r="G45" s="27" t="n">
        <v>291</v>
      </c>
      <c r="H45" s="8" t="n">
        <v>4</v>
      </c>
      <c r="I45" s="8" t="n">
        <v>7</v>
      </c>
      <c r="J45" s="8" t="n">
        <v>11</v>
      </c>
      <c r="K45" s="15" t="n">
        <v>1</v>
      </c>
      <c r="L45" s="27" t="n">
        <v>5</v>
      </c>
      <c r="M45" s="8" t="n">
        <v>6</v>
      </c>
      <c r="N45" s="12">
        <f>IF(K45="","",LOOKUP(K45-L45,{-9E+307,0,1},{2,"x",1}))</f>
        <v/>
      </c>
      <c r="O45" s="7">
        <f>IF(K45="","",K45&amp;"-"&amp;L45)</f>
        <v/>
      </c>
      <c r="P45" s="1" t="n"/>
      <c r="DJ45" s="42" t="n"/>
      <c r="DL45" s="29" t="n"/>
      <c r="DM45" s="42" t="n"/>
      <c r="DO45" s="29" t="n"/>
      <c r="DP45" s="42" t="n"/>
      <c r="DR45" s="29" t="n"/>
      <c r="DS45" s="42" t="n"/>
      <c r="DU45" s="29" t="n"/>
      <c r="DV45" s="42" t="n"/>
      <c r="DX45" s="29" t="n"/>
      <c r="DY45" s="42" t="n"/>
      <c r="EA45" s="29" t="n"/>
      <c r="EB45" s="42" t="n"/>
      <c r="ED45" s="29" t="n"/>
      <c r="EE45" s="42" t="n"/>
      <c r="EG45" s="29" t="n"/>
    </row>
    <row customHeight="1" ht="12" r="46">
      <c r="A46" s="52" t="n">
        <v>43365</v>
      </c>
      <c r="B46" s="42" t="inlineStr">
        <is>
          <t>Real Madrid</t>
        </is>
      </c>
      <c r="C46" s="42" t="inlineStr">
        <is>
          <t>Espanyol</t>
        </is>
      </c>
      <c r="D46" s="27" t="n">
        <v>682</v>
      </c>
      <c r="E46" s="27" t="n">
        <v>376</v>
      </c>
      <c r="F46" s="27" t="n">
        <v>614</v>
      </c>
      <c r="G46" s="27" t="n">
        <v>309</v>
      </c>
      <c r="H46" s="8" t="n">
        <v>5</v>
      </c>
      <c r="I46" s="8" t="n">
        <v>3</v>
      </c>
      <c r="J46" s="8" t="n">
        <v>8</v>
      </c>
      <c r="K46" s="15" t="n">
        <v>1</v>
      </c>
      <c r="L46" s="27" t="n">
        <v>0</v>
      </c>
      <c r="M46" s="8" t="n">
        <v>1</v>
      </c>
      <c r="N46" s="12">
        <f>IF(K46="","",LOOKUP(K46-L46,{-9E+307,0,1},{2,"x",1}))</f>
        <v/>
      </c>
      <c r="O46" s="7">
        <f>IF(K46="","",K46&amp;"-"&amp;L46)</f>
        <v/>
      </c>
      <c r="P46" s="1" t="n"/>
      <c r="DJ46" s="42" t="n"/>
      <c r="DL46" s="29" t="n"/>
      <c r="DM46" s="42" t="n"/>
      <c r="DO46" s="29" t="n"/>
      <c r="DP46" s="42" t="n"/>
      <c r="DR46" s="29" t="n"/>
      <c r="DS46" s="42" t="n"/>
      <c r="DU46" s="29" t="n"/>
      <c r="DV46" s="42" t="n"/>
      <c r="DX46" s="29" t="n"/>
      <c r="DY46" s="42" t="n"/>
      <c r="EA46" s="29" t="n"/>
      <c r="EB46" s="42" t="n"/>
      <c r="ED46" s="29" t="n"/>
      <c r="EE46" s="42" t="n"/>
      <c r="EG46" s="29" t="n"/>
    </row>
    <row customHeight="1" ht="12" r="47">
      <c r="A47" s="52" t="n">
        <v>43366</v>
      </c>
      <c r="B47" s="42" t="inlineStr">
        <is>
          <t>Barcelona</t>
        </is>
      </c>
      <c r="C47" s="42" t="inlineStr">
        <is>
          <t>Girona</t>
        </is>
      </c>
      <c r="D47" s="27" t="n">
        <v>734</v>
      </c>
      <c r="E47" s="27" t="n">
        <v>345</v>
      </c>
      <c r="F47" s="27" t="n">
        <v>671</v>
      </c>
      <c r="G47" s="27" t="n">
        <v>271</v>
      </c>
      <c r="H47" s="8" t="n">
        <v>11</v>
      </c>
      <c r="I47" s="8" t="n">
        <v>6</v>
      </c>
      <c r="J47" s="8" t="n">
        <v>17</v>
      </c>
      <c r="K47" s="15" t="n">
        <v>2</v>
      </c>
      <c r="L47" s="27" t="n">
        <v>2</v>
      </c>
      <c r="M47" s="8" t="n">
        <v>4</v>
      </c>
      <c r="N47" s="12">
        <f>IF(K47="","",LOOKUP(K47-L47,{-9E+307,0,1},{2,"x",1}))</f>
        <v/>
      </c>
      <c r="O47" s="7">
        <f>IF(K47="","",K47&amp;"-"&amp;L47)</f>
        <v/>
      </c>
      <c r="P47" s="1" t="n"/>
      <c r="AL47" t="inlineStr">
        <is>
          <t>Alaves</t>
        </is>
      </c>
      <c r="AM47" t="inlineStr">
        <is>
          <t>Girona</t>
        </is>
      </c>
      <c r="AN47" t="n">
        <v>7</v>
      </c>
      <c r="AO47" t="n">
        <v>9</v>
      </c>
      <c r="AP47" t="n">
        <v>14</v>
      </c>
      <c r="AQ47" t="n">
        <v>2</v>
      </c>
      <c r="AR47" t="n">
        <v>4</v>
      </c>
      <c r="AS47" t="n">
        <v>12</v>
      </c>
      <c r="AT47" t="n">
        <v>7</v>
      </c>
      <c r="AU47" t="n">
        <v>9</v>
      </c>
      <c r="AV47" t="n">
        <v>0</v>
      </c>
      <c r="AW47" t="n">
        <v>16</v>
      </c>
      <c r="AX47" t="n">
        <v>3</v>
      </c>
      <c r="AY47" t="n">
        <v>13</v>
      </c>
      <c r="AZ47" t="n">
        <v>14</v>
      </c>
      <c r="BA47" t="n">
        <v>2</v>
      </c>
      <c r="BB47" t="n">
        <v>12</v>
      </c>
      <c r="BC47" t="n">
        <v>4</v>
      </c>
      <c r="BD47" t="n">
        <v>7</v>
      </c>
      <c r="BE47" t="n">
        <v>9</v>
      </c>
      <c r="BF47" t="n">
        <v>7</v>
      </c>
      <c r="BG47" t="n">
        <v>9</v>
      </c>
      <c r="BH47" t="n">
        <v>4</v>
      </c>
      <c r="BI47" t="n">
        <v>12</v>
      </c>
      <c r="BJ47" t="n">
        <v>1</v>
      </c>
      <c r="BK47" t="n">
        <v>15</v>
      </c>
      <c r="BL47" t="n">
        <v>0</v>
      </c>
      <c r="BM47" t="n">
        <v>16</v>
      </c>
      <c r="BN47" t="n">
        <v>1</v>
      </c>
      <c r="BO47" t="n">
        <v>15</v>
      </c>
      <c r="BP47" t="n">
        <v>7</v>
      </c>
      <c r="BQ47" t="n">
        <v>9</v>
      </c>
      <c r="BR47" t="n">
        <v>11</v>
      </c>
      <c r="BS47" t="n">
        <v>5</v>
      </c>
      <c r="BT47" t="n">
        <v>1</v>
      </c>
      <c r="BU47" t="n">
        <v>15</v>
      </c>
      <c r="BV47" t="n">
        <v>2</v>
      </c>
      <c r="BW47" t="n">
        <v>14</v>
      </c>
      <c r="BX47" t="n">
        <v>0</v>
      </c>
      <c r="BY47" t="n">
        <v>16</v>
      </c>
      <c r="BZ47" t="n">
        <v>0</v>
      </c>
      <c r="CA47" t="n">
        <v>16</v>
      </c>
      <c r="CB47" t="n">
        <v>11</v>
      </c>
      <c r="CC47" t="n">
        <v>5</v>
      </c>
      <c r="CD47" t="n">
        <v>10</v>
      </c>
      <c r="CE47" t="n">
        <v>6</v>
      </c>
      <c r="CF47" t="n">
        <v>5</v>
      </c>
      <c r="CG47" t="n">
        <v>11</v>
      </c>
      <c r="CH47" t="n">
        <v>4</v>
      </c>
      <c r="CI47" t="n">
        <v>12</v>
      </c>
      <c r="CJ47" t="n">
        <v>1</v>
      </c>
      <c r="CK47" t="n">
        <v>15</v>
      </c>
      <c r="CL47" t="n">
        <v>0</v>
      </c>
      <c r="CM47" t="n">
        <v>16</v>
      </c>
      <c r="CN47" t="n">
        <v>8</v>
      </c>
      <c r="CO47" t="n">
        <v>8</v>
      </c>
      <c r="CP47" t="n">
        <v>10</v>
      </c>
      <c r="CQ47" t="n">
        <v>6</v>
      </c>
      <c r="CR47" t="n">
        <v>3</v>
      </c>
      <c r="CS47" t="n">
        <v>13</v>
      </c>
      <c r="CT47" t="n">
        <v>5</v>
      </c>
      <c r="CU47" t="n">
        <v>11</v>
      </c>
      <c r="CV47" t="n">
        <v>0</v>
      </c>
      <c r="CW47" t="n">
        <v>16</v>
      </c>
      <c r="CX47" t="n">
        <v>0</v>
      </c>
      <c r="CY47" t="n">
        <v>16</v>
      </c>
      <c r="CZ47" t="n">
        <v>14</v>
      </c>
      <c r="DA47" t="n">
        <v>2</v>
      </c>
      <c r="DB47" t="n">
        <v>12</v>
      </c>
      <c r="DC47" t="n">
        <v>4</v>
      </c>
      <c r="DD47" t="n">
        <v>6</v>
      </c>
      <c r="DE47" t="n">
        <v>10</v>
      </c>
      <c r="DF47" t="n">
        <v>9</v>
      </c>
      <c r="DG47" t="n">
        <v>7</v>
      </c>
      <c r="DH47" t="n">
        <v>2</v>
      </c>
      <c r="DI47" t="n">
        <v>14</v>
      </c>
      <c r="DJ47" s="42" t="n">
        <v>1</v>
      </c>
      <c r="DK47" t="n">
        <v>15</v>
      </c>
      <c r="DL47" s="29" t="n">
        <v>5</v>
      </c>
      <c r="DM47" s="42" t="n">
        <v>11</v>
      </c>
      <c r="DN47" t="n">
        <v>4</v>
      </c>
      <c r="DO47" s="29" t="n">
        <v>12</v>
      </c>
      <c r="DP47" s="42" t="n">
        <v>1</v>
      </c>
      <c r="DQ47" t="n">
        <v>15</v>
      </c>
      <c r="DR47" s="29" t="n">
        <v>0</v>
      </c>
      <c r="DS47" s="42" t="n">
        <v>16</v>
      </c>
      <c r="DT47" t="n">
        <v>8</v>
      </c>
      <c r="DU47" s="29" t="n">
        <v>8</v>
      </c>
      <c r="DV47" s="42" t="n">
        <v>10</v>
      </c>
      <c r="DW47" t="n">
        <v>6</v>
      </c>
      <c r="DX47" s="29" t="n">
        <v>3</v>
      </c>
      <c r="DY47" s="42" t="n">
        <v>13</v>
      </c>
      <c r="DZ47" t="n">
        <v>5</v>
      </c>
      <c r="EA47" s="29" t="n">
        <v>11</v>
      </c>
      <c r="EB47" s="42" t="n">
        <v>0</v>
      </c>
      <c r="EC47" t="n">
        <v>16</v>
      </c>
      <c r="ED47" s="29" t="n">
        <v>0</v>
      </c>
      <c r="EE47" s="42" t="n">
        <v>16</v>
      </c>
      <c r="EF47" t="n">
        <v>14</v>
      </c>
      <c r="EG47" s="29" t="n">
        <v>2</v>
      </c>
      <c r="EH47" t="n">
        <v>12</v>
      </c>
      <c r="EI47" t="n">
        <v>4</v>
      </c>
      <c r="EJ47" t="n">
        <v>6</v>
      </c>
      <c r="EK47" t="n">
        <v>10</v>
      </c>
      <c r="EL47" t="n">
        <v>9</v>
      </c>
      <c r="EM47" t="n">
        <v>7</v>
      </c>
      <c r="EN47" t="n">
        <v>2</v>
      </c>
      <c r="EO47" t="n">
        <v>14</v>
      </c>
      <c r="EP47" t="n">
        <v>1</v>
      </c>
      <c r="EQ47" t="n">
        <v>15</v>
      </c>
    </row>
    <row customHeight="1" ht="12" r="48">
      <c r="A48" s="52" t="n">
        <v>43366</v>
      </c>
      <c r="B48" s="42" t="inlineStr">
        <is>
          <t>Betis</t>
        </is>
      </c>
      <c r="C48" s="42" t="inlineStr">
        <is>
          <t>Ath Bilbao</t>
        </is>
      </c>
      <c r="D48" s="27" t="n">
        <v>597</v>
      </c>
      <c r="E48" s="27" t="n">
        <v>256</v>
      </c>
      <c r="F48" s="27" t="n">
        <v>531</v>
      </c>
      <c r="G48" s="27" t="n">
        <v>185</v>
      </c>
      <c r="H48" s="8" t="n">
        <v>4</v>
      </c>
      <c r="I48" s="8" t="n">
        <v>4</v>
      </c>
      <c r="J48" s="8" t="n">
        <v>8</v>
      </c>
      <c r="K48" s="15" t="n">
        <v>2</v>
      </c>
      <c r="L48" s="27" t="n">
        <v>2</v>
      </c>
      <c r="M48" s="8" t="n">
        <v>4</v>
      </c>
      <c r="N48" s="12">
        <f>IF(K48="","",LOOKUP(K48-L48,{-9E+307,0,1},{2,"x",1}))</f>
        <v/>
      </c>
      <c r="O48" s="7">
        <f>IF(K48="","",K48&amp;"-"&amp;L48)</f>
        <v/>
      </c>
      <c r="P48" s="1" t="n"/>
      <c r="AL48" t="inlineStr">
        <is>
          <t>Celta Vigo</t>
        </is>
      </c>
      <c r="AM48" t="inlineStr">
        <is>
          <t>Rayo Vallecano</t>
        </is>
      </c>
      <c r="AN48" t="n">
        <v>11</v>
      </c>
      <c r="AO48" t="n">
        <v>5</v>
      </c>
      <c r="AP48" t="n">
        <v>14</v>
      </c>
      <c r="AQ48" t="n">
        <v>2</v>
      </c>
      <c r="AR48" t="n">
        <v>4</v>
      </c>
      <c r="AS48" t="n">
        <v>12</v>
      </c>
      <c r="AT48" t="n">
        <v>4</v>
      </c>
      <c r="AU48" t="n">
        <v>12</v>
      </c>
      <c r="AV48" t="n">
        <v>1</v>
      </c>
      <c r="AW48" t="n">
        <v>15</v>
      </c>
      <c r="AX48" t="n">
        <v>2</v>
      </c>
      <c r="AY48" t="n">
        <v>14</v>
      </c>
      <c r="AZ48" t="n">
        <v>12</v>
      </c>
      <c r="BA48" t="n">
        <v>4</v>
      </c>
      <c r="BB48" t="n">
        <v>13</v>
      </c>
      <c r="BC48" t="n">
        <v>3</v>
      </c>
      <c r="BD48" t="n">
        <v>8</v>
      </c>
      <c r="BE48" t="n">
        <v>8</v>
      </c>
      <c r="BF48" t="n">
        <v>10</v>
      </c>
      <c r="BG48" t="n">
        <v>6</v>
      </c>
      <c r="BH48" t="n">
        <v>7</v>
      </c>
      <c r="BI48" t="n">
        <v>9</v>
      </c>
      <c r="BJ48" t="n">
        <v>6</v>
      </c>
      <c r="BK48" t="n">
        <v>10</v>
      </c>
      <c r="BL48" t="n">
        <v>3</v>
      </c>
      <c r="BM48" t="n">
        <v>13</v>
      </c>
      <c r="BN48" t="n">
        <v>3</v>
      </c>
      <c r="BO48" t="n">
        <v>13</v>
      </c>
      <c r="BP48" t="n">
        <v>8</v>
      </c>
      <c r="BQ48" t="n">
        <v>8</v>
      </c>
      <c r="BR48" t="n">
        <v>7</v>
      </c>
      <c r="BS48" t="n">
        <v>9</v>
      </c>
      <c r="BT48" t="n">
        <v>2</v>
      </c>
      <c r="BU48" t="n">
        <v>14</v>
      </c>
      <c r="BV48" t="n">
        <v>0</v>
      </c>
      <c r="BW48" t="n">
        <v>16</v>
      </c>
      <c r="BX48" t="n">
        <v>0</v>
      </c>
      <c r="BY48" t="n">
        <v>16</v>
      </c>
      <c r="BZ48" t="n">
        <v>0</v>
      </c>
      <c r="CA48" t="n">
        <v>16</v>
      </c>
      <c r="CB48" t="n">
        <v>10</v>
      </c>
      <c r="CC48" t="n">
        <v>6</v>
      </c>
      <c r="CD48" t="n">
        <v>12</v>
      </c>
      <c r="CE48" t="n">
        <v>4</v>
      </c>
      <c r="CF48" t="n">
        <v>6</v>
      </c>
      <c r="CG48" t="n">
        <v>10</v>
      </c>
      <c r="CH48" t="n">
        <v>3</v>
      </c>
      <c r="CI48" t="n">
        <v>13</v>
      </c>
      <c r="CJ48" t="n">
        <v>3</v>
      </c>
      <c r="CK48" t="n">
        <v>13</v>
      </c>
      <c r="CL48" t="n">
        <v>0</v>
      </c>
      <c r="CM48" t="n">
        <v>16</v>
      </c>
      <c r="CN48" t="n">
        <v>12</v>
      </c>
      <c r="CO48" t="n">
        <v>4</v>
      </c>
      <c r="CP48" t="n">
        <v>10</v>
      </c>
      <c r="CQ48" t="n">
        <v>6</v>
      </c>
      <c r="CR48" t="n">
        <v>3</v>
      </c>
      <c r="CS48" t="n">
        <v>13</v>
      </c>
      <c r="CT48" t="n">
        <v>3</v>
      </c>
      <c r="CU48" t="n">
        <v>13</v>
      </c>
      <c r="CV48" t="n">
        <v>0</v>
      </c>
      <c r="CW48" t="n">
        <v>16</v>
      </c>
      <c r="CX48" t="n">
        <v>1</v>
      </c>
      <c r="CY48" t="n">
        <v>15</v>
      </c>
      <c r="CZ48" t="n">
        <v>13</v>
      </c>
      <c r="DA48" t="n">
        <v>3</v>
      </c>
      <c r="DB48" t="n">
        <v>13</v>
      </c>
      <c r="DC48" t="n">
        <v>3</v>
      </c>
      <c r="DD48" t="n">
        <v>8</v>
      </c>
      <c r="DE48" t="n">
        <v>8</v>
      </c>
      <c r="DF48" t="n">
        <v>11</v>
      </c>
      <c r="DG48" t="n">
        <v>5</v>
      </c>
      <c r="DH48" t="n">
        <v>4</v>
      </c>
      <c r="DI48" t="n">
        <v>12</v>
      </c>
      <c r="DJ48" s="42" t="n">
        <v>5</v>
      </c>
      <c r="DK48" t="n">
        <v>11</v>
      </c>
      <c r="DL48" s="29" t="n">
        <v>6</v>
      </c>
      <c r="DM48" s="42" t="n">
        <v>10</v>
      </c>
      <c r="DN48" t="n">
        <v>3</v>
      </c>
      <c r="DO48" s="29" t="n">
        <v>13</v>
      </c>
      <c r="DP48" s="42" t="n">
        <v>3</v>
      </c>
      <c r="DQ48" t="n">
        <v>13</v>
      </c>
      <c r="DR48" s="29" t="n">
        <v>0</v>
      </c>
      <c r="DS48" s="42" t="n">
        <v>16</v>
      </c>
      <c r="DT48" t="n">
        <v>12</v>
      </c>
      <c r="DU48" s="29" t="n">
        <v>4</v>
      </c>
      <c r="DV48" s="42" t="n">
        <v>10</v>
      </c>
      <c r="DW48" t="n">
        <v>6</v>
      </c>
      <c r="DX48" s="29" t="n">
        <v>3</v>
      </c>
      <c r="DY48" s="42" t="n">
        <v>13</v>
      </c>
      <c r="DZ48" t="n">
        <v>3</v>
      </c>
      <c r="EA48" s="29" t="n">
        <v>13</v>
      </c>
      <c r="EB48" s="42" t="n">
        <v>0</v>
      </c>
      <c r="EC48" t="n">
        <v>16</v>
      </c>
      <c r="ED48" s="29" t="n">
        <v>1</v>
      </c>
      <c r="EE48" s="42" t="n">
        <v>15</v>
      </c>
      <c r="EF48" t="n">
        <v>13</v>
      </c>
      <c r="EG48" s="29" t="n">
        <v>3</v>
      </c>
      <c r="EH48" t="n">
        <v>13</v>
      </c>
      <c r="EI48" t="n">
        <v>3</v>
      </c>
      <c r="EJ48" t="n">
        <v>8</v>
      </c>
      <c r="EK48" t="n">
        <v>8</v>
      </c>
      <c r="EL48" t="n">
        <v>11</v>
      </c>
      <c r="EM48" t="n">
        <v>5</v>
      </c>
      <c r="EN48" t="n">
        <v>4</v>
      </c>
      <c r="EO48" t="n">
        <v>12</v>
      </c>
      <c r="EP48" t="n">
        <v>5</v>
      </c>
      <c r="EQ48" t="n">
        <v>11</v>
      </c>
    </row>
    <row customHeight="1" ht="12" r="49">
      <c r="A49" s="52" t="n">
        <v>43366</v>
      </c>
      <c r="B49" s="42" t="inlineStr">
        <is>
          <t>Levante</t>
        </is>
      </c>
      <c r="C49" s="42" t="inlineStr">
        <is>
          <t>Sevilla</t>
        </is>
      </c>
      <c r="D49" s="27" t="n">
        <v>391</v>
      </c>
      <c r="E49" s="27" t="n">
        <v>425</v>
      </c>
      <c r="F49" s="27" t="n">
        <v>336</v>
      </c>
      <c r="G49" s="27" t="n">
        <v>362</v>
      </c>
      <c r="H49" s="8" t="n">
        <v>11</v>
      </c>
      <c r="I49" s="8" t="n">
        <v>9</v>
      </c>
      <c r="J49" s="8" t="n">
        <v>20</v>
      </c>
      <c r="K49" s="15" t="n">
        <v>2</v>
      </c>
      <c r="L49" s="27" t="n">
        <v>6</v>
      </c>
      <c r="M49" s="8" t="n">
        <v>8</v>
      </c>
      <c r="N49" s="12">
        <f>IF(K49="","",LOOKUP(K49-L49,{-9E+307,0,1},{2,"x",1}))</f>
        <v/>
      </c>
      <c r="O49" s="7">
        <f>IF(K49="","",K49&amp;"-"&amp;L49)</f>
        <v/>
      </c>
      <c r="P49" s="1" t="n"/>
      <c r="AL49" t="inlineStr">
        <is>
          <t>Espanyol</t>
        </is>
      </c>
      <c r="AM49" t="inlineStr">
        <is>
          <t>Real Sociedad</t>
        </is>
      </c>
      <c r="AN49" t="n">
        <v>9</v>
      </c>
      <c r="AO49" t="n">
        <v>7</v>
      </c>
      <c r="AP49" t="n">
        <v>8</v>
      </c>
      <c r="AQ49" t="n">
        <v>8</v>
      </c>
      <c r="AR49" t="n">
        <v>2</v>
      </c>
      <c r="AS49" t="n">
        <v>14</v>
      </c>
      <c r="AT49" t="n">
        <v>5</v>
      </c>
      <c r="AU49" t="n">
        <v>11</v>
      </c>
      <c r="AV49" t="n">
        <v>0</v>
      </c>
      <c r="AW49" t="n">
        <v>16</v>
      </c>
      <c r="AX49" t="n">
        <v>1</v>
      </c>
      <c r="AY49" t="n">
        <v>15</v>
      </c>
      <c r="AZ49" t="n">
        <v>14</v>
      </c>
      <c r="BA49" t="n">
        <v>2</v>
      </c>
      <c r="BB49" t="n">
        <v>12</v>
      </c>
      <c r="BC49" t="n">
        <v>4</v>
      </c>
      <c r="BD49" t="n">
        <v>6</v>
      </c>
      <c r="BE49" t="n">
        <v>10</v>
      </c>
      <c r="BF49" t="n">
        <v>7</v>
      </c>
      <c r="BG49" t="n">
        <v>9</v>
      </c>
      <c r="BH49" t="n">
        <v>2</v>
      </c>
      <c r="BI49" t="n">
        <v>14</v>
      </c>
      <c r="BJ49" t="n">
        <v>3</v>
      </c>
      <c r="BK49" t="n">
        <v>13</v>
      </c>
      <c r="BL49" t="n">
        <v>0</v>
      </c>
      <c r="BM49" t="n">
        <v>16</v>
      </c>
      <c r="BN49" t="n">
        <v>1</v>
      </c>
      <c r="BO49" t="n">
        <v>15</v>
      </c>
      <c r="BP49" t="n">
        <v>7</v>
      </c>
      <c r="BQ49" t="n">
        <v>9</v>
      </c>
      <c r="BR49" t="n">
        <v>6</v>
      </c>
      <c r="BS49" t="n">
        <v>10</v>
      </c>
      <c r="BT49" t="n">
        <v>2</v>
      </c>
      <c r="BU49" t="n">
        <v>14</v>
      </c>
      <c r="BV49" t="n">
        <v>5</v>
      </c>
      <c r="BW49" t="n">
        <v>11</v>
      </c>
      <c r="BX49" t="n">
        <v>0</v>
      </c>
      <c r="BY49" t="n">
        <v>16</v>
      </c>
      <c r="BZ49" t="n">
        <v>0</v>
      </c>
      <c r="CA49" t="n">
        <v>16</v>
      </c>
      <c r="CB49" t="n">
        <v>13</v>
      </c>
      <c r="CC49" t="n">
        <v>3</v>
      </c>
      <c r="CD49" t="n">
        <v>11</v>
      </c>
      <c r="CE49" t="n">
        <v>5</v>
      </c>
      <c r="CF49" t="n">
        <v>8</v>
      </c>
      <c r="CG49" t="n">
        <v>8</v>
      </c>
      <c r="CH49" t="n">
        <v>5</v>
      </c>
      <c r="CI49" t="n">
        <v>11</v>
      </c>
      <c r="CJ49" t="n">
        <v>2</v>
      </c>
      <c r="CK49" t="n">
        <v>14</v>
      </c>
      <c r="CL49" t="n">
        <v>2</v>
      </c>
      <c r="CM49" t="n">
        <v>14</v>
      </c>
      <c r="CN49" t="n">
        <v>7</v>
      </c>
      <c r="CO49" t="n">
        <v>9</v>
      </c>
      <c r="CP49" t="n">
        <v>8</v>
      </c>
      <c r="CQ49" t="n">
        <v>8</v>
      </c>
      <c r="CR49" t="n">
        <v>0</v>
      </c>
      <c r="CS49" t="n">
        <v>16</v>
      </c>
      <c r="CT49" t="n">
        <v>1</v>
      </c>
      <c r="CU49" t="n">
        <v>15</v>
      </c>
      <c r="CV49" t="n">
        <v>0</v>
      </c>
      <c r="CW49" t="n">
        <v>16</v>
      </c>
      <c r="CX49" t="n">
        <v>1</v>
      </c>
      <c r="CY49" t="n">
        <v>15</v>
      </c>
      <c r="CZ49" t="n">
        <v>12</v>
      </c>
      <c r="DA49" t="n">
        <v>4</v>
      </c>
      <c r="DB49" t="n">
        <v>12</v>
      </c>
      <c r="DC49" t="n">
        <v>4</v>
      </c>
      <c r="DD49" t="n">
        <v>2</v>
      </c>
      <c r="DE49" t="n">
        <v>14</v>
      </c>
      <c r="DF49" t="n">
        <v>5</v>
      </c>
      <c r="DG49" t="n">
        <v>11</v>
      </c>
      <c r="DH49" t="n">
        <v>0</v>
      </c>
      <c r="DI49" t="n">
        <v>16</v>
      </c>
      <c r="DJ49" s="42" t="n">
        <v>2</v>
      </c>
      <c r="DK49" t="n">
        <v>14</v>
      </c>
      <c r="DL49" s="29" t="n">
        <v>8</v>
      </c>
      <c r="DM49" s="42" t="n">
        <v>8</v>
      </c>
      <c r="DN49" t="n">
        <v>5</v>
      </c>
      <c r="DO49" s="29" t="n">
        <v>11</v>
      </c>
      <c r="DP49" s="42" t="n">
        <v>2</v>
      </c>
      <c r="DQ49" t="n">
        <v>14</v>
      </c>
      <c r="DR49" s="29" t="n">
        <v>2</v>
      </c>
      <c r="DS49" s="42" t="n">
        <v>14</v>
      </c>
      <c r="DT49" t="n">
        <v>7</v>
      </c>
      <c r="DU49" s="29" t="n">
        <v>9</v>
      </c>
      <c r="DV49" s="42" t="n">
        <v>8</v>
      </c>
      <c r="DW49" t="n">
        <v>8</v>
      </c>
      <c r="DX49" s="29" t="n">
        <v>0</v>
      </c>
      <c r="DY49" s="42" t="n">
        <v>16</v>
      </c>
      <c r="DZ49" t="n">
        <v>1</v>
      </c>
      <c r="EA49" s="29" t="n">
        <v>15</v>
      </c>
      <c r="EB49" s="42" t="n">
        <v>0</v>
      </c>
      <c r="EC49" t="n">
        <v>16</v>
      </c>
      <c r="ED49" s="29" t="n">
        <v>1</v>
      </c>
      <c r="EE49" s="42" t="n">
        <v>15</v>
      </c>
      <c r="EF49" t="n">
        <v>12</v>
      </c>
      <c r="EG49" s="29" t="n">
        <v>4</v>
      </c>
      <c r="EH49" t="n">
        <v>12</v>
      </c>
      <c r="EI49" t="n">
        <v>4</v>
      </c>
      <c r="EJ49" t="n">
        <v>2</v>
      </c>
      <c r="EK49" t="n">
        <v>14</v>
      </c>
      <c r="EL49" t="n">
        <v>5</v>
      </c>
      <c r="EM49" t="n">
        <v>11</v>
      </c>
      <c r="EN49" t="n">
        <v>0</v>
      </c>
      <c r="EO49" t="n">
        <v>16</v>
      </c>
      <c r="EP49" t="n">
        <v>2</v>
      </c>
      <c r="EQ49" t="n">
        <v>14</v>
      </c>
    </row>
    <row customHeight="1" ht="15" r="50">
      <c r="A50" s="52" t="n">
        <v>43366</v>
      </c>
      <c r="B50" s="42" t="inlineStr">
        <is>
          <t>Villarreal</t>
        </is>
      </c>
      <c r="C50" s="42" t="inlineStr">
        <is>
          <t>Valencia</t>
        </is>
      </c>
      <c r="D50" s="27" t="n">
        <v>515</v>
      </c>
      <c r="E50" s="27" t="n">
        <v>418</v>
      </c>
      <c r="F50" s="27" t="n">
        <v>452</v>
      </c>
      <c r="G50" s="27" t="n">
        <v>352</v>
      </c>
      <c r="H50" s="8" t="n">
        <v>1</v>
      </c>
      <c r="I50" s="8" t="n">
        <v>2</v>
      </c>
      <c r="J50" s="8" t="n">
        <v>3</v>
      </c>
      <c r="K50" s="15" t="n">
        <v>0</v>
      </c>
      <c r="L50" s="27" t="n">
        <v>0</v>
      </c>
      <c r="M50" s="8" t="n">
        <v>0</v>
      </c>
      <c r="N50" s="12">
        <f>IF(K50="","",LOOKUP(K50-L50,{-9E+307,0,1},{2,"x",1}))</f>
        <v/>
      </c>
      <c r="O50" s="7">
        <f>IF(K50="","",K50&amp;"-"&amp;L50)</f>
        <v/>
      </c>
      <c r="P50" s="1" t="n"/>
      <c r="AL50" s="13" t="inlineStr">
        <is>
          <t>Getafe</t>
        </is>
      </c>
      <c r="AM50" s="13" t="inlineStr">
        <is>
          <t>Villarreal</t>
        </is>
      </c>
      <c r="AN50" s="13" t="n">
        <v>9</v>
      </c>
      <c r="AO50" s="13" t="n">
        <v>7</v>
      </c>
      <c r="AP50" s="13" t="n">
        <v>12</v>
      </c>
      <c r="AQ50" s="13" t="n">
        <v>4</v>
      </c>
      <c r="AR50" s="13" t="n">
        <v>3</v>
      </c>
      <c r="AS50" s="13" t="n">
        <v>13</v>
      </c>
      <c r="AT50" s="13" t="n">
        <v>7</v>
      </c>
      <c r="AU50" s="13" t="n">
        <v>9</v>
      </c>
      <c r="AV50" s="13" t="n">
        <v>0</v>
      </c>
      <c r="AW50" s="13" t="n">
        <v>16</v>
      </c>
      <c r="AX50" s="13" t="n">
        <v>2</v>
      </c>
      <c r="AY50" s="13" t="n">
        <v>14</v>
      </c>
      <c r="AZ50" s="13" t="n">
        <v>13</v>
      </c>
      <c r="BA50" s="13" t="n">
        <v>3</v>
      </c>
      <c r="BB50" s="13" t="n">
        <v>12</v>
      </c>
      <c r="BC50" s="13" t="n">
        <v>4</v>
      </c>
      <c r="BD50" s="13" t="n">
        <v>9</v>
      </c>
      <c r="BE50" s="13" t="n">
        <v>7</v>
      </c>
      <c r="BF50" s="13" t="n">
        <v>9</v>
      </c>
      <c r="BG50" s="13" t="n">
        <v>7</v>
      </c>
      <c r="BH50" s="13" t="n">
        <v>4</v>
      </c>
      <c r="BI50" s="13" t="n">
        <v>12</v>
      </c>
      <c r="BJ50" s="13" t="n">
        <v>5</v>
      </c>
      <c r="BK50" s="13" t="n">
        <v>11</v>
      </c>
      <c r="BL50" s="13" t="n">
        <v>0</v>
      </c>
      <c r="BM50" s="13" t="n">
        <v>16</v>
      </c>
      <c r="BN50" s="13" t="n">
        <v>3</v>
      </c>
      <c r="BO50" s="13" t="n">
        <v>13</v>
      </c>
      <c r="BP50" s="13" t="n">
        <v>7</v>
      </c>
      <c r="BQ50" s="13" t="n">
        <v>9</v>
      </c>
      <c r="BR50" s="13" t="n">
        <v>11</v>
      </c>
      <c r="BS50" s="13" t="n">
        <v>5</v>
      </c>
      <c r="BT50" s="13" t="n">
        <v>1</v>
      </c>
      <c r="BU50" s="13" t="n">
        <v>15</v>
      </c>
      <c r="BV50" s="13" t="n">
        <v>2</v>
      </c>
      <c r="BW50" s="13" t="n">
        <v>14</v>
      </c>
      <c r="BX50" s="13" t="n">
        <v>0</v>
      </c>
      <c r="BY50" s="13" t="n">
        <v>16</v>
      </c>
      <c r="BZ50" s="13" t="n">
        <v>0</v>
      </c>
      <c r="CA50" s="13" t="n">
        <v>16</v>
      </c>
      <c r="CB50" s="13" t="n">
        <v>12</v>
      </c>
      <c r="CC50" s="13" t="n">
        <v>4</v>
      </c>
      <c r="CD50" s="13" t="n">
        <v>14</v>
      </c>
      <c r="CE50" s="13" t="n">
        <v>2</v>
      </c>
      <c r="CF50" s="13" t="n">
        <v>9</v>
      </c>
      <c r="CG50" s="13" t="n">
        <v>7</v>
      </c>
      <c r="CH50" s="13" t="n">
        <v>8</v>
      </c>
      <c r="CI50" s="13" t="n">
        <v>8</v>
      </c>
      <c r="CJ50" s="13" t="n">
        <v>2</v>
      </c>
      <c r="CK50" s="13" t="n">
        <v>14</v>
      </c>
      <c r="CL50" s="13" t="n">
        <v>3</v>
      </c>
      <c r="CM50" s="13" t="n">
        <v>13</v>
      </c>
      <c r="CN50" s="13" t="n">
        <v>6</v>
      </c>
      <c r="CO50" s="13" t="n">
        <v>10</v>
      </c>
      <c r="CP50" s="13" t="n">
        <v>8</v>
      </c>
      <c r="CQ50" s="13" t="n">
        <v>8</v>
      </c>
      <c r="CR50" s="13" t="n">
        <v>2</v>
      </c>
      <c r="CS50" s="13" t="n">
        <v>14</v>
      </c>
      <c r="CT50" s="13" t="n">
        <v>4</v>
      </c>
      <c r="CU50" s="13" t="n">
        <v>12</v>
      </c>
      <c r="CV50" s="13" t="n">
        <v>0</v>
      </c>
      <c r="CW50" s="13" t="n">
        <v>16</v>
      </c>
      <c r="CX50" s="13" t="n">
        <v>1</v>
      </c>
      <c r="CY50" s="13" t="n">
        <v>15</v>
      </c>
      <c r="CZ50" s="13" t="n">
        <v>11</v>
      </c>
      <c r="DA50" s="13" t="n">
        <v>5</v>
      </c>
      <c r="DB50" s="13" t="n">
        <v>10</v>
      </c>
      <c r="DC50" s="13" t="n">
        <v>6</v>
      </c>
      <c r="DD50" s="13" t="n">
        <v>6</v>
      </c>
      <c r="DE50" s="13" t="n">
        <v>10</v>
      </c>
      <c r="DF50" s="13" t="n">
        <v>7</v>
      </c>
      <c r="DG50" s="13" t="n">
        <v>9</v>
      </c>
      <c r="DH50" s="13" t="n">
        <v>0</v>
      </c>
      <c r="DI50" s="13" t="n">
        <v>16</v>
      </c>
      <c r="DJ50" s="42" t="n">
        <v>3</v>
      </c>
      <c r="DK50" s="13" t="n">
        <v>13</v>
      </c>
      <c r="DL50" s="29" t="n">
        <v>9</v>
      </c>
      <c r="DM50" s="42" t="n">
        <v>7</v>
      </c>
      <c r="DN50" t="n">
        <v>8</v>
      </c>
      <c r="DO50" s="29" t="n">
        <v>8</v>
      </c>
      <c r="DP50" s="42" t="n">
        <v>2</v>
      </c>
      <c r="DQ50" t="n">
        <v>14</v>
      </c>
      <c r="DR50" s="29" t="n">
        <v>3</v>
      </c>
      <c r="DS50" s="42" t="n">
        <v>13</v>
      </c>
      <c r="DT50" t="n">
        <v>6</v>
      </c>
      <c r="DU50" s="29" t="n">
        <v>10</v>
      </c>
      <c r="DV50" s="42" t="n">
        <v>8</v>
      </c>
      <c r="DW50" t="n">
        <v>8</v>
      </c>
      <c r="DX50" s="29" t="n">
        <v>2</v>
      </c>
      <c r="DY50" s="42" t="n">
        <v>14</v>
      </c>
      <c r="DZ50" t="n">
        <v>4</v>
      </c>
      <c r="EA50" s="29" t="n">
        <v>12</v>
      </c>
      <c r="EB50" s="42" t="n">
        <v>0</v>
      </c>
      <c r="EC50" t="n">
        <v>16</v>
      </c>
      <c r="ED50" s="29" t="n">
        <v>1</v>
      </c>
      <c r="EE50" s="42" t="n">
        <v>15</v>
      </c>
      <c r="EF50" t="n">
        <v>11</v>
      </c>
      <c r="EG50" s="29" t="n">
        <v>5</v>
      </c>
      <c r="EH50" t="n">
        <v>10</v>
      </c>
      <c r="EI50" t="n">
        <v>6</v>
      </c>
      <c r="EJ50" t="n">
        <v>6</v>
      </c>
      <c r="EK50" t="n">
        <v>10</v>
      </c>
      <c r="EL50" t="n">
        <v>7</v>
      </c>
      <c r="EM50" t="n">
        <v>9</v>
      </c>
      <c r="EN50" t="n">
        <v>0</v>
      </c>
      <c r="EO50" t="n">
        <v>16</v>
      </c>
      <c r="EP50" t="n">
        <v>3</v>
      </c>
      <c r="EQ50" t="n">
        <v>13</v>
      </c>
    </row>
    <row customHeight="1" ht="12" r="51">
      <c r="A51" s="52" t="n">
        <v>43368</v>
      </c>
      <c r="B51" s="42" t="inlineStr">
        <is>
          <t>Atl. Madrid</t>
        </is>
      </c>
      <c r="C51" s="42" t="inlineStr">
        <is>
          <t>Huesca</t>
        </is>
      </c>
      <c r="D51" s="27" t="n">
        <v>657</v>
      </c>
      <c r="E51" s="27" t="n">
        <v>452</v>
      </c>
      <c r="F51" s="27" t="n">
        <v>600</v>
      </c>
      <c r="G51" s="27" t="n">
        <v>386</v>
      </c>
      <c r="H51" s="8" t="n">
        <v>5</v>
      </c>
      <c r="I51" s="8" t="n">
        <v>1</v>
      </c>
      <c r="J51" s="8" t="n">
        <v>6</v>
      </c>
      <c r="K51" s="15" t="n">
        <v>3</v>
      </c>
      <c r="L51" s="27" t="n">
        <v>0</v>
      </c>
      <c r="M51" s="8" t="n">
        <v>3</v>
      </c>
      <c r="N51" s="12">
        <f>IF(K51="","",LOOKUP(K51-L51,{-9E+307,0,1},{2,"x",1}))</f>
        <v/>
      </c>
      <c r="O51" s="7">
        <f>IF(K51="","",K51&amp;"-"&amp;L51)</f>
        <v/>
      </c>
      <c r="P51" s="1" t="n"/>
      <c r="AL51" s="13" t="inlineStr">
        <is>
          <t>Huesca</t>
        </is>
      </c>
      <c r="AM51" s="13" t="inlineStr">
        <is>
          <t>Leganes</t>
        </is>
      </c>
      <c r="AN51" s="13" t="n">
        <v>10</v>
      </c>
      <c r="AO51" s="13" t="n">
        <v>6</v>
      </c>
      <c r="AP51" s="13" t="n">
        <v>9</v>
      </c>
      <c r="AQ51" s="13" t="n">
        <v>7</v>
      </c>
      <c r="AR51" s="13" t="n">
        <v>6</v>
      </c>
      <c r="AS51" s="13" t="n">
        <v>10</v>
      </c>
      <c r="AT51" s="13" t="n">
        <v>1</v>
      </c>
      <c r="AU51" s="13" t="n">
        <v>15</v>
      </c>
      <c r="AV51" s="13" t="n">
        <v>1</v>
      </c>
      <c r="AW51" s="13" t="n">
        <v>15</v>
      </c>
      <c r="AX51" s="13" t="n">
        <v>0</v>
      </c>
      <c r="AY51" s="13" t="n">
        <v>16</v>
      </c>
      <c r="AZ51" s="13" t="n">
        <v>13</v>
      </c>
      <c r="BA51" s="13" t="n">
        <v>3</v>
      </c>
      <c r="BB51" s="13" t="n">
        <v>11</v>
      </c>
      <c r="BC51" s="13" t="n">
        <v>5</v>
      </c>
      <c r="BD51" s="13" t="n">
        <v>9</v>
      </c>
      <c r="BE51" s="13" t="n">
        <v>7</v>
      </c>
      <c r="BF51" s="13" t="n">
        <v>5</v>
      </c>
      <c r="BG51" s="13" t="n">
        <v>11</v>
      </c>
      <c r="BH51" s="13" t="n">
        <v>5</v>
      </c>
      <c r="BI51" s="13" t="n">
        <v>11</v>
      </c>
      <c r="BJ51" s="13" t="n">
        <v>0</v>
      </c>
      <c r="BK51" s="13" t="n">
        <v>16</v>
      </c>
      <c r="BL51" s="13" t="n">
        <v>3</v>
      </c>
      <c r="BM51" s="13" t="n">
        <v>13</v>
      </c>
      <c r="BN51" s="13" t="n">
        <v>0</v>
      </c>
      <c r="BO51" s="13" t="n">
        <v>16</v>
      </c>
      <c r="BP51" s="13" t="n">
        <v>6</v>
      </c>
      <c r="BQ51" s="13" t="n">
        <v>10</v>
      </c>
      <c r="BR51" s="13" t="n">
        <v>5</v>
      </c>
      <c r="BS51" s="13" t="n">
        <v>11</v>
      </c>
      <c r="BT51" s="13" t="n">
        <v>0</v>
      </c>
      <c r="BU51" s="13" t="n">
        <v>16</v>
      </c>
      <c r="BV51" s="13" t="n">
        <v>0</v>
      </c>
      <c r="BW51" s="13" t="n">
        <v>16</v>
      </c>
      <c r="BX51" s="13" t="n">
        <v>0</v>
      </c>
      <c r="BY51" s="13" t="n">
        <v>16</v>
      </c>
      <c r="BZ51" s="13" t="n">
        <v>0</v>
      </c>
      <c r="CA51" s="13" t="n">
        <v>16</v>
      </c>
      <c r="CB51" s="13" t="n">
        <v>13</v>
      </c>
      <c r="CC51" s="13" t="n">
        <v>3</v>
      </c>
      <c r="CD51" s="13" t="n">
        <v>10</v>
      </c>
      <c r="CE51" s="13" t="n">
        <v>6</v>
      </c>
      <c r="CF51" s="13" t="n">
        <v>8</v>
      </c>
      <c r="CG51" s="13" t="n">
        <v>8</v>
      </c>
      <c r="CH51" s="13" t="n">
        <v>3</v>
      </c>
      <c r="CI51" s="13" t="n">
        <v>13</v>
      </c>
      <c r="CJ51" s="13" t="n">
        <v>1</v>
      </c>
      <c r="CK51" s="13" t="n">
        <v>15</v>
      </c>
      <c r="CL51" s="13" t="n">
        <v>2</v>
      </c>
      <c r="CM51" s="13" t="n">
        <v>14</v>
      </c>
      <c r="CN51" s="13" t="n">
        <v>12</v>
      </c>
      <c r="CO51" s="13" t="n">
        <v>4</v>
      </c>
      <c r="CP51" s="13" t="n">
        <v>8</v>
      </c>
      <c r="CQ51" s="13" t="n">
        <v>8</v>
      </c>
      <c r="CR51" s="13" t="n">
        <v>5</v>
      </c>
      <c r="CS51" s="13" t="n">
        <v>11</v>
      </c>
      <c r="CT51" s="13" t="n">
        <v>1</v>
      </c>
      <c r="CU51" s="13" t="n">
        <v>15</v>
      </c>
      <c r="CV51" s="13" t="n">
        <v>0</v>
      </c>
      <c r="CW51" s="13" t="n">
        <v>16</v>
      </c>
      <c r="CX51" s="13" t="n">
        <v>0</v>
      </c>
      <c r="CY51" s="13" t="n">
        <v>16</v>
      </c>
      <c r="CZ51" s="13" t="n">
        <v>12</v>
      </c>
      <c r="DA51" s="13" t="n">
        <v>4</v>
      </c>
      <c r="DB51" s="13" t="n">
        <v>10</v>
      </c>
      <c r="DC51" s="13" t="n">
        <v>6</v>
      </c>
      <c r="DD51" s="13" t="n">
        <v>7</v>
      </c>
      <c r="DE51" s="13" t="n">
        <v>9</v>
      </c>
      <c r="DF51" s="13" t="n">
        <v>5</v>
      </c>
      <c r="DG51" s="13" t="n">
        <v>11</v>
      </c>
      <c r="DH51" s="13" t="n">
        <v>4</v>
      </c>
      <c r="DI51" s="13" t="n">
        <v>12</v>
      </c>
      <c r="DJ51" s="42" t="n">
        <v>1</v>
      </c>
      <c r="DK51" s="13" t="n">
        <v>15</v>
      </c>
      <c r="DL51" s="29" t="n">
        <v>8</v>
      </c>
      <c r="DM51" s="42" t="n">
        <v>8</v>
      </c>
      <c r="DN51" t="n">
        <v>3</v>
      </c>
      <c r="DO51" s="29" t="n">
        <v>13</v>
      </c>
      <c r="DP51" s="42" t="n">
        <v>1</v>
      </c>
      <c r="DQ51" t="n">
        <v>15</v>
      </c>
      <c r="DR51" s="29" t="n">
        <v>2</v>
      </c>
      <c r="DS51" s="42" t="n">
        <v>14</v>
      </c>
      <c r="DT51" t="n">
        <v>12</v>
      </c>
      <c r="DU51" s="29" t="n">
        <v>4</v>
      </c>
      <c r="DV51" s="42" t="n">
        <v>8</v>
      </c>
      <c r="DW51" t="n">
        <v>8</v>
      </c>
      <c r="DX51" s="29" t="n">
        <v>5</v>
      </c>
      <c r="DY51" s="42" t="n">
        <v>11</v>
      </c>
      <c r="DZ51" t="n">
        <v>1</v>
      </c>
      <c r="EA51" s="29" t="n">
        <v>15</v>
      </c>
      <c r="EB51" s="42" t="n">
        <v>0</v>
      </c>
      <c r="EC51" t="n">
        <v>16</v>
      </c>
      <c r="ED51" s="29" t="n">
        <v>0</v>
      </c>
      <c r="EE51" s="42" t="n">
        <v>16</v>
      </c>
      <c r="EF51" t="n">
        <v>12</v>
      </c>
      <c r="EG51" s="29" t="n">
        <v>4</v>
      </c>
      <c r="EH51" t="n">
        <v>10</v>
      </c>
      <c r="EI51" t="n">
        <v>6</v>
      </c>
      <c r="EJ51" t="n">
        <v>7</v>
      </c>
      <c r="EK51" t="n">
        <v>9</v>
      </c>
      <c r="EL51" t="n">
        <v>5</v>
      </c>
      <c r="EM51" t="n">
        <v>11</v>
      </c>
      <c r="EN51" t="n">
        <v>4</v>
      </c>
      <c r="EO51" t="n">
        <v>12</v>
      </c>
      <c r="EP51" t="n">
        <v>1</v>
      </c>
      <c r="EQ51" t="n">
        <v>15</v>
      </c>
    </row>
    <row customHeight="1" ht="12" r="52">
      <c r="A52" s="52" t="n">
        <v>43368</v>
      </c>
      <c r="B52" s="42" t="inlineStr">
        <is>
          <t>Espanyol</t>
        </is>
      </c>
      <c r="C52" s="42" t="inlineStr">
        <is>
          <t>Eibar</t>
        </is>
      </c>
      <c r="D52" s="27" t="n">
        <v>429</v>
      </c>
      <c r="E52" s="27" t="n">
        <v>502</v>
      </c>
      <c r="F52" s="27" t="n">
        <v>323</v>
      </c>
      <c r="G52" s="27" t="n">
        <v>377</v>
      </c>
      <c r="H52" s="8" t="n">
        <v>5</v>
      </c>
      <c r="I52" s="8" t="n">
        <v>1</v>
      </c>
      <c r="J52" s="8" t="n">
        <v>6</v>
      </c>
      <c r="K52" s="15" t="n">
        <v>1</v>
      </c>
      <c r="L52" s="27" t="n">
        <v>0</v>
      </c>
      <c r="M52" s="8" t="n">
        <v>1</v>
      </c>
      <c r="N52" s="12">
        <f>IF(K52="","",LOOKUP(K52-L52,{-9E+307,0,1},{2,"x",1}))</f>
        <v/>
      </c>
      <c r="O52" s="7">
        <f>IF(K52="","",K52&amp;"-"&amp;L52)</f>
        <v/>
      </c>
      <c r="P52" s="1" t="n"/>
      <c r="AL52" s="13" t="inlineStr">
        <is>
          <t>Levante</t>
        </is>
      </c>
      <c r="AM52" s="13" t="inlineStr">
        <is>
          <t>Atl. Madrid</t>
        </is>
      </c>
      <c r="AN52" s="13" t="n">
        <v>13</v>
      </c>
      <c r="AO52" s="13" t="n">
        <v>3</v>
      </c>
      <c r="AP52" s="13" t="n">
        <v>11</v>
      </c>
      <c r="AQ52" s="13" t="n">
        <v>5</v>
      </c>
      <c r="AR52" s="13" t="n">
        <v>8</v>
      </c>
      <c r="AS52" s="13" t="n">
        <v>8</v>
      </c>
      <c r="AT52" s="13" t="n">
        <v>6</v>
      </c>
      <c r="AU52" s="13" t="n">
        <v>10</v>
      </c>
      <c r="AV52" s="13" t="n">
        <v>4</v>
      </c>
      <c r="AW52" s="13" t="n">
        <v>12</v>
      </c>
      <c r="AX52" s="13" t="n">
        <v>1</v>
      </c>
      <c r="AY52" s="13" t="n">
        <v>15</v>
      </c>
      <c r="AZ52" s="13" t="n">
        <v>14</v>
      </c>
      <c r="BA52" s="13" t="n">
        <v>2</v>
      </c>
      <c r="BB52" s="13" t="n">
        <v>12</v>
      </c>
      <c r="BC52" s="13" t="n">
        <v>4</v>
      </c>
      <c r="BD52" s="13" t="n">
        <v>11</v>
      </c>
      <c r="BE52" s="13" t="n">
        <v>5</v>
      </c>
      <c r="BF52" s="13" t="n">
        <v>5</v>
      </c>
      <c r="BG52" s="13" t="n">
        <v>11</v>
      </c>
      <c r="BH52" s="13" t="n">
        <v>9</v>
      </c>
      <c r="BI52" s="13" t="n">
        <v>7</v>
      </c>
      <c r="BJ52" s="13" t="n">
        <v>4</v>
      </c>
      <c r="BK52" s="13" t="n">
        <v>12</v>
      </c>
      <c r="BL52" s="13" t="n">
        <v>3</v>
      </c>
      <c r="BM52" s="13" t="n">
        <v>13</v>
      </c>
      <c r="BN52" s="13" t="n">
        <v>1</v>
      </c>
      <c r="BO52" s="13" t="n">
        <v>15</v>
      </c>
      <c r="BP52" s="13" t="n">
        <v>8</v>
      </c>
      <c r="BQ52" s="13" t="n">
        <v>8</v>
      </c>
      <c r="BR52" s="13" t="n">
        <v>9</v>
      </c>
      <c r="BS52" s="13" t="n">
        <v>7</v>
      </c>
      <c r="BT52" s="13" t="n">
        <v>4</v>
      </c>
      <c r="BU52" s="13" t="n">
        <v>12</v>
      </c>
      <c r="BV52" s="13" t="n">
        <v>4</v>
      </c>
      <c r="BW52" s="13" t="n">
        <v>12</v>
      </c>
      <c r="BX52" s="13" t="n">
        <v>0</v>
      </c>
      <c r="BY52" s="13" t="n">
        <v>16</v>
      </c>
      <c r="BZ52" s="13" t="n">
        <v>0</v>
      </c>
      <c r="CA52" s="13" t="n">
        <v>16</v>
      </c>
      <c r="CB52" s="13" t="n">
        <v>12</v>
      </c>
      <c r="CC52" s="13" t="n">
        <v>4</v>
      </c>
      <c r="CD52" s="13" t="n">
        <v>13</v>
      </c>
      <c r="CE52" s="13" t="n">
        <v>3</v>
      </c>
      <c r="CF52" s="13" t="n">
        <v>9</v>
      </c>
      <c r="CG52" s="13" t="n">
        <v>7</v>
      </c>
      <c r="CH52" s="13" t="n">
        <v>7</v>
      </c>
      <c r="CI52" s="13" t="n">
        <v>9</v>
      </c>
      <c r="CJ52" s="13" t="n">
        <v>3</v>
      </c>
      <c r="CK52" s="13" t="n">
        <v>13</v>
      </c>
      <c r="CL52" s="13" t="n">
        <v>2</v>
      </c>
      <c r="CM52" s="13" t="n">
        <v>14</v>
      </c>
      <c r="CN52" s="13" t="n">
        <v>12</v>
      </c>
      <c r="CO52" s="13" t="n">
        <v>4</v>
      </c>
      <c r="CP52" s="13" t="n">
        <v>11</v>
      </c>
      <c r="CQ52" s="13" t="n">
        <v>5</v>
      </c>
      <c r="CR52" s="13" t="n">
        <v>6</v>
      </c>
      <c r="CS52" s="13" t="n">
        <v>10</v>
      </c>
      <c r="CT52" s="13" t="n">
        <v>2</v>
      </c>
      <c r="CU52" s="13" t="n">
        <v>14</v>
      </c>
      <c r="CV52" s="13" t="n">
        <v>1</v>
      </c>
      <c r="CW52" s="13" t="n">
        <v>15</v>
      </c>
      <c r="CX52" s="13" t="n">
        <v>1</v>
      </c>
      <c r="CY52" s="13" t="n">
        <v>15</v>
      </c>
      <c r="CZ52" s="13" t="n">
        <v>15</v>
      </c>
      <c r="DA52" s="13" t="n">
        <v>1</v>
      </c>
      <c r="DB52" s="13" t="n">
        <v>7</v>
      </c>
      <c r="DC52" s="13" t="n">
        <v>9</v>
      </c>
      <c r="DD52" s="13" t="n">
        <v>9</v>
      </c>
      <c r="DE52" s="13" t="n">
        <v>7</v>
      </c>
      <c r="DF52" s="13" t="n">
        <v>6</v>
      </c>
      <c r="DG52" s="13" t="n">
        <v>10</v>
      </c>
      <c r="DH52" s="13" t="n">
        <v>2</v>
      </c>
      <c r="DI52" s="13" t="n">
        <v>14</v>
      </c>
      <c r="DJ52" s="42" t="n">
        <v>2</v>
      </c>
      <c r="DK52" s="13" t="n">
        <v>14</v>
      </c>
      <c r="DL52" s="29" t="n">
        <v>9</v>
      </c>
      <c r="DM52" s="42" t="n">
        <v>7</v>
      </c>
      <c r="DN52" t="n">
        <v>7</v>
      </c>
      <c r="DO52" s="29" t="n">
        <v>9</v>
      </c>
      <c r="DP52" s="42" t="n">
        <v>3</v>
      </c>
      <c r="DQ52" t="n">
        <v>13</v>
      </c>
      <c r="DR52" s="29" t="n">
        <v>2</v>
      </c>
      <c r="DS52" s="42" t="n">
        <v>14</v>
      </c>
      <c r="DT52" t="n">
        <v>12</v>
      </c>
      <c r="DU52" s="29" t="n">
        <v>4</v>
      </c>
      <c r="DV52" s="42" t="n">
        <v>11</v>
      </c>
      <c r="DW52" t="n">
        <v>5</v>
      </c>
      <c r="DX52" s="29" t="n">
        <v>6</v>
      </c>
      <c r="DY52" s="42" t="n">
        <v>10</v>
      </c>
      <c r="DZ52" t="n">
        <v>2</v>
      </c>
      <c r="EA52" s="29" t="n">
        <v>14</v>
      </c>
      <c r="EB52" s="42" t="n">
        <v>1</v>
      </c>
      <c r="EC52" t="n">
        <v>15</v>
      </c>
      <c r="ED52" s="29" t="n">
        <v>1</v>
      </c>
      <c r="EE52" s="42" t="n">
        <v>15</v>
      </c>
      <c r="EF52" t="n">
        <v>15</v>
      </c>
      <c r="EG52" s="29" t="n">
        <v>1</v>
      </c>
      <c r="EH52" t="n">
        <v>7</v>
      </c>
      <c r="EI52" t="n">
        <v>9</v>
      </c>
      <c r="EJ52" t="n">
        <v>9</v>
      </c>
      <c r="EK52" t="n">
        <v>7</v>
      </c>
      <c r="EL52" t="n">
        <v>6</v>
      </c>
      <c r="EM52" t="n">
        <v>10</v>
      </c>
      <c r="EN52" t="n">
        <v>2</v>
      </c>
      <c r="EO52" t="n">
        <v>14</v>
      </c>
      <c r="EP52" t="n">
        <v>2</v>
      </c>
      <c r="EQ52" t="n">
        <v>14</v>
      </c>
    </row>
    <row customHeight="1" ht="12" r="53">
      <c r="A53" s="52" t="n">
        <v>43368</v>
      </c>
      <c r="B53" s="42" t="inlineStr">
        <is>
          <t>Real Sociedad</t>
        </is>
      </c>
      <c r="C53" s="42" t="inlineStr">
        <is>
          <t>Rayo Vallecano</t>
        </is>
      </c>
      <c r="D53" s="27" t="n">
        <v>449</v>
      </c>
      <c r="E53" s="27" t="n">
        <v>352</v>
      </c>
      <c r="F53" s="27" t="n">
        <v>375</v>
      </c>
      <c r="G53" s="27" t="n">
        <v>282</v>
      </c>
      <c r="H53" s="8" t="n">
        <v>6</v>
      </c>
      <c r="I53" s="8" t="n">
        <v>6</v>
      </c>
      <c r="J53" s="8" t="n">
        <v>12</v>
      </c>
      <c r="K53" s="15" t="n">
        <v>2</v>
      </c>
      <c r="L53" s="27" t="n">
        <v>2</v>
      </c>
      <c r="M53" s="8" t="n">
        <v>4</v>
      </c>
      <c r="N53" s="12">
        <f>IF(K53="","",LOOKUP(K53-L53,{-9E+307,0,1},{2,"x",1}))</f>
        <v/>
      </c>
      <c r="O53" s="7">
        <f>IF(K53="","",K53&amp;"-"&amp;L53)</f>
        <v/>
      </c>
      <c r="P53" s="1" t="n"/>
      <c r="AL53" s="13" t="inlineStr">
        <is>
          <t>Sevilla</t>
        </is>
      </c>
      <c r="AM53" s="13" t="inlineStr">
        <is>
          <t>Ath Bilbao</t>
        </is>
      </c>
      <c r="AN53" s="13" t="n">
        <v>12</v>
      </c>
      <c r="AO53" s="13" t="n">
        <v>4</v>
      </c>
      <c r="AP53" s="13" t="n">
        <v>7</v>
      </c>
      <c r="AQ53" s="13" t="n">
        <v>9</v>
      </c>
      <c r="AR53" s="13" t="n">
        <v>5</v>
      </c>
      <c r="AS53" s="13" t="n">
        <v>11</v>
      </c>
      <c r="AT53" s="13" t="n">
        <v>2</v>
      </c>
      <c r="AU53" s="13" t="n">
        <v>14</v>
      </c>
      <c r="AV53" s="13" t="n">
        <v>1</v>
      </c>
      <c r="AW53" s="13" t="n">
        <v>15</v>
      </c>
      <c r="AX53" s="13" t="n">
        <v>2</v>
      </c>
      <c r="AY53" s="13" t="n">
        <v>14</v>
      </c>
      <c r="AZ53" s="13" t="n">
        <v>13</v>
      </c>
      <c r="BA53" s="13" t="n">
        <v>3</v>
      </c>
      <c r="BB53" s="13" t="n">
        <v>10</v>
      </c>
      <c r="BC53" s="13" t="n">
        <v>6</v>
      </c>
      <c r="BD53" s="13" t="n">
        <v>9</v>
      </c>
      <c r="BE53" s="13" t="n">
        <v>7</v>
      </c>
      <c r="BF53" s="13" t="n">
        <v>5</v>
      </c>
      <c r="BG53" s="13" t="n">
        <v>11</v>
      </c>
      <c r="BH53" s="13" t="n">
        <v>5</v>
      </c>
      <c r="BI53" s="13" t="n">
        <v>11</v>
      </c>
      <c r="BJ53" s="13" t="n">
        <v>3</v>
      </c>
      <c r="BK53" s="13" t="n">
        <v>13</v>
      </c>
      <c r="BL53" s="13" t="n">
        <v>4</v>
      </c>
      <c r="BM53" s="13" t="n">
        <v>12</v>
      </c>
      <c r="BN53" s="13" t="n">
        <v>2</v>
      </c>
      <c r="BO53" s="13" t="n">
        <v>14</v>
      </c>
      <c r="BP53" s="13" t="n">
        <v>11</v>
      </c>
      <c r="BQ53" s="13" t="n">
        <v>5</v>
      </c>
      <c r="BR53" s="13" t="n">
        <v>9</v>
      </c>
      <c r="BS53" s="13" t="n">
        <v>7</v>
      </c>
      <c r="BT53" s="13" t="n">
        <v>2</v>
      </c>
      <c r="BU53" s="13" t="n">
        <v>14</v>
      </c>
      <c r="BV53" s="13" t="n">
        <v>2</v>
      </c>
      <c r="BW53" s="13" t="n">
        <v>14</v>
      </c>
      <c r="BX53" s="13" t="n">
        <v>2</v>
      </c>
      <c r="BY53" s="13" t="n">
        <v>14</v>
      </c>
      <c r="BZ53" s="13" t="n">
        <v>0</v>
      </c>
      <c r="CA53" s="13" t="n">
        <v>16</v>
      </c>
      <c r="CB53" s="13" t="n">
        <v>11</v>
      </c>
      <c r="CC53" s="13" t="n">
        <v>5</v>
      </c>
      <c r="CD53" s="13" t="n">
        <v>10</v>
      </c>
      <c r="CE53" s="13" t="n">
        <v>6</v>
      </c>
      <c r="CF53" s="13" t="n">
        <v>8</v>
      </c>
      <c r="CG53" s="13" t="n">
        <v>8</v>
      </c>
      <c r="CH53" s="13" t="n">
        <v>5</v>
      </c>
      <c r="CI53" s="13" t="n">
        <v>11</v>
      </c>
      <c r="CJ53" s="13" t="n">
        <v>3</v>
      </c>
      <c r="CK53" s="13" t="n">
        <v>13</v>
      </c>
      <c r="CL53" s="13" t="n">
        <v>3</v>
      </c>
      <c r="CM53" s="13" t="n">
        <v>13</v>
      </c>
      <c r="CN53" s="13" t="n">
        <v>8</v>
      </c>
      <c r="CO53" s="13" t="n">
        <v>8</v>
      </c>
      <c r="CP53" s="13" t="n">
        <v>3</v>
      </c>
      <c r="CQ53" s="13" t="n">
        <v>13</v>
      </c>
      <c r="CR53" s="13" t="n">
        <v>2</v>
      </c>
      <c r="CS53" s="13" t="n">
        <v>14</v>
      </c>
      <c r="CT53" s="13" t="n">
        <v>0</v>
      </c>
      <c r="CU53" s="13" t="n">
        <v>16</v>
      </c>
      <c r="CV53" s="13" t="n">
        <v>0</v>
      </c>
      <c r="CW53" s="13" t="n">
        <v>16</v>
      </c>
      <c r="CX53" s="13" t="n">
        <v>0</v>
      </c>
      <c r="CY53" s="13" t="n">
        <v>16</v>
      </c>
      <c r="CZ53" s="13" t="n">
        <v>11</v>
      </c>
      <c r="DA53" s="13" t="n">
        <v>5</v>
      </c>
      <c r="DB53" s="13" t="n">
        <v>11</v>
      </c>
      <c r="DC53" s="13" t="n">
        <v>5</v>
      </c>
      <c r="DD53" s="13" t="n">
        <v>8</v>
      </c>
      <c r="DE53" s="13" t="n">
        <v>8</v>
      </c>
      <c r="DF53" s="13" t="n">
        <v>5</v>
      </c>
      <c r="DG53" s="13" t="n">
        <v>11</v>
      </c>
      <c r="DH53" s="13" t="n">
        <v>4</v>
      </c>
      <c r="DI53" s="13" t="n">
        <v>12</v>
      </c>
      <c r="DJ53" s="42" t="n">
        <v>1</v>
      </c>
      <c r="DK53" s="13" t="n">
        <v>15</v>
      </c>
      <c r="DL53" s="29" t="n">
        <v>8</v>
      </c>
      <c r="DM53" s="42" t="n">
        <v>8</v>
      </c>
      <c r="DN53" t="n">
        <v>5</v>
      </c>
      <c r="DO53" s="29" t="n">
        <v>11</v>
      </c>
      <c r="DP53" s="42" t="n">
        <v>3</v>
      </c>
      <c r="DQ53" t="n">
        <v>13</v>
      </c>
      <c r="DR53" s="29" t="n">
        <v>3</v>
      </c>
      <c r="DS53" s="42" t="n">
        <v>13</v>
      </c>
      <c r="DT53" t="n">
        <v>8</v>
      </c>
      <c r="DU53" s="29" t="n">
        <v>8</v>
      </c>
      <c r="DV53" s="42" t="n">
        <v>3</v>
      </c>
      <c r="DW53" t="n">
        <v>13</v>
      </c>
      <c r="DX53" s="29" t="n">
        <v>2</v>
      </c>
      <c r="DY53" s="42" t="n">
        <v>14</v>
      </c>
      <c r="DZ53" t="n">
        <v>0</v>
      </c>
      <c r="EA53" s="29" t="n">
        <v>16</v>
      </c>
      <c r="EB53" s="42" t="n">
        <v>0</v>
      </c>
      <c r="EC53" t="n">
        <v>16</v>
      </c>
      <c r="ED53" s="29" t="n">
        <v>0</v>
      </c>
      <c r="EE53" s="42" t="n">
        <v>16</v>
      </c>
      <c r="EF53" t="n">
        <v>11</v>
      </c>
      <c r="EG53" s="29" t="n">
        <v>5</v>
      </c>
      <c r="EH53" t="n">
        <v>11</v>
      </c>
      <c r="EI53" t="n">
        <v>5</v>
      </c>
      <c r="EJ53" t="n">
        <v>8</v>
      </c>
      <c r="EK53" t="n">
        <v>8</v>
      </c>
      <c r="EL53" t="n">
        <v>5</v>
      </c>
      <c r="EM53" t="n">
        <v>11</v>
      </c>
      <c r="EN53" t="n">
        <v>4</v>
      </c>
      <c r="EO53" t="n">
        <v>12</v>
      </c>
      <c r="EP53" t="n">
        <v>1</v>
      </c>
      <c r="EQ53" t="n">
        <v>15</v>
      </c>
    </row>
    <row customHeight="1" ht="12" r="54">
      <c r="A54" s="52" t="n">
        <v>43369</v>
      </c>
      <c r="B54" s="42" t="inlineStr">
        <is>
          <t>Ath Bilbao</t>
        </is>
      </c>
      <c r="C54" s="42" t="inlineStr">
        <is>
          <t>Villarreal</t>
        </is>
      </c>
      <c r="D54" s="27" t="n">
        <v>662</v>
      </c>
      <c r="E54" s="27" t="n">
        <v>334</v>
      </c>
      <c r="F54" s="27" t="n">
        <v>581</v>
      </c>
      <c r="G54" s="27" t="n">
        <v>253</v>
      </c>
      <c r="H54" s="8" t="n">
        <v>2</v>
      </c>
      <c r="I54" s="8" t="n">
        <v>6</v>
      </c>
      <c r="J54" s="8" t="n">
        <v>8</v>
      </c>
      <c r="K54" s="15" t="n">
        <v>0</v>
      </c>
      <c r="L54" s="27" t="n">
        <v>3</v>
      </c>
      <c r="M54" s="8" t="n">
        <v>3</v>
      </c>
      <c r="N54" s="12">
        <f>IF(K54="","",LOOKUP(K54-L54,{-9E+307,0,1},{2,"x",1}))</f>
        <v/>
      </c>
      <c r="O54" s="7">
        <f>IF(K54="","",K54&amp;"-"&amp;L54)</f>
        <v/>
      </c>
      <c r="P54" s="1" t="n"/>
      <c r="AL54" s="13" t="inlineStr">
        <is>
          <t>Valladolid</t>
        </is>
      </c>
      <c r="AM54" s="13" t="inlineStr">
        <is>
          <t>Valencia</t>
        </is>
      </c>
      <c r="AN54" s="13" t="n">
        <v>8</v>
      </c>
      <c r="AO54" s="13" t="n">
        <v>8</v>
      </c>
      <c r="AP54" s="13" t="n">
        <v>11</v>
      </c>
      <c r="AQ54" s="13" t="n">
        <v>5</v>
      </c>
      <c r="AR54" s="13" t="n">
        <v>3</v>
      </c>
      <c r="AS54" s="13" t="n">
        <v>13</v>
      </c>
      <c r="AT54" s="13" t="n">
        <v>5</v>
      </c>
      <c r="AU54" s="13" t="n">
        <v>11</v>
      </c>
      <c r="AV54" s="13" t="n">
        <v>0</v>
      </c>
      <c r="AW54" s="13" t="n">
        <v>16</v>
      </c>
      <c r="AX54" s="13" t="n">
        <v>1</v>
      </c>
      <c r="AY54" s="13" t="n">
        <v>15</v>
      </c>
      <c r="AZ54" s="13" t="n">
        <v>10</v>
      </c>
      <c r="BA54" s="13" t="n">
        <v>6</v>
      </c>
      <c r="BB54" s="13" t="n">
        <v>11</v>
      </c>
      <c r="BC54" s="13" t="n">
        <v>5</v>
      </c>
      <c r="BD54" s="13" t="n">
        <v>6</v>
      </c>
      <c r="BE54" s="13" t="n">
        <v>10</v>
      </c>
      <c r="BF54" s="13" t="n">
        <v>7</v>
      </c>
      <c r="BG54" s="13" t="n">
        <v>9</v>
      </c>
      <c r="BH54" s="13" t="n">
        <v>4</v>
      </c>
      <c r="BI54" s="13" t="n">
        <v>12</v>
      </c>
      <c r="BJ54" s="13" t="n">
        <v>5</v>
      </c>
      <c r="BK54" s="13" t="n">
        <v>11</v>
      </c>
      <c r="BL54" s="13" t="n">
        <v>1</v>
      </c>
      <c r="BM54" s="13" t="n">
        <v>15</v>
      </c>
      <c r="BN54" s="13" t="n">
        <v>3</v>
      </c>
      <c r="BO54" s="13" t="n">
        <v>13</v>
      </c>
      <c r="BP54" s="13" t="n">
        <v>8</v>
      </c>
      <c r="BQ54" s="13" t="n">
        <v>8</v>
      </c>
      <c r="BR54" s="13" t="n">
        <v>8</v>
      </c>
      <c r="BS54" s="13" t="n">
        <v>8</v>
      </c>
      <c r="BT54" s="13" t="n">
        <v>1</v>
      </c>
      <c r="BU54" s="13" t="n">
        <v>15</v>
      </c>
      <c r="BV54" s="13" t="n">
        <v>1</v>
      </c>
      <c r="BW54" s="13" t="n">
        <v>15</v>
      </c>
      <c r="BX54" s="13" t="n">
        <v>0</v>
      </c>
      <c r="BY54" s="13" t="n">
        <v>16</v>
      </c>
      <c r="BZ54" s="13" t="n">
        <v>0</v>
      </c>
      <c r="CA54" s="13" t="n">
        <v>16</v>
      </c>
      <c r="CB54" s="13" t="n">
        <v>9</v>
      </c>
      <c r="CC54" s="13" t="n">
        <v>7</v>
      </c>
      <c r="CD54" s="13" t="n">
        <v>11</v>
      </c>
      <c r="CE54" s="13" t="n">
        <v>5</v>
      </c>
      <c r="CF54" s="13" t="n">
        <v>4</v>
      </c>
      <c r="CG54" s="13" t="n">
        <v>12</v>
      </c>
      <c r="CH54" s="13" t="n">
        <v>9</v>
      </c>
      <c r="CI54" s="13" t="n">
        <v>7</v>
      </c>
      <c r="CJ54" s="13" t="n">
        <v>0</v>
      </c>
      <c r="CK54" s="13" t="n">
        <v>16</v>
      </c>
      <c r="CL54" s="13" t="n">
        <v>4</v>
      </c>
      <c r="CM54" s="13" t="n">
        <v>12</v>
      </c>
      <c r="CN54" s="13" t="n">
        <v>7</v>
      </c>
      <c r="CO54" s="13" t="n">
        <v>9</v>
      </c>
      <c r="CP54" s="13" t="n">
        <v>9</v>
      </c>
      <c r="CQ54" s="13" t="n">
        <v>7</v>
      </c>
      <c r="CR54" s="13" t="n">
        <v>1</v>
      </c>
      <c r="CS54" s="13" t="n">
        <v>15</v>
      </c>
      <c r="CT54" s="13" t="n">
        <v>2</v>
      </c>
      <c r="CU54" s="13" t="n">
        <v>14</v>
      </c>
      <c r="CV54" s="13" t="n">
        <v>0</v>
      </c>
      <c r="CW54" s="13" t="n">
        <v>16</v>
      </c>
      <c r="CX54" s="13" t="n">
        <v>0</v>
      </c>
      <c r="CY54" s="13" t="n">
        <v>16</v>
      </c>
      <c r="CZ54" s="13" t="n">
        <v>13</v>
      </c>
      <c r="DA54" s="13" t="n">
        <v>3</v>
      </c>
      <c r="DB54" s="13" t="n">
        <v>10</v>
      </c>
      <c r="DC54" s="13" t="n">
        <v>6</v>
      </c>
      <c r="DD54" s="13" t="n">
        <v>7</v>
      </c>
      <c r="DE54" s="13" t="n">
        <v>9</v>
      </c>
      <c r="DF54" s="13" t="n">
        <v>4</v>
      </c>
      <c r="DG54" s="13" t="n">
        <v>12</v>
      </c>
      <c r="DH54" s="13" t="n">
        <v>2</v>
      </c>
      <c r="DI54" s="13" t="n">
        <v>14</v>
      </c>
      <c r="DJ54" s="42" t="n">
        <v>1</v>
      </c>
      <c r="DK54" s="13" t="n">
        <v>15</v>
      </c>
      <c r="DL54" s="29" t="n">
        <v>4</v>
      </c>
      <c r="DM54" s="42" t="n">
        <v>12</v>
      </c>
      <c r="DN54" t="n">
        <v>9</v>
      </c>
      <c r="DO54" s="29" t="n">
        <v>7</v>
      </c>
      <c r="DP54" s="42" t="n">
        <v>0</v>
      </c>
      <c r="DQ54" t="n">
        <v>16</v>
      </c>
      <c r="DR54" s="29" t="n">
        <v>4</v>
      </c>
      <c r="DS54" s="42" t="n">
        <v>12</v>
      </c>
      <c r="DT54" t="n">
        <v>7</v>
      </c>
      <c r="DU54" s="29" t="n">
        <v>9</v>
      </c>
      <c r="DV54" s="42" t="n">
        <v>9</v>
      </c>
      <c r="DW54" t="n">
        <v>7</v>
      </c>
      <c r="DX54" s="29" t="n">
        <v>1</v>
      </c>
      <c r="DY54" s="42" t="n">
        <v>15</v>
      </c>
      <c r="DZ54" t="n">
        <v>2</v>
      </c>
      <c r="EA54" s="29" t="n">
        <v>14</v>
      </c>
      <c r="EB54" s="42" t="n">
        <v>0</v>
      </c>
      <c r="EC54" t="n">
        <v>16</v>
      </c>
      <c r="ED54" s="29" t="n">
        <v>0</v>
      </c>
      <c r="EE54" s="42" t="n">
        <v>16</v>
      </c>
      <c r="EF54" t="n">
        <v>13</v>
      </c>
      <c r="EG54" s="29" t="n">
        <v>3</v>
      </c>
      <c r="EH54" t="n">
        <v>10</v>
      </c>
      <c r="EI54" t="n">
        <v>6</v>
      </c>
      <c r="EJ54" t="n">
        <v>7</v>
      </c>
      <c r="EK54" t="n">
        <v>9</v>
      </c>
      <c r="EL54" t="n">
        <v>4</v>
      </c>
      <c r="EM54" t="n">
        <v>12</v>
      </c>
      <c r="EN54" t="n">
        <v>2</v>
      </c>
      <c r="EO54" t="n">
        <v>14</v>
      </c>
      <c r="EP54" t="n">
        <v>1</v>
      </c>
      <c r="EQ54" t="n">
        <v>15</v>
      </c>
    </row>
    <row customHeight="1" ht="12" r="55">
      <c r="A55" s="52" t="n">
        <v>43369</v>
      </c>
      <c r="B55" s="42" t="inlineStr">
        <is>
          <t>Leganes</t>
        </is>
      </c>
      <c r="C55" s="42" t="inlineStr">
        <is>
          <t>Barcelona</t>
        </is>
      </c>
      <c r="D55" s="27" t="n">
        <v>218</v>
      </c>
      <c r="E55" s="27" t="n">
        <v>789</v>
      </c>
      <c r="F55" s="27" t="n">
        <v>148</v>
      </c>
      <c r="G55" s="27" t="n">
        <v>712</v>
      </c>
      <c r="H55" s="8" t="n">
        <v>6</v>
      </c>
      <c r="I55" s="8" t="n">
        <v>5</v>
      </c>
      <c r="J55" s="8" t="n">
        <v>11</v>
      </c>
      <c r="K55" s="15" t="n">
        <v>2</v>
      </c>
      <c r="L55" s="27" t="n">
        <v>1</v>
      </c>
      <c r="M55" s="8" t="n">
        <v>3</v>
      </c>
      <c r="N55" s="12">
        <f>IF(K55="","",LOOKUP(K55-L55,{-9E+307,0,1},{2,"x",1}))</f>
        <v/>
      </c>
      <c r="O55" s="7">
        <f>IF(K55="","",K55&amp;"-"&amp;L55)</f>
        <v/>
      </c>
      <c r="P55" s="1" t="n"/>
      <c r="AL55" s="13" t="inlineStr">
        <is>
          <t>Eibar</t>
        </is>
      </c>
      <c r="AM55" s="13" t="inlineStr">
        <is>
          <t>Barcelona</t>
        </is>
      </c>
      <c r="AN55" s="13" t="n">
        <v>7</v>
      </c>
      <c r="AO55" s="13" t="n">
        <v>9</v>
      </c>
      <c r="AP55" s="13" t="n">
        <v>13</v>
      </c>
      <c r="AQ55" s="13" t="n">
        <v>3</v>
      </c>
      <c r="AR55" s="13" t="n">
        <v>3</v>
      </c>
      <c r="AS55" s="13" t="n">
        <v>13</v>
      </c>
      <c r="AT55" s="13" t="n">
        <v>6</v>
      </c>
      <c r="AU55" s="13" t="n">
        <v>10</v>
      </c>
      <c r="AV55" s="13" t="n">
        <v>0</v>
      </c>
      <c r="AW55" s="13" t="n">
        <v>16</v>
      </c>
      <c r="AX55" s="13" t="n">
        <v>2</v>
      </c>
      <c r="AY55" s="13" t="n">
        <v>14</v>
      </c>
      <c r="AZ55" s="13" t="n">
        <v>10</v>
      </c>
      <c r="BA55" s="13" t="n">
        <v>6</v>
      </c>
      <c r="BB55" s="13" t="n">
        <v>11</v>
      </c>
      <c r="BC55" s="13" t="n">
        <v>5</v>
      </c>
      <c r="BD55" s="13" t="n">
        <v>7</v>
      </c>
      <c r="BE55" s="13" t="n">
        <v>9</v>
      </c>
      <c r="BF55" s="13" t="n">
        <v>6</v>
      </c>
      <c r="BG55" s="13" t="n">
        <v>10</v>
      </c>
      <c r="BH55" s="13" t="n">
        <v>4</v>
      </c>
      <c r="BI55" s="13" t="n">
        <v>12</v>
      </c>
      <c r="BJ55" s="13" t="n">
        <v>5</v>
      </c>
      <c r="BK55" s="13" t="n">
        <v>11</v>
      </c>
      <c r="BL55" s="13" t="n">
        <v>0</v>
      </c>
      <c r="BM55" s="13" t="n">
        <v>16</v>
      </c>
      <c r="BN55" s="13" t="n">
        <v>3</v>
      </c>
      <c r="BO55" s="13" t="n">
        <v>13</v>
      </c>
      <c r="BP55" s="13" t="n">
        <v>7</v>
      </c>
      <c r="BQ55" s="13" t="n">
        <v>9</v>
      </c>
      <c r="BR55" s="13" t="n">
        <v>11</v>
      </c>
      <c r="BS55" s="13" t="n">
        <v>5</v>
      </c>
      <c r="BT55" s="13" t="n">
        <v>1</v>
      </c>
      <c r="BU55" s="13" t="n">
        <v>15</v>
      </c>
      <c r="BV55" s="13" t="n">
        <v>7</v>
      </c>
      <c r="BW55" s="13" t="n">
        <v>9</v>
      </c>
      <c r="BX55" s="13" t="n">
        <v>0</v>
      </c>
      <c r="BY55" s="13" t="n">
        <v>16</v>
      </c>
      <c r="BZ55" s="13" t="n">
        <v>2</v>
      </c>
      <c r="CA55" s="13" t="n">
        <v>14</v>
      </c>
      <c r="CB55" s="13" t="n">
        <v>12</v>
      </c>
      <c r="CC55" s="13" t="n">
        <v>4</v>
      </c>
      <c r="CD55" s="13" t="n">
        <v>13</v>
      </c>
      <c r="CE55" s="13" t="n">
        <v>3</v>
      </c>
      <c r="CF55" s="13" t="n">
        <v>5</v>
      </c>
      <c r="CG55" s="13" t="n">
        <v>11</v>
      </c>
      <c r="CH55" s="13" t="n">
        <v>10</v>
      </c>
      <c r="CI55" s="13" t="n">
        <v>6</v>
      </c>
      <c r="CJ55" s="13" t="n">
        <v>0</v>
      </c>
      <c r="CK55" s="13" t="n">
        <v>16</v>
      </c>
      <c r="CL55" s="13" t="n">
        <v>4</v>
      </c>
      <c r="CM55" s="13" t="n">
        <v>12</v>
      </c>
      <c r="CN55" s="13" t="n">
        <v>6</v>
      </c>
      <c r="CO55" s="13" t="n">
        <v>10</v>
      </c>
      <c r="CP55" s="13" t="n">
        <v>5</v>
      </c>
      <c r="CQ55" s="13" t="n">
        <v>11</v>
      </c>
      <c r="CR55" s="13" t="n">
        <v>1</v>
      </c>
      <c r="CS55" s="13" t="n">
        <v>15</v>
      </c>
      <c r="CT55" s="13" t="n">
        <v>2</v>
      </c>
      <c r="CU55" s="13" t="n">
        <v>14</v>
      </c>
      <c r="CV55" s="13" t="n">
        <v>0</v>
      </c>
      <c r="CW55" s="13" t="n">
        <v>16</v>
      </c>
      <c r="CX55" s="13" t="n">
        <v>0</v>
      </c>
      <c r="CY55" s="13" t="n">
        <v>16</v>
      </c>
      <c r="CZ55" s="13" t="n">
        <v>13</v>
      </c>
      <c r="DA55" s="13" t="n">
        <v>3</v>
      </c>
      <c r="DB55" s="13" t="n">
        <v>7</v>
      </c>
      <c r="DC55" s="13" t="n">
        <v>9</v>
      </c>
      <c r="DD55" s="13" t="n">
        <v>7</v>
      </c>
      <c r="DE55" s="13" t="n">
        <v>9</v>
      </c>
      <c r="DF55" s="13" t="n">
        <v>4</v>
      </c>
      <c r="DG55" s="13" t="n">
        <v>12</v>
      </c>
      <c r="DH55" s="13" t="n">
        <v>0</v>
      </c>
      <c r="DI55" s="13" t="n">
        <v>16</v>
      </c>
      <c r="DJ55" s="42" t="n">
        <v>1</v>
      </c>
      <c r="DK55" s="13" t="n">
        <v>15</v>
      </c>
      <c r="DL55" s="29" t="n">
        <v>5</v>
      </c>
      <c r="DM55" s="42" t="n">
        <v>11</v>
      </c>
      <c r="DN55" t="n">
        <v>10</v>
      </c>
      <c r="DO55" s="29" t="n">
        <v>6</v>
      </c>
      <c r="DP55" s="42" t="n">
        <v>0</v>
      </c>
      <c r="DQ55" t="n">
        <v>16</v>
      </c>
      <c r="DR55" s="29" t="n">
        <v>4</v>
      </c>
      <c r="DS55" s="42" t="n">
        <v>12</v>
      </c>
      <c r="DT55" t="n">
        <v>6</v>
      </c>
      <c r="DU55" s="29" t="n">
        <v>10</v>
      </c>
      <c r="DV55" s="42" t="n">
        <v>5</v>
      </c>
      <c r="DW55" t="n">
        <v>11</v>
      </c>
      <c r="DX55" s="29" t="n">
        <v>1</v>
      </c>
      <c r="DY55" s="42" t="n">
        <v>15</v>
      </c>
      <c r="DZ55" t="n">
        <v>2</v>
      </c>
      <c r="EA55" s="29" t="n">
        <v>14</v>
      </c>
      <c r="EB55" s="42" t="n">
        <v>0</v>
      </c>
      <c r="EC55" t="n">
        <v>16</v>
      </c>
      <c r="ED55" s="29" t="n">
        <v>0</v>
      </c>
      <c r="EE55" s="42" t="n">
        <v>16</v>
      </c>
      <c r="EF55" t="n">
        <v>13</v>
      </c>
      <c r="EG55" s="29" t="n">
        <v>3</v>
      </c>
      <c r="EH55" t="n">
        <v>7</v>
      </c>
      <c r="EI55" t="n">
        <v>9</v>
      </c>
      <c r="EJ55" t="n">
        <v>7</v>
      </c>
      <c r="EK55" t="n">
        <v>9</v>
      </c>
      <c r="EL55" t="n">
        <v>4</v>
      </c>
      <c r="EM55" t="n">
        <v>12</v>
      </c>
      <c r="EN55" t="n">
        <v>0</v>
      </c>
      <c r="EO55" t="n">
        <v>16</v>
      </c>
      <c r="EP55" t="n">
        <v>1</v>
      </c>
      <c r="EQ55" t="n">
        <v>15</v>
      </c>
    </row>
    <row customHeight="1" ht="12" r="56">
      <c r="A56" s="52" t="n">
        <v>43369</v>
      </c>
      <c r="B56" s="42" t="inlineStr">
        <is>
          <t>Sevilla</t>
        </is>
      </c>
      <c r="C56" s="42" t="inlineStr">
        <is>
          <t>Real Madrid</t>
        </is>
      </c>
      <c r="D56" s="27" t="n">
        <v>357</v>
      </c>
      <c r="E56" s="27" t="n">
        <v>535</v>
      </c>
      <c r="F56" s="27" t="n">
        <v>293</v>
      </c>
      <c r="G56" s="27" t="n">
        <v>477</v>
      </c>
      <c r="H56" s="8" t="n">
        <v>7</v>
      </c>
      <c r="I56" s="8" t="n">
        <v>3</v>
      </c>
      <c r="J56" s="8" t="n">
        <v>10</v>
      </c>
      <c r="K56" s="15" t="n">
        <v>3</v>
      </c>
      <c r="L56" s="27" t="n">
        <v>0</v>
      </c>
      <c r="M56" s="8" t="n">
        <v>3</v>
      </c>
      <c r="N56" s="12">
        <f>IF(K56="","",LOOKUP(K56-L56,{-9E+307,0,1},{2,"x",1}))</f>
        <v/>
      </c>
      <c r="O56" s="7">
        <f>IF(K56="","",K56&amp;"-"&amp;L56)</f>
        <v/>
      </c>
      <c r="P56" s="1" t="n"/>
      <c r="AL56" s="13" t="inlineStr">
        <is>
          <t>Real Madrid</t>
        </is>
      </c>
      <c r="AM56" s="13" t="inlineStr">
        <is>
          <t>Betis</t>
        </is>
      </c>
      <c r="AN56" s="13" t="n">
        <v>15</v>
      </c>
      <c r="AO56" s="13" t="n">
        <v>1</v>
      </c>
      <c r="AP56" s="13" t="n">
        <v>12</v>
      </c>
      <c r="AQ56" s="13" t="n">
        <v>4</v>
      </c>
      <c r="AR56" s="13" t="n">
        <v>3</v>
      </c>
      <c r="AS56" s="13" t="n">
        <v>13</v>
      </c>
      <c r="AT56" s="13" t="n">
        <v>8</v>
      </c>
      <c r="AU56" s="13" t="n">
        <v>8</v>
      </c>
      <c r="AV56" s="13" t="n">
        <v>2</v>
      </c>
      <c r="AW56" s="13" t="n">
        <v>14</v>
      </c>
      <c r="AX56" s="13" t="n">
        <v>1</v>
      </c>
      <c r="AY56" s="13" t="n">
        <v>15</v>
      </c>
      <c r="AZ56" s="13" t="n">
        <v>13</v>
      </c>
      <c r="BA56" s="13" t="n">
        <v>3</v>
      </c>
      <c r="BB56" s="13" t="n">
        <v>14</v>
      </c>
      <c r="BC56" s="13" t="n">
        <v>2</v>
      </c>
      <c r="BD56" s="13" t="n">
        <v>10</v>
      </c>
      <c r="BE56" s="13" t="n">
        <v>6</v>
      </c>
      <c r="BF56" s="13" t="n">
        <v>9</v>
      </c>
      <c r="BG56" s="13" t="n">
        <v>7</v>
      </c>
      <c r="BH56" s="13" t="n">
        <v>5</v>
      </c>
      <c r="BI56" s="13" t="n">
        <v>11</v>
      </c>
      <c r="BJ56" s="13" t="n">
        <v>3</v>
      </c>
      <c r="BK56" s="13" t="n">
        <v>13</v>
      </c>
      <c r="BL56" s="13" t="n">
        <v>3</v>
      </c>
      <c r="BM56" s="13" t="n">
        <v>13</v>
      </c>
      <c r="BN56" s="13" t="n">
        <v>2</v>
      </c>
      <c r="BO56" s="13" t="n">
        <v>14</v>
      </c>
      <c r="BP56" s="13" t="n">
        <v>12</v>
      </c>
      <c r="BQ56" s="13" t="n">
        <v>4</v>
      </c>
      <c r="BR56" s="13" t="n">
        <v>10</v>
      </c>
      <c r="BS56" s="13" t="n">
        <v>6</v>
      </c>
      <c r="BT56" s="13" t="n">
        <v>5</v>
      </c>
      <c r="BU56" s="13" t="n">
        <v>11</v>
      </c>
      <c r="BV56" s="13" t="n">
        <v>6</v>
      </c>
      <c r="BW56" s="13" t="n">
        <v>10</v>
      </c>
      <c r="BX56" s="13" t="n">
        <v>1</v>
      </c>
      <c r="BY56" s="13" t="n">
        <v>15</v>
      </c>
      <c r="BZ56" s="13" t="n">
        <v>0</v>
      </c>
      <c r="CA56" s="13" t="n">
        <v>16</v>
      </c>
      <c r="CB56" s="13" t="n">
        <v>12</v>
      </c>
      <c r="CC56" s="13" t="n">
        <v>4</v>
      </c>
      <c r="CD56" s="13" t="n">
        <v>13</v>
      </c>
      <c r="CE56" s="13" t="n">
        <v>3</v>
      </c>
      <c r="CF56" s="13" t="n">
        <v>8</v>
      </c>
      <c r="CG56" s="13" t="n">
        <v>8</v>
      </c>
      <c r="CH56" s="13" t="n">
        <v>5</v>
      </c>
      <c r="CI56" s="13" t="n">
        <v>11</v>
      </c>
      <c r="CJ56" s="13" t="n">
        <v>5</v>
      </c>
      <c r="CK56" s="13" t="n">
        <v>11</v>
      </c>
      <c r="CL56" s="13" t="n">
        <v>0</v>
      </c>
      <c r="CM56" s="13" t="n">
        <v>16</v>
      </c>
      <c r="CN56" s="13" t="n">
        <v>8</v>
      </c>
      <c r="CO56" s="13" t="n">
        <v>8</v>
      </c>
      <c r="CP56" s="13" t="n">
        <v>10</v>
      </c>
      <c r="CQ56" s="13" t="n">
        <v>6</v>
      </c>
      <c r="CR56" s="13" t="n">
        <v>3</v>
      </c>
      <c r="CS56" s="13" t="n">
        <v>13</v>
      </c>
      <c r="CT56" s="13" t="n">
        <v>2</v>
      </c>
      <c r="CU56" s="13" t="n">
        <v>14</v>
      </c>
      <c r="CV56" s="13" t="n">
        <v>0</v>
      </c>
      <c r="CW56" s="13" t="n">
        <v>16</v>
      </c>
      <c r="CX56" s="13" t="n">
        <v>0</v>
      </c>
      <c r="CY56" s="13" t="n">
        <v>16</v>
      </c>
      <c r="CZ56" s="13" t="n">
        <v>13</v>
      </c>
      <c r="DA56" s="13" t="n">
        <v>3</v>
      </c>
      <c r="DB56" s="13" t="n">
        <v>13</v>
      </c>
      <c r="DC56" s="13" t="n">
        <v>3</v>
      </c>
      <c r="DD56" s="13" t="n">
        <v>6</v>
      </c>
      <c r="DE56" s="13" t="n">
        <v>10</v>
      </c>
      <c r="DF56" s="13" t="n">
        <v>7</v>
      </c>
      <c r="DG56" s="13" t="n">
        <v>9</v>
      </c>
      <c r="DH56" s="13" t="n">
        <v>1</v>
      </c>
      <c r="DI56" s="13" t="n">
        <v>15</v>
      </c>
      <c r="DJ56" s="42" t="n">
        <v>4</v>
      </c>
      <c r="DK56" s="13" t="n">
        <v>12</v>
      </c>
      <c r="DL56" s="29" t="n">
        <v>8</v>
      </c>
      <c r="DM56" s="42" t="n">
        <v>8</v>
      </c>
      <c r="DN56" t="n">
        <v>5</v>
      </c>
      <c r="DO56" s="29" t="n">
        <v>11</v>
      </c>
      <c r="DP56" s="42" t="n">
        <v>5</v>
      </c>
      <c r="DQ56" t="n">
        <v>11</v>
      </c>
      <c r="DR56" s="29" t="n">
        <v>0</v>
      </c>
      <c r="DS56" s="42" t="n">
        <v>16</v>
      </c>
      <c r="DT56" t="n">
        <v>8</v>
      </c>
      <c r="DU56" s="29" t="n">
        <v>8</v>
      </c>
      <c r="DV56" s="42" t="n">
        <v>10</v>
      </c>
      <c r="DW56" t="n">
        <v>6</v>
      </c>
      <c r="DX56" s="29" t="n">
        <v>3</v>
      </c>
      <c r="DY56" s="42" t="n">
        <v>13</v>
      </c>
      <c r="DZ56" t="n">
        <v>2</v>
      </c>
      <c r="EA56" s="29" t="n">
        <v>14</v>
      </c>
      <c r="EB56" s="42" t="n">
        <v>0</v>
      </c>
      <c r="EC56" t="n">
        <v>16</v>
      </c>
      <c r="ED56" s="29" t="n">
        <v>0</v>
      </c>
      <c r="EE56" s="42" t="n">
        <v>16</v>
      </c>
      <c r="EF56" t="n">
        <v>13</v>
      </c>
      <c r="EG56" s="29" t="n">
        <v>3</v>
      </c>
      <c r="EH56" t="n">
        <v>13</v>
      </c>
      <c r="EI56" t="n">
        <v>3</v>
      </c>
      <c r="EJ56" t="n">
        <v>6</v>
      </c>
      <c r="EK56" t="n">
        <v>10</v>
      </c>
      <c r="EL56" t="n">
        <v>7</v>
      </c>
      <c r="EM56" t="n">
        <v>9</v>
      </c>
      <c r="EN56" t="n">
        <v>1</v>
      </c>
      <c r="EO56" t="n">
        <v>15</v>
      </c>
      <c r="EP56" t="n">
        <v>4</v>
      </c>
      <c r="EQ56" t="n">
        <v>12</v>
      </c>
    </row>
    <row customHeight="1" ht="12" r="57">
      <c r="A57" s="52" t="n">
        <v>43369</v>
      </c>
      <c r="B57" s="42" t="inlineStr">
        <is>
          <t>Valencia</t>
        </is>
      </c>
      <c r="C57" s="42" t="inlineStr">
        <is>
          <t>Celta Vigo</t>
        </is>
      </c>
      <c r="D57" s="27" t="n">
        <v>354</v>
      </c>
      <c r="E57" s="27" t="n">
        <v>621</v>
      </c>
      <c r="F57" s="27" t="n">
        <v>281</v>
      </c>
      <c r="G57" s="27" t="n">
        <v>546</v>
      </c>
      <c r="H57" s="8" t="n">
        <v>5</v>
      </c>
      <c r="I57" s="8" t="n">
        <v>3</v>
      </c>
      <c r="J57" s="8" t="n">
        <v>8</v>
      </c>
      <c r="K57" s="15" t="n">
        <v>1</v>
      </c>
      <c r="L57" s="27" t="n">
        <v>1</v>
      </c>
      <c r="M57" s="8" t="n">
        <v>2</v>
      </c>
      <c r="N57" s="12">
        <f>IF(K57="","",LOOKUP(K57-L57,{-9E+307,0,1},{2,"x",1}))</f>
        <v/>
      </c>
      <c r="O57" s="7">
        <f>IF(K57="","",K57&amp;"-"&amp;L57)</f>
        <v/>
      </c>
      <c r="P57" s="1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  <c r="AX57" s="13" t="n"/>
      <c r="AY57" s="13" t="n"/>
      <c r="AZ57" s="13" t="n"/>
      <c r="BA57" s="13" t="n"/>
      <c r="BB57" s="13" t="n"/>
      <c r="BC57" s="13" t="n"/>
      <c r="BD57" s="13" t="n"/>
      <c r="BE57" s="13" t="n"/>
      <c r="BF57" s="13" t="n"/>
      <c r="BG57" s="13" t="n"/>
      <c r="BH57" s="13" t="n"/>
      <c r="BI57" s="13" t="n"/>
      <c r="BJ57" s="13" t="n"/>
      <c r="BK57" s="13" t="n"/>
      <c r="BL57" s="13" t="n"/>
      <c r="BM57" s="13" t="n"/>
      <c r="BN57" s="13" t="n"/>
      <c r="BO57" s="13" t="n"/>
      <c r="BP57" s="13" t="n"/>
      <c r="BQ57" s="13" t="n"/>
      <c r="BR57" s="13" t="n"/>
      <c r="BS57" s="13" t="n"/>
      <c r="BT57" s="13" t="n"/>
      <c r="BU57" s="13" t="n"/>
      <c r="BV57" s="13" t="n"/>
      <c r="BW57" s="13" t="n"/>
      <c r="BX57" s="13" t="n"/>
      <c r="BY57" s="13" t="n"/>
      <c r="BZ57" s="13" t="n"/>
      <c r="CA57" s="13" t="n"/>
      <c r="CB57" s="13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3" t="n"/>
      <c r="CO57" s="13" t="n"/>
      <c r="CP57" s="13" t="n"/>
      <c r="CQ57" s="13" t="n"/>
      <c r="CR57" s="13" t="n"/>
      <c r="CS57" s="13" t="n"/>
      <c r="CT57" s="13" t="n"/>
      <c r="CU57" s="13" t="n"/>
      <c r="CV57" s="13" t="n"/>
      <c r="CW57" s="13" t="n"/>
      <c r="CX57" s="13" t="n"/>
      <c r="CY57" s="13" t="n"/>
      <c r="CZ57" s="13" t="n"/>
      <c r="DA57" s="13" t="n"/>
      <c r="DB57" s="13" t="n"/>
      <c r="DC57" s="13" t="n"/>
      <c r="DD57" s="13" t="n"/>
      <c r="DE57" s="13" t="n"/>
      <c r="DF57" s="13" t="n"/>
      <c r="DG57" s="13" t="n"/>
      <c r="DH57" s="13" t="n"/>
      <c r="DI57" s="13" t="n"/>
      <c r="DJ57" s="42" t="n"/>
      <c r="DK57" s="13" t="n"/>
      <c r="DL57" s="29" t="n"/>
      <c r="DM57" s="42" t="n"/>
      <c r="DO57" s="29" t="n"/>
      <c r="DP57" s="42" t="n"/>
      <c r="DR57" s="29" t="n"/>
      <c r="DS57" s="42" t="n"/>
      <c r="DU57" s="29" t="n"/>
      <c r="DV57" s="42" t="n"/>
      <c r="DX57" s="29" t="n"/>
      <c r="DY57" s="42" t="n"/>
      <c r="EA57" s="29" t="n"/>
      <c r="EB57" s="42" t="n"/>
      <c r="ED57" s="29" t="n"/>
      <c r="EE57" s="42" t="n"/>
      <c r="EG57" s="29" t="n"/>
    </row>
    <row customHeight="1" ht="12" r="58">
      <c r="A58" s="52" t="n">
        <v>43370</v>
      </c>
      <c r="B58" s="42" t="inlineStr">
        <is>
          <t>Alaves</t>
        </is>
      </c>
      <c r="C58" s="42" t="inlineStr">
        <is>
          <t>Getafe</t>
        </is>
      </c>
      <c r="D58" s="27" t="n">
        <v>279</v>
      </c>
      <c r="E58" s="27" t="n">
        <v>295</v>
      </c>
      <c r="F58" s="27" t="n">
        <v>171</v>
      </c>
      <c r="G58" s="27" t="n">
        <v>175</v>
      </c>
      <c r="H58" s="8" t="n">
        <v>2</v>
      </c>
      <c r="I58" s="8" t="n">
        <v>5</v>
      </c>
      <c r="J58" s="8" t="n">
        <v>7</v>
      </c>
      <c r="K58" s="15" t="n">
        <v>1</v>
      </c>
      <c r="L58" s="27" t="n">
        <v>1</v>
      </c>
      <c r="M58" s="8" t="n">
        <v>2</v>
      </c>
      <c r="N58" s="12">
        <f>IF(K58="","",LOOKUP(K58-L58,{-9E+307,0,1},{2,"x",1}))</f>
        <v/>
      </c>
      <c r="O58" s="7">
        <f>IF(K58="","",K58&amp;"-"&amp;L58)</f>
        <v/>
      </c>
      <c r="P58" s="1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42" t="n"/>
      <c r="DK58" s="13" t="n"/>
      <c r="DL58" s="29" t="n"/>
      <c r="DM58" s="42" t="n"/>
      <c r="DO58" s="29" t="n"/>
      <c r="DP58" s="42" t="n"/>
      <c r="DR58" s="29" t="n"/>
      <c r="DS58" s="42" t="n"/>
      <c r="DU58" s="29" t="n"/>
      <c r="DV58" s="42" t="n"/>
      <c r="DX58" s="29" t="n"/>
      <c r="DY58" s="42" t="n"/>
      <c r="EA58" s="29" t="n"/>
      <c r="EB58" s="42" t="n"/>
      <c r="ED58" s="29" t="n"/>
      <c r="EE58" s="42" t="n"/>
      <c r="EG58" s="29" t="n"/>
    </row>
    <row customHeight="1" ht="12" r="59">
      <c r="A59" s="52" t="n">
        <v>43370</v>
      </c>
      <c r="B59" s="42" t="inlineStr">
        <is>
          <t>Girona</t>
        </is>
      </c>
      <c r="C59" s="42" t="inlineStr">
        <is>
          <t>Betis</t>
        </is>
      </c>
      <c r="D59" s="27" t="n">
        <v>312</v>
      </c>
      <c r="E59" s="27" t="n">
        <v>597</v>
      </c>
      <c r="F59" s="27" t="n">
        <v>242</v>
      </c>
      <c r="G59" s="27" t="n">
        <v>522</v>
      </c>
      <c r="H59" s="8" t="n">
        <v>2</v>
      </c>
      <c r="I59" s="8" t="n">
        <v>6</v>
      </c>
      <c r="J59" s="8" t="n">
        <v>8</v>
      </c>
      <c r="K59" s="15" t="n">
        <v>0</v>
      </c>
      <c r="L59" s="27" t="n">
        <v>1</v>
      </c>
      <c r="M59" s="8" t="n">
        <v>1</v>
      </c>
      <c r="N59" s="12">
        <f>IF(K59="","",LOOKUP(K59-L59,{-9E+307,0,1},{2,"x",1}))</f>
        <v/>
      </c>
      <c r="O59" s="7">
        <f>IF(K59="","",K59&amp;"-"&amp;L59)</f>
        <v/>
      </c>
      <c r="P59" s="1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  <c r="AX59" s="13" t="n"/>
      <c r="AY59" s="13" t="n"/>
      <c r="AZ59" s="13" t="n"/>
      <c r="BA59" s="13" t="n"/>
      <c r="BB59" s="13" t="n"/>
      <c r="BC59" s="13" t="n"/>
      <c r="BD59" s="13" t="n"/>
      <c r="BE59" s="13" t="n"/>
      <c r="BF59" s="13" t="n"/>
      <c r="BG59" s="13" t="n"/>
      <c r="BH59" s="13" t="n"/>
      <c r="BI59" s="13" t="n"/>
      <c r="BJ59" s="13" t="n"/>
      <c r="BK59" s="13" t="n"/>
      <c r="BL59" s="13" t="n"/>
      <c r="BM59" s="13" t="n"/>
      <c r="BN59" s="13" t="n"/>
      <c r="BO59" s="13" t="n"/>
      <c r="BP59" s="13" t="n"/>
      <c r="BQ59" s="13" t="n"/>
      <c r="BR59" s="13" t="n"/>
      <c r="BS59" s="13" t="n"/>
      <c r="BT59" s="13" t="n"/>
      <c r="BU59" s="13" t="n"/>
      <c r="BV59" s="13" t="n"/>
      <c r="BW59" s="13" t="n"/>
      <c r="BX59" s="13" t="n"/>
      <c r="BY59" s="13" t="n"/>
      <c r="BZ59" s="13" t="n"/>
      <c r="CA59" s="13" t="n"/>
      <c r="CB59" s="13" t="n"/>
      <c r="CC59" s="13" t="n"/>
      <c r="CD59" s="13" t="n"/>
      <c r="CE59" s="13" t="n"/>
      <c r="CF59" s="13" t="n"/>
      <c r="CG59" s="13" t="n"/>
      <c r="CH59" s="13" t="n"/>
      <c r="CI59" s="13" t="n"/>
      <c r="CJ59" s="13" t="n"/>
      <c r="CK59" s="13" t="n"/>
      <c r="CL59" s="13" t="n"/>
      <c r="CM59" s="13" t="n"/>
      <c r="CN59" s="13" t="n"/>
      <c r="CO59" s="13" t="n"/>
      <c r="CP59" s="13" t="n"/>
      <c r="CQ59" s="13" t="n"/>
      <c r="CR59" s="13" t="n"/>
      <c r="CS59" s="13" t="n"/>
      <c r="CT59" s="13" t="n"/>
      <c r="CU59" s="13" t="n"/>
      <c r="CV59" s="13" t="n"/>
      <c r="CW59" s="13" t="n"/>
      <c r="CX59" s="13" t="n"/>
      <c r="CY59" s="13" t="n"/>
      <c r="CZ59" s="13" t="n"/>
      <c r="DA59" s="13" t="n"/>
      <c r="DB59" s="13" t="n"/>
      <c r="DC59" s="13" t="n"/>
      <c r="DD59" s="13" t="n"/>
      <c r="DE59" s="13" t="n"/>
      <c r="DF59" s="13" t="n"/>
      <c r="DG59" s="13" t="n"/>
      <c r="DH59" s="13" t="n"/>
      <c r="DI59" s="13" t="n"/>
      <c r="DJ59" s="42" t="n"/>
      <c r="DK59" s="13" t="n"/>
      <c r="DL59" s="29" t="n"/>
      <c r="DM59" s="42" t="n"/>
      <c r="DO59" s="29" t="n"/>
      <c r="DP59" s="42" t="n"/>
      <c r="DR59" s="29" t="n"/>
      <c r="DS59" s="42" t="n"/>
      <c r="DU59" s="29" t="n"/>
      <c r="DV59" s="42" t="n"/>
      <c r="DX59" s="29" t="n"/>
      <c r="DY59" s="42" t="n"/>
      <c r="EA59" s="29" t="n"/>
      <c r="EB59" s="42" t="n"/>
      <c r="ED59" s="29" t="n"/>
      <c r="EE59" s="42" t="n"/>
      <c r="EG59" s="29" t="n"/>
    </row>
    <row customHeight="1" ht="12" r="60">
      <c r="A60" s="52" t="n">
        <v>43370</v>
      </c>
      <c r="B60" s="42" t="inlineStr">
        <is>
          <t>Valladolid</t>
        </is>
      </c>
      <c r="C60" s="42" t="inlineStr">
        <is>
          <t>Levante</t>
        </is>
      </c>
      <c r="D60" s="27" t="n">
        <v>479</v>
      </c>
      <c r="E60" s="27" t="n">
        <v>257</v>
      </c>
      <c r="F60" s="27" t="n">
        <v>420</v>
      </c>
      <c r="G60" s="27" t="n">
        <v>189</v>
      </c>
      <c r="H60" s="8" t="n">
        <v>6</v>
      </c>
      <c r="I60" s="8" t="n">
        <v>4</v>
      </c>
      <c r="J60" s="8" t="n">
        <v>10</v>
      </c>
      <c r="K60" s="15" t="n">
        <v>2</v>
      </c>
      <c r="L60" s="27" t="n">
        <v>1</v>
      </c>
      <c r="M60" s="8" t="n">
        <v>3</v>
      </c>
      <c r="N60" s="12">
        <f>IF(K60="","",LOOKUP(K60-L60,{-9E+307,0,1},{2,"x",1}))</f>
        <v/>
      </c>
      <c r="O60" s="7">
        <f>IF(K60="","",K60&amp;"-"&amp;L60)</f>
        <v/>
      </c>
      <c r="P60" s="1" t="n"/>
      <c r="DJ60" s="42" t="n"/>
      <c r="DL60" s="29" t="n"/>
      <c r="DM60" s="42" t="n"/>
      <c r="DO60" s="29" t="n"/>
      <c r="DP60" s="42" t="n"/>
      <c r="DR60" s="29" t="n"/>
      <c r="DS60" s="42" t="n"/>
      <c r="DU60" s="29" t="n"/>
      <c r="DV60" s="42" t="n"/>
      <c r="DX60" s="29" t="n"/>
      <c r="DY60" s="42" t="n"/>
      <c r="EA60" s="29" t="n"/>
      <c r="EB60" s="42" t="n"/>
      <c r="ED60" s="29" t="n"/>
      <c r="EE60" s="42" t="n"/>
      <c r="EG60" s="29" t="n"/>
    </row>
    <row customHeight="1" ht="12" r="61">
      <c r="A61" s="52" t="n">
        <v>43371</v>
      </c>
      <c r="B61" s="42" t="inlineStr">
        <is>
          <t>Rayo Vallecano</t>
        </is>
      </c>
      <c r="C61" s="42" t="inlineStr">
        <is>
          <t>Espanyol</t>
        </is>
      </c>
      <c r="D61" s="27" t="n">
        <v>432</v>
      </c>
      <c r="E61" s="27" t="n">
        <v>396</v>
      </c>
      <c r="F61" s="27" t="n">
        <v>364</v>
      </c>
      <c r="G61" s="27" t="n">
        <v>312</v>
      </c>
      <c r="H61" s="8" t="n">
        <v>5</v>
      </c>
      <c r="I61" s="8" t="n">
        <v>5</v>
      </c>
      <c r="J61" s="8" t="n">
        <v>10</v>
      </c>
      <c r="K61" s="15" t="n">
        <v>2</v>
      </c>
      <c r="L61" s="27" t="n">
        <v>2</v>
      </c>
      <c r="M61" s="8" t="n">
        <v>4</v>
      </c>
      <c r="N61" s="12">
        <f>IF(K61="","",LOOKUP(K61-L61,{-9E+307,0,1},{2,"x",1}))</f>
        <v/>
      </c>
      <c r="O61" s="7">
        <f>IF(K61="","",K61&amp;"-"&amp;L61)</f>
        <v/>
      </c>
      <c r="P61" s="1" t="n"/>
      <c r="DJ61" s="42" t="n"/>
      <c r="DL61" s="29" t="n"/>
      <c r="DM61" s="42" t="n"/>
      <c r="DO61" s="29" t="n"/>
      <c r="DP61" s="42" t="n"/>
      <c r="DR61" s="29" t="n"/>
      <c r="DS61" s="42" t="n"/>
      <c r="DU61" s="29" t="n"/>
      <c r="DV61" s="42" t="n"/>
      <c r="DX61" s="29" t="n"/>
      <c r="DY61" s="42" t="n"/>
      <c r="EA61" s="29" t="n"/>
      <c r="EB61" s="42" t="n"/>
      <c r="ED61" s="29" t="n"/>
      <c r="EE61" s="42" t="n"/>
      <c r="EG61" s="29" t="n"/>
    </row>
    <row customHeight="1" ht="12" r="62">
      <c r="A62" s="52" t="n">
        <v>43372</v>
      </c>
      <c r="B62" s="42" t="inlineStr">
        <is>
          <t>Barcelona</t>
        </is>
      </c>
      <c r="C62" s="42" t="inlineStr">
        <is>
          <t>Ath Bilbao</t>
        </is>
      </c>
      <c r="D62" s="27" t="n">
        <v>663</v>
      </c>
      <c r="E62" s="27" t="n">
        <v>278</v>
      </c>
      <c r="F62" s="27" t="n">
        <v>560</v>
      </c>
      <c r="G62" s="27" t="n">
        <v>172</v>
      </c>
      <c r="H62" s="8" t="n">
        <v>8</v>
      </c>
      <c r="I62" s="8" t="n">
        <v>2</v>
      </c>
      <c r="J62" s="8" t="n">
        <v>10</v>
      </c>
      <c r="K62" s="15" t="n">
        <v>1</v>
      </c>
      <c r="L62" s="27" t="n">
        <v>1</v>
      </c>
      <c r="M62" s="8" t="n">
        <v>2</v>
      </c>
      <c r="N62" s="12">
        <f>IF(K62="","",LOOKUP(K62-L62,{-9E+307,0,1},{2,"x",1}))</f>
        <v/>
      </c>
      <c r="O62" s="7">
        <f>IF(K62="","",K62&amp;"-"&amp;L62)</f>
        <v/>
      </c>
      <c r="P62" s="1" t="n"/>
      <c r="DJ62" s="42" t="n"/>
      <c r="DL62" s="29" t="n"/>
      <c r="DM62" s="42" t="n"/>
      <c r="DO62" s="29" t="n"/>
      <c r="DP62" s="42" t="n"/>
      <c r="DR62" s="29" t="n"/>
      <c r="DS62" s="42" t="n"/>
      <c r="DU62" s="29" t="n"/>
      <c r="DV62" s="42" t="n"/>
      <c r="DX62" s="29" t="n"/>
      <c r="DY62" s="42" t="n"/>
      <c r="EA62" s="29" t="n"/>
      <c r="EB62" s="42" t="n"/>
      <c r="ED62" s="29" t="n"/>
      <c r="EE62" s="42" t="n"/>
      <c r="EG62" s="29" t="n"/>
    </row>
    <row customHeight="1" ht="12" r="63">
      <c r="A63" s="52" t="n">
        <v>43372</v>
      </c>
      <c r="B63" s="42" t="inlineStr">
        <is>
          <t>Eibar</t>
        </is>
      </c>
      <c r="C63" s="42" t="inlineStr">
        <is>
          <t>Sevilla</t>
        </is>
      </c>
      <c r="D63" s="27" t="n">
        <v>515</v>
      </c>
      <c r="E63" s="27" t="n">
        <v>318</v>
      </c>
      <c r="F63" s="27" t="n">
        <v>415</v>
      </c>
      <c r="G63" s="27" t="n">
        <v>202</v>
      </c>
      <c r="H63" s="8" t="n">
        <v>2</v>
      </c>
      <c r="I63" s="8" t="n">
        <v>5</v>
      </c>
      <c r="J63" s="8" t="n">
        <v>7</v>
      </c>
      <c r="K63" s="15" t="n">
        <v>1</v>
      </c>
      <c r="L63" s="27" t="n">
        <v>3</v>
      </c>
      <c r="M63" s="8" t="n">
        <v>4</v>
      </c>
      <c r="N63" s="12">
        <f>IF(K63="","",LOOKUP(K63-L63,{-9E+307,0,1},{2,"x",1}))</f>
        <v/>
      </c>
      <c r="O63" s="7">
        <f>IF(K63="","",K63&amp;"-"&amp;L63)</f>
        <v/>
      </c>
      <c r="P63" s="1" t="n"/>
      <c r="DJ63" s="42" t="n"/>
      <c r="DL63" s="29" t="n"/>
      <c r="DM63" s="42" t="n"/>
      <c r="DO63" s="29" t="n"/>
      <c r="DP63" s="42" t="n"/>
      <c r="DR63" s="29" t="n"/>
      <c r="DS63" s="42" t="n"/>
      <c r="DU63" s="29" t="n"/>
      <c r="DV63" s="42" t="n"/>
      <c r="DX63" s="29" t="n"/>
      <c r="DY63" s="42" t="n"/>
      <c r="EA63" s="29" t="n"/>
      <c r="EB63" s="42" t="n"/>
      <c r="ED63" s="29" t="n"/>
      <c r="EE63" s="42" t="n"/>
      <c r="EG63" s="29" t="n"/>
    </row>
    <row customHeight="1" ht="12" r="64">
      <c r="A64" s="52" t="n">
        <v>43372</v>
      </c>
      <c r="B64" s="42" t="inlineStr">
        <is>
          <t>Real Madrid</t>
        </is>
      </c>
      <c r="C64" s="42" t="inlineStr">
        <is>
          <t>Atl. Madrid</t>
        </is>
      </c>
      <c r="D64" s="27" t="n">
        <v>699</v>
      </c>
      <c r="E64" s="27" t="n">
        <v>359</v>
      </c>
      <c r="F64" s="27" t="n">
        <v>620</v>
      </c>
      <c r="G64" s="27" t="n">
        <v>284</v>
      </c>
      <c r="H64" s="8" t="n">
        <v>6</v>
      </c>
      <c r="I64" s="8" t="n">
        <v>3</v>
      </c>
      <c r="J64" s="8" t="n">
        <v>9</v>
      </c>
      <c r="K64" s="15" t="n">
        <v>0</v>
      </c>
      <c r="L64" s="27" t="n">
        <v>0</v>
      </c>
      <c r="M64" s="8" t="n">
        <v>0</v>
      </c>
      <c r="N64" s="12">
        <f>IF(K64="","",LOOKUP(K64-L64,{-9E+307,0,1},{2,"x",1}))</f>
        <v/>
      </c>
      <c r="O64" s="7">
        <f>IF(K64="","",K64&amp;"-"&amp;L64)</f>
        <v/>
      </c>
      <c r="P64" s="1" t="n"/>
      <c r="DJ64" s="42" t="n"/>
      <c r="DL64" s="29" t="n"/>
      <c r="DM64" s="42" t="n"/>
      <c r="DO64" s="29" t="n"/>
      <c r="DP64" s="42" t="n"/>
      <c r="DR64" s="29" t="n"/>
      <c r="DS64" s="42" t="n"/>
      <c r="DU64" s="29" t="n"/>
      <c r="DV64" s="42" t="n"/>
      <c r="DX64" s="29" t="n"/>
      <c r="DY64" s="42" t="n"/>
      <c r="EA64" s="29" t="n"/>
      <c r="EB64" s="42" t="n"/>
      <c r="ED64" s="29" t="n"/>
      <c r="EE64" s="42" t="n"/>
      <c r="EG64" s="29" t="n"/>
    </row>
    <row customHeight="1" ht="12" r="65">
      <c r="A65" s="52" t="n">
        <v>43372</v>
      </c>
      <c r="B65" s="42" t="inlineStr">
        <is>
          <t>Real Sociedad</t>
        </is>
      </c>
      <c r="C65" s="42" t="inlineStr">
        <is>
          <t>Valencia</t>
        </is>
      </c>
      <c r="D65" s="27" t="n">
        <v>508</v>
      </c>
      <c r="E65" s="27" t="n">
        <v>437</v>
      </c>
      <c r="F65" s="27" t="n">
        <v>418</v>
      </c>
      <c r="G65" s="27" t="n">
        <v>340</v>
      </c>
      <c r="H65" s="8" t="n">
        <v>5</v>
      </c>
      <c r="I65" s="8" t="n">
        <v>2</v>
      </c>
      <c r="J65" s="8" t="n">
        <v>7</v>
      </c>
      <c r="K65" s="15" t="n">
        <v>0</v>
      </c>
      <c r="L65" s="27" t="n">
        <v>1</v>
      </c>
      <c r="M65" s="8" t="n">
        <v>1</v>
      </c>
      <c r="N65" s="12">
        <f>IF(K65="","",LOOKUP(K65-L65,{-9E+307,0,1},{2,"x",1}))</f>
        <v/>
      </c>
      <c r="O65" s="7">
        <f>IF(K65="","",K65&amp;"-"&amp;L65)</f>
        <v/>
      </c>
      <c r="P65" s="1" t="n"/>
      <c r="DJ65" s="42" t="n"/>
      <c r="DL65" s="29" t="n"/>
      <c r="DM65" s="42" t="n"/>
      <c r="DO65" s="29" t="n"/>
      <c r="DP65" s="42" t="n"/>
      <c r="DR65" s="29" t="n"/>
      <c r="DS65" s="42" t="n"/>
      <c r="DU65" s="29" t="n"/>
      <c r="DV65" s="42" t="n"/>
      <c r="DX65" s="29" t="n"/>
      <c r="DY65" s="42" t="n"/>
      <c r="EA65" s="29" t="n"/>
      <c r="EB65" s="42" t="n"/>
      <c r="ED65" s="29" t="n"/>
      <c r="EE65" s="42" t="n"/>
      <c r="EG65" s="29" t="n"/>
    </row>
    <row customHeight="1" ht="12" r="66">
      <c r="A66" s="52" t="n">
        <v>43373</v>
      </c>
      <c r="B66" s="42" t="inlineStr">
        <is>
          <t>Betis</t>
        </is>
      </c>
      <c r="C66" s="42" t="inlineStr">
        <is>
          <t>Leganes</t>
        </is>
      </c>
      <c r="D66" s="27" t="n">
        <v>816</v>
      </c>
      <c r="E66" s="27" t="n">
        <v>174</v>
      </c>
      <c r="F66" s="27" t="n">
        <v>741</v>
      </c>
      <c r="G66" s="27" t="n">
        <v>96</v>
      </c>
      <c r="H66" s="8" t="n">
        <v>4</v>
      </c>
      <c r="I66" s="8" t="n">
        <v>5</v>
      </c>
      <c r="J66" s="8" t="n">
        <v>9</v>
      </c>
      <c r="K66" s="15" t="n">
        <v>1</v>
      </c>
      <c r="L66" s="27" t="n">
        <v>0</v>
      </c>
      <c r="M66" s="8" t="n">
        <v>1</v>
      </c>
      <c r="N66" s="12">
        <f>IF(K66="","",LOOKUP(K66-L66,{-9E+307,0,1},{2,"x",1}))</f>
        <v/>
      </c>
      <c r="O66" s="7">
        <f>IF(K66="","",K66&amp;"-"&amp;L66)</f>
        <v/>
      </c>
      <c r="P66" s="1" t="n"/>
      <c r="DJ66" s="42" t="n"/>
      <c r="DL66" s="29" t="n"/>
      <c r="DM66" s="42" t="n"/>
      <c r="DO66" s="29" t="n"/>
      <c r="DP66" s="42" t="n"/>
      <c r="DR66" s="29" t="n"/>
      <c r="DS66" s="42" t="n"/>
      <c r="DU66" s="29" t="n"/>
      <c r="DV66" s="42" t="n"/>
      <c r="DX66" s="29" t="n"/>
      <c r="DY66" s="42" t="n"/>
      <c r="EA66" s="29" t="n"/>
      <c r="EB66" s="42" t="n"/>
      <c r="ED66" s="29" t="n"/>
      <c r="EE66" s="42" t="n"/>
      <c r="EG66" s="29" t="n"/>
    </row>
    <row customHeight="1" ht="12" r="67">
      <c r="A67" s="52" t="n">
        <v>43373</v>
      </c>
      <c r="B67" s="42" t="inlineStr">
        <is>
          <t>Huesca</t>
        </is>
      </c>
      <c r="C67" s="42" t="inlineStr">
        <is>
          <t>Girona</t>
        </is>
      </c>
      <c r="D67" s="27" t="n">
        <v>438</v>
      </c>
      <c r="E67" s="27" t="n">
        <v>388</v>
      </c>
      <c r="F67" s="27" t="n">
        <v>356</v>
      </c>
      <c r="G67" s="27" t="n">
        <v>307</v>
      </c>
      <c r="H67" s="8" t="n">
        <v>6</v>
      </c>
      <c r="I67" s="8" t="n">
        <v>4</v>
      </c>
      <c r="J67" s="8" t="n">
        <v>10</v>
      </c>
      <c r="K67" s="15" t="n">
        <v>1</v>
      </c>
      <c r="L67" s="27" t="n">
        <v>1</v>
      </c>
      <c r="M67" s="8" t="n">
        <v>2</v>
      </c>
      <c r="N67" s="12">
        <f>IF(K67="","",LOOKUP(K67-L67,{-9E+307,0,1},{2,"x",1}))</f>
        <v/>
      </c>
      <c r="O67" s="7">
        <f>IF(K67="","",K67&amp;"-"&amp;L67)</f>
        <v/>
      </c>
      <c r="P67" s="1" t="n"/>
      <c r="DJ67" s="42" t="n"/>
      <c r="DL67" s="29" t="n"/>
      <c r="DM67" s="42" t="n"/>
      <c r="DO67" s="29" t="n"/>
      <c r="DP67" s="42" t="n"/>
      <c r="DR67" s="29" t="n"/>
      <c r="DS67" s="42" t="n"/>
      <c r="DU67" s="29" t="n"/>
      <c r="DV67" s="42" t="n"/>
      <c r="DX67" s="29" t="n"/>
      <c r="DY67" s="42" t="n"/>
      <c r="EA67" s="29" t="n"/>
      <c r="EB67" s="42" t="n"/>
      <c r="ED67" s="29" t="n"/>
      <c r="EE67" s="42" t="n"/>
      <c r="EG67" s="29" t="n"/>
    </row>
    <row customHeight="1" ht="12" r="68">
      <c r="A68" s="52" t="n">
        <v>43373</v>
      </c>
      <c r="B68" s="42" t="inlineStr">
        <is>
          <t>Levante</t>
        </is>
      </c>
      <c r="C68" s="42" t="inlineStr">
        <is>
          <t>Alaves</t>
        </is>
      </c>
      <c r="D68" s="27" t="n">
        <v>293</v>
      </c>
      <c r="E68" s="27" t="n">
        <v>314</v>
      </c>
      <c r="F68" s="27" t="n">
        <v>203</v>
      </c>
      <c r="G68" s="27" t="n">
        <v>221</v>
      </c>
      <c r="H68" s="8" t="n">
        <v>4</v>
      </c>
      <c r="I68" s="8" t="n">
        <v>2</v>
      </c>
      <c r="J68" s="8" t="n">
        <v>6</v>
      </c>
      <c r="K68" s="15" t="n">
        <v>2</v>
      </c>
      <c r="L68" s="27" t="n">
        <v>1</v>
      </c>
      <c r="M68" s="8" t="n">
        <v>3</v>
      </c>
      <c r="N68" s="12">
        <f>IF(K68="","",LOOKUP(K68-L68,{-9E+307,0,1},{2,"x",1}))</f>
        <v/>
      </c>
      <c r="O68" s="7">
        <f>IF(K68="","",K68&amp;"-"&amp;L68)</f>
        <v/>
      </c>
      <c r="P68" s="1" t="n"/>
      <c r="DJ68" s="42" t="n"/>
      <c r="DL68" s="29" t="n"/>
      <c r="DM68" s="42" t="n"/>
      <c r="DO68" s="29" t="n"/>
      <c r="DP68" s="42" t="n"/>
      <c r="DR68" s="29" t="n"/>
      <c r="DS68" s="42" t="n"/>
      <c r="DU68" s="29" t="n"/>
      <c r="DV68" s="42" t="n"/>
      <c r="DX68" s="29" t="n"/>
      <c r="DY68" s="42" t="n"/>
      <c r="EA68" s="29" t="n"/>
      <c r="EB68" s="42" t="n"/>
      <c r="ED68" s="29" t="n"/>
      <c r="EE68" s="42" t="n"/>
      <c r="EG68" s="29" t="n"/>
    </row>
    <row customHeight="1" ht="12" r="69">
      <c r="A69" s="52" t="n">
        <v>43373</v>
      </c>
      <c r="B69" s="42" t="inlineStr">
        <is>
          <t>Villarreal</t>
        </is>
      </c>
      <c r="C69" s="42" t="inlineStr">
        <is>
          <t>Valladolid</t>
        </is>
      </c>
      <c r="D69" s="27" t="n">
        <v>530</v>
      </c>
      <c r="E69" s="27" t="n">
        <v>338</v>
      </c>
      <c r="F69" s="27" t="n">
        <v>454</v>
      </c>
      <c r="G69" s="27" t="n">
        <v>256</v>
      </c>
      <c r="H69" s="8" t="n">
        <v>7</v>
      </c>
      <c r="I69" s="8" t="n">
        <v>3</v>
      </c>
      <c r="J69" s="8" t="n">
        <v>10</v>
      </c>
      <c r="K69" s="15" t="n">
        <v>0</v>
      </c>
      <c r="L69" s="27" t="n">
        <v>1</v>
      </c>
      <c r="M69" s="8" t="n">
        <v>1</v>
      </c>
      <c r="N69" s="12">
        <f>IF(K69="","",LOOKUP(K69-L69,{-9E+307,0,1},{2,"x",1}))</f>
        <v/>
      </c>
      <c r="O69" s="7">
        <f>IF(K69="","",K69&amp;"-"&amp;L69)</f>
        <v/>
      </c>
      <c r="P69" s="1" t="n"/>
      <c r="DJ69" s="42" t="n"/>
      <c r="DL69" s="29" t="n"/>
      <c r="DM69" s="42" t="n"/>
      <c r="DO69" s="29" t="n"/>
      <c r="DP69" s="42" t="n"/>
      <c r="DR69" s="29" t="n"/>
      <c r="DS69" s="42" t="n"/>
      <c r="DU69" s="29" t="n"/>
      <c r="DV69" s="42" t="n"/>
      <c r="DX69" s="29" t="n"/>
      <c r="DY69" s="42" t="n"/>
      <c r="EA69" s="29" t="n"/>
      <c r="EB69" s="42" t="n"/>
      <c r="ED69" s="29" t="n"/>
      <c r="EE69" s="42" t="n"/>
      <c r="EG69" s="29" t="n"/>
    </row>
    <row customHeight="1" ht="12" r="70">
      <c r="A70" s="52" t="n">
        <v>43374</v>
      </c>
      <c r="B70" s="42" t="inlineStr">
        <is>
          <t>Celta Vigo</t>
        </is>
      </c>
      <c r="C70" s="42" t="inlineStr">
        <is>
          <t>Getafe</t>
        </is>
      </c>
      <c r="D70" s="27" t="n">
        <v>409</v>
      </c>
      <c r="E70" s="27" t="n">
        <v>367</v>
      </c>
      <c r="F70" s="27" t="n">
        <v>296</v>
      </c>
      <c r="G70" s="27" t="n">
        <v>247</v>
      </c>
      <c r="H70" s="8" t="n">
        <v>2</v>
      </c>
      <c r="I70" s="8" t="n">
        <v>4</v>
      </c>
      <c r="J70" s="8" t="n">
        <v>6</v>
      </c>
      <c r="K70" s="15" t="n">
        <v>1</v>
      </c>
      <c r="L70" s="27" t="n">
        <v>1</v>
      </c>
      <c r="M70" s="8" t="n">
        <v>2</v>
      </c>
      <c r="N70" s="12">
        <f>IF(K70="","",LOOKUP(K70-L70,{-9E+307,0,1},{2,"x",1}))</f>
        <v/>
      </c>
      <c r="O70" s="7">
        <f>IF(K70="","",K70&amp;"-"&amp;L70)</f>
        <v/>
      </c>
      <c r="P70" s="1" t="n"/>
      <c r="DJ70" s="42" t="n"/>
      <c r="DL70" s="29" t="n"/>
      <c r="DM70" s="42" t="n"/>
      <c r="DO70" s="29" t="n"/>
      <c r="DP70" s="42" t="n"/>
      <c r="DR70" s="29" t="n"/>
      <c r="DS70" s="42" t="n"/>
      <c r="DU70" s="29" t="n"/>
      <c r="DV70" s="42" t="n"/>
      <c r="DX70" s="29" t="n"/>
      <c r="DY70" s="42" t="n"/>
      <c r="EA70" s="29" t="n"/>
      <c r="EB70" s="42" t="n"/>
      <c r="ED70" s="29" t="n"/>
      <c r="EE70" s="42" t="n"/>
      <c r="EG70" s="29" t="n"/>
    </row>
    <row customHeight="1" ht="12" r="71">
      <c r="A71" s="52" t="n">
        <v>43378</v>
      </c>
      <c r="B71" s="42" t="inlineStr">
        <is>
          <t>Ath Bilbao</t>
        </is>
      </c>
      <c r="C71" s="42" t="inlineStr">
        <is>
          <t>Real Sociedad</t>
        </is>
      </c>
      <c r="D71" s="27" t="n">
        <v>557</v>
      </c>
      <c r="E71" s="27" t="n">
        <v>259</v>
      </c>
      <c r="F71" s="27" t="n">
        <v>466</v>
      </c>
      <c r="G71" s="27" t="n">
        <v>170</v>
      </c>
      <c r="H71" s="8" t="n">
        <v>5</v>
      </c>
      <c r="I71" s="8" t="n">
        <v>3</v>
      </c>
      <c r="J71" s="8" t="n">
        <v>8</v>
      </c>
      <c r="K71" s="15" t="n">
        <v>1</v>
      </c>
      <c r="L71" s="27" t="n">
        <v>3</v>
      </c>
      <c r="M71" s="8" t="n">
        <v>4</v>
      </c>
      <c r="N71" s="12">
        <f>IF(K71="","",LOOKUP(K71-L71,{-9E+307,0,1},{2,"x",1}))</f>
        <v/>
      </c>
      <c r="O71" s="7">
        <f>IF(K71="","",K71&amp;"-"&amp;L71)</f>
        <v/>
      </c>
      <c r="P71" s="1" t="n"/>
      <c r="DJ71" s="42" t="n"/>
      <c r="DL71" s="29" t="n"/>
      <c r="DM71" s="42" t="n"/>
      <c r="DO71" s="29" t="n"/>
      <c r="DP71" s="42" t="n"/>
      <c r="DR71" s="29" t="n"/>
      <c r="DS71" s="42" t="n"/>
      <c r="DU71" s="29" t="n"/>
      <c r="DV71" s="42" t="n"/>
      <c r="DX71" s="29" t="n"/>
      <c r="DY71" s="42" t="n"/>
      <c r="EA71" s="29" t="n"/>
      <c r="EB71" s="42" t="n"/>
      <c r="ED71" s="29" t="n"/>
      <c r="EE71" s="42" t="n"/>
      <c r="EG71" s="29" t="n"/>
    </row>
    <row customHeight="1" ht="12" r="72">
      <c r="A72" s="52" t="n">
        <v>43379</v>
      </c>
      <c r="B72" s="42" t="inlineStr">
        <is>
          <t>Alaves</t>
        </is>
      </c>
      <c r="C72" s="42" t="inlineStr">
        <is>
          <t>Real Madrid</t>
        </is>
      </c>
      <c r="D72" s="27" t="n">
        <v>298</v>
      </c>
      <c r="E72" s="27" t="n">
        <v>686</v>
      </c>
      <c r="F72" s="27" t="n">
        <v>204</v>
      </c>
      <c r="G72" s="27" t="n">
        <v>607</v>
      </c>
      <c r="H72" s="8" t="n">
        <v>4</v>
      </c>
      <c r="I72" s="8" t="n">
        <v>6</v>
      </c>
      <c r="J72" s="8" t="n">
        <v>10</v>
      </c>
      <c r="K72" s="15" t="n">
        <v>1</v>
      </c>
      <c r="L72" s="27" t="n">
        <v>0</v>
      </c>
      <c r="M72" s="8" t="n">
        <v>1</v>
      </c>
      <c r="N72" s="12">
        <f>IF(K72="","",LOOKUP(K72-L72,{-9E+307,0,1},{2,"x",1}))</f>
        <v/>
      </c>
      <c r="O72" s="7">
        <f>IF(K72="","",K72&amp;"-"&amp;L72)</f>
        <v/>
      </c>
      <c r="P72" s="1" t="n"/>
      <c r="DJ72" s="42" t="n"/>
      <c r="DL72" s="29" t="n"/>
      <c r="DM72" s="42" t="n"/>
      <c r="DO72" s="29" t="n"/>
      <c r="DP72" s="42" t="n"/>
      <c r="DR72" s="29" t="n"/>
      <c r="DS72" s="42" t="n"/>
      <c r="DU72" s="29" t="n"/>
      <c r="DV72" s="42" t="n"/>
      <c r="DX72" s="29" t="n"/>
      <c r="DY72" s="42" t="n"/>
      <c r="EA72" s="29" t="n"/>
      <c r="EB72" s="42" t="n"/>
      <c r="ED72" s="29" t="n"/>
      <c r="EE72" s="42" t="n"/>
      <c r="EG72" s="29" t="n"/>
    </row>
    <row customHeight="1" ht="12" r="73">
      <c r="A73" s="52" t="n">
        <v>43379</v>
      </c>
      <c r="B73" s="42" t="inlineStr">
        <is>
          <t>Getafe</t>
        </is>
      </c>
      <c r="C73" s="42" t="inlineStr">
        <is>
          <t>Levante</t>
        </is>
      </c>
      <c r="D73" s="27" t="n">
        <v>342</v>
      </c>
      <c r="E73" s="27" t="n">
        <v>303</v>
      </c>
      <c r="F73" s="27" t="n">
        <v>243</v>
      </c>
      <c r="G73" s="27" t="n">
        <v>207</v>
      </c>
      <c r="H73" s="8" t="n">
        <v>4</v>
      </c>
      <c r="I73" s="8" t="n">
        <v>3</v>
      </c>
      <c r="J73" s="8" t="n">
        <v>7</v>
      </c>
      <c r="K73" s="15" t="n">
        <v>0</v>
      </c>
      <c r="L73" s="27" t="n">
        <v>1</v>
      </c>
      <c r="M73" s="8" t="n">
        <v>1</v>
      </c>
      <c r="N73" s="12">
        <f>IF(K73="","",LOOKUP(K73-L73,{-9E+307,0,1},{2,"x",1}))</f>
        <v/>
      </c>
      <c r="O73" s="7">
        <f>IF(K73="","",K73&amp;"-"&amp;L73)</f>
        <v/>
      </c>
      <c r="P73" s="1" t="n"/>
      <c r="DJ73" s="42" t="n"/>
      <c r="DL73" s="29" t="n"/>
      <c r="DM73" s="42" t="n"/>
      <c r="DO73" s="29" t="n"/>
      <c r="DP73" s="42" t="n"/>
      <c r="DR73" s="29" t="n"/>
      <c r="DS73" s="42" t="n"/>
      <c r="DU73" s="29" t="n"/>
      <c r="DV73" s="42" t="n"/>
      <c r="DX73" s="29" t="n"/>
      <c r="DY73" s="42" t="n"/>
      <c r="EA73" s="29" t="n"/>
      <c r="EB73" s="42" t="n"/>
      <c r="ED73" s="29" t="n"/>
      <c r="EE73" s="42" t="n"/>
      <c r="EG73" s="29" t="n"/>
    </row>
    <row customHeight="1" ht="12" r="74">
      <c r="A74" s="52" t="n">
        <v>43379</v>
      </c>
      <c r="B74" s="42" t="inlineStr">
        <is>
          <t>Girona</t>
        </is>
      </c>
      <c r="C74" s="42" t="inlineStr">
        <is>
          <t>Eibar</t>
        </is>
      </c>
      <c r="D74" s="27" t="n">
        <v>360</v>
      </c>
      <c r="E74" s="27" t="n">
        <v>328</v>
      </c>
      <c r="F74" s="27" t="n">
        <v>257</v>
      </c>
      <c r="G74" s="27" t="n">
        <v>216</v>
      </c>
      <c r="H74" s="8" t="n">
        <v>3</v>
      </c>
      <c r="I74" s="8" t="n">
        <v>4</v>
      </c>
      <c r="J74" s="8" t="n">
        <v>7</v>
      </c>
      <c r="K74" s="15" t="n">
        <v>2</v>
      </c>
      <c r="L74" s="27" t="n">
        <v>3</v>
      </c>
      <c r="M74" s="8" t="n">
        <v>5</v>
      </c>
      <c r="N74" s="12">
        <f>IF(K74="","",LOOKUP(K74-L74,{-9E+307,0,1},{2,"x",1}))</f>
        <v/>
      </c>
      <c r="O74" s="7">
        <f>IF(K74="","",K74&amp;"-"&amp;L74)</f>
        <v/>
      </c>
      <c r="P74" s="1" t="n"/>
      <c r="DJ74" s="42" t="n"/>
      <c r="DL74" s="29" t="n"/>
      <c r="DM74" s="42" t="n"/>
      <c r="DO74" s="29" t="n"/>
      <c r="DP74" s="42" t="n"/>
      <c r="DR74" s="29" t="n"/>
      <c r="DS74" s="42" t="n"/>
      <c r="DU74" s="29" t="n"/>
      <c r="DV74" s="42" t="n"/>
      <c r="DX74" s="29" t="n"/>
      <c r="DY74" s="42" t="n"/>
      <c r="EA74" s="29" t="n"/>
      <c r="EB74" s="42" t="n"/>
      <c r="ED74" s="29" t="n"/>
      <c r="EE74" s="42" t="n"/>
      <c r="EG74" s="29" t="n"/>
    </row>
    <row customHeight="1" ht="12" r="75">
      <c r="A75" s="52" t="n">
        <v>43379</v>
      </c>
      <c r="B75" s="42" t="inlineStr">
        <is>
          <t>Leganes</t>
        </is>
      </c>
      <c r="C75" s="42" t="inlineStr">
        <is>
          <t>Rayo Vallecano</t>
        </is>
      </c>
      <c r="D75" s="27" t="n">
        <v>254</v>
      </c>
      <c r="E75" s="27" t="n">
        <v>474</v>
      </c>
      <c r="F75" s="27" t="n">
        <v>173</v>
      </c>
      <c r="G75" s="27" t="n">
        <v>393</v>
      </c>
      <c r="H75" s="8" t="n">
        <v>4</v>
      </c>
      <c r="I75" s="8" t="n">
        <v>2</v>
      </c>
      <c r="J75" s="8" t="n">
        <v>6</v>
      </c>
      <c r="K75" s="15" t="n">
        <v>1</v>
      </c>
      <c r="L75" s="27" t="n">
        <v>0</v>
      </c>
      <c r="M75" s="8" t="n">
        <v>1</v>
      </c>
      <c r="N75" s="12">
        <f>IF(K75="","",LOOKUP(K75-L75,{-9E+307,0,1},{2,"x",1}))</f>
        <v/>
      </c>
      <c r="O75" s="7">
        <f>IF(K75="","",K75&amp;"-"&amp;L75)</f>
        <v/>
      </c>
      <c r="P75" s="1" t="n"/>
      <c r="DJ75" s="42" t="n"/>
      <c r="DL75" s="29" t="n"/>
      <c r="DM75" s="42" t="n"/>
      <c r="DO75" s="29" t="n"/>
      <c r="DP75" s="42" t="n"/>
      <c r="DR75" s="29" t="n"/>
      <c r="DS75" s="42" t="n"/>
      <c r="DU75" s="29" t="n"/>
      <c r="DV75" s="42" t="n"/>
      <c r="DX75" s="29" t="n"/>
      <c r="DY75" s="42" t="n"/>
      <c r="EA75" s="29" t="n"/>
      <c r="EB75" s="42" t="n"/>
      <c r="ED75" s="29" t="n"/>
      <c r="EE75" s="42" t="n"/>
      <c r="EG75" s="29" t="n"/>
    </row>
    <row customHeight="1" ht="12" r="76">
      <c r="A76" s="52" t="n">
        <v>43380</v>
      </c>
      <c r="B76" s="42" t="inlineStr">
        <is>
          <t>Atl. Madrid</t>
        </is>
      </c>
      <c r="C76" s="42" t="inlineStr">
        <is>
          <t>Betis</t>
        </is>
      </c>
      <c r="D76" s="27" t="n">
        <v>351</v>
      </c>
      <c r="E76" s="27" t="n">
        <v>623</v>
      </c>
      <c r="F76" s="27" t="n">
        <v>269</v>
      </c>
      <c r="G76" s="27" t="n">
        <v>541</v>
      </c>
      <c r="H76" s="8" t="n">
        <v>4</v>
      </c>
      <c r="I76" s="8" t="n">
        <v>0</v>
      </c>
      <c r="J76" s="8" t="n">
        <v>4</v>
      </c>
      <c r="K76" s="15" t="n">
        <v>1</v>
      </c>
      <c r="L76" s="27" t="n">
        <v>0</v>
      </c>
      <c r="M76" s="8" t="n">
        <v>1</v>
      </c>
      <c r="N76" s="12">
        <f>IF(K76="","",LOOKUP(K76-L76,{-9E+307,0,1},{2,"x",1}))</f>
        <v/>
      </c>
      <c r="O76" s="7">
        <f>IF(K76="","",K76&amp;"-"&amp;L76)</f>
        <v/>
      </c>
      <c r="P76" s="1" t="n"/>
      <c r="DJ76" s="42" t="n"/>
      <c r="DL76" s="29" t="n"/>
      <c r="DM76" s="42" t="n"/>
      <c r="DO76" s="29" t="n"/>
      <c r="DP76" s="42" t="n"/>
      <c r="DR76" s="29" t="n"/>
      <c r="DS76" s="42" t="n"/>
      <c r="DU76" s="29" t="n"/>
      <c r="DV76" s="42" t="n"/>
      <c r="DX76" s="29" t="n"/>
      <c r="DY76" s="42" t="n"/>
      <c r="EA76" s="29" t="n"/>
      <c r="EB76" s="42" t="n"/>
      <c r="ED76" s="29" t="n"/>
      <c r="EE76" s="42" t="n"/>
      <c r="EG76" s="29" t="n"/>
    </row>
    <row customHeight="1" ht="12" r="77">
      <c r="A77" s="52" t="n">
        <v>43380</v>
      </c>
      <c r="B77" s="42" t="inlineStr">
        <is>
          <t>Espanyol</t>
        </is>
      </c>
      <c r="C77" s="42" t="inlineStr">
        <is>
          <t>Villarreal</t>
        </is>
      </c>
      <c r="D77" s="27" t="n">
        <v>508</v>
      </c>
      <c r="E77" s="27" t="n">
        <v>405</v>
      </c>
      <c r="F77" s="27" t="n">
        <v>446</v>
      </c>
      <c r="G77" s="27" t="n">
        <v>446</v>
      </c>
      <c r="H77" s="8" t="n">
        <v>12</v>
      </c>
      <c r="I77" s="8" t="n">
        <v>6</v>
      </c>
      <c r="J77" s="8" t="n">
        <v>18</v>
      </c>
      <c r="K77" s="15" t="n">
        <v>3</v>
      </c>
      <c r="L77" s="27" t="n">
        <v>1</v>
      </c>
      <c r="M77" s="8" t="n">
        <v>4</v>
      </c>
      <c r="N77" s="12">
        <f>IF(K77="","",LOOKUP(K77-L77,{-9E+307,0,1},{2,"x",1}))</f>
        <v/>
      </c>
      <c r="O77" s="7">
        <f>IF(K77="","",K77&amp;"-"&amp;L77)</f>
        <v/>
      </c>
      <c r="P77" s="1" t="n"/>
      <c r="DJ77" s="42" t="n"/>
      <c r="DL77" s="29" t="n"/>
      <c r="DM77" s="42" t="n"/>
      <c r="DO77" s="29" t="n"/>
      <c r="DP77" s="42" t="n"/>
      <c r="DR77" s="29" t="n"/>
      <c r="DS77" s="42" t="n"/>
      <c r="DU77" s="29" t="n"/>
      <c r="DV77" s="42" t="n"/>
      <c r="DX77" s="29" t="n"/>
      <c r="DY77" s="42" t="n"/>
      <c r="EA77" s="29" t="n"/>
      <c r="EB77" s="42" t="n"/>
      <c r="ED77" s="29" t="n"/>
      <c r="EE77" s="42" t="n"/>
      <c r="EG77" s="29" t="n"/>
    </row>
    <row r="78">
      <c r="A78" s="52" t="n">
        <v>43380</v>
      </c>
      <c r="B78" s="42" t="inlineStr">
        <is>
          <t>Sevilla</t>
        </is>
      </c>
      <c r="C78" s="42" t="inlineStr">
        <is>
          <t>Celta Vigo</t>
        </is>
      </c>
      <c r="D78" s="27" t="n">
        <v>438</v>
      </c>
      <c r="E78" s="27" t="n">
        <v>407</v>
      </c>
      <c r="F78" s="27" t="n">
        <v>369</v>
      </c>
      <c r="G78" s="27" t="n">
        <v>329</v>
      </c>
      <c r="H78" s="8" t="n">
        <v>3</v>
      </c>
      <c r="I78" s="8" t="n">
        <v>5</v>
      </c>
      <c r="J78" s="8" t="n">
        <v>8</v>
      </c>
      <c r="K78" s="15" t="n">
        <v>2</v>
      </c>
      <c r="L78" s="27" t="n">
        <v>1</v>
      </c>
      <c r="M78" s="8" t="n">
        <v>3</v>
      </c>
      <c r="N78" s="12">
        <f>IF(K78="","",LOOKUP(K78-L78,{-9E+307,0,1},{2,"x",1}))</f>
        <v/>
      </c>
      <c r="O78" s="7">
        <f>IF(K78="","",K78&amp;"-"&amp;L78)</f>
        <v/>
      </c>
      <c r="P78" s="1" t="n"/>
      <c r="DJ78" s="42" t="n"/>
      <c r="DL78" s="29" t="n"/>
      <c r="DM78" s="42" t="n"/>
      <c r="DO78" s="29" t="n"/>
      <c r="DP78" s="42" t="n"/>
      <c r="DR78" s="29" t="n"/>
      <c r="DS78" s="42" t="n"/>
      <c r="DU78" s="29" t="n"/>
      <c r="DV78" s="42" t="n"/>
      <c r="DX78" s="29" t="n"/>
      <c r="DY78" s="42" t="n"/>
      <c r="EA78" s="29" t="n"/>
      <c r="EB78" s="42" t="n"/>
      <c r="ED78" s="29" t="n"/>
      <c r="EE78" s="42" t="n"/>
      <c r="EG78" s="29" t="n"/>
    </row>
    <row customHeight="1" ht="12" r="79">
      <c r="A79" s="52" t="n">
        <v>43380</v>
      </c>
      <c r="B79" s="42" t="inlineStr">
        <is>
          <t>Valencia</t>
        </is>
      </c>
      <c r="C79" s="42" t="inlineStr">
        <is>
          <t>Barcelona</t>
        </is>
      </c>
      <c r="D79" s="27" t="n">
        <v>303</v>
      </c>
      <c r="E79" s="27" t="n">
        <v>993</v>
      </c>
      <c r="F79" s="27" t="n">
        <v>234</v>
      </c>
      <c r="G79" s="27" t="n">
        <v>904</v>
      </c>
      <c r="H79" s="8" t="n">
        <v>3</v>
      </c>
      <c r="I79" s="8" t="n">
        <v>5</v>
      </c>
      <c r="J79" s="8" t="n">
        <v>8</v>
      </c>
      <c r="K79" s="15" t="n">
        <v>1</v>
      </c>
      <c r="L79" s="27" t="n">
        <v>1</v>
      </c>
      <c r="M79" s="8" t="n">
        <v>2</v>
      </c>
      <c r="N79" s="12">
        <f>IF(K79="","",LOOKUP(K79-L79,{-9E+307,0,1},{2,"x",1}))</f>
        <v/>
      </c>
      <c r="O79" s="7">
        <f>IF(K79="","",K79&amp;"-"&amp;L79)</f>
        <v/>
      </c>
      <c r="P79" s="1" t="n"/>
      <c r="DJ79" s="42" t="n"/>
      <c r="DL79" s="29" t="n"/>
      <c r="DM79" s="42" t="n"/>
      <c r="DO79" s="29" t="n"/>
      <c r="DP79" s="42" t="n"/>
      <c r="DR79" s="29" t="n"/>
      <c r="DS79" s="42" t="n"/>
      <c r="DU79" s="29" t="n"/>
      <c r="DV79" s="42" t="n"/>
      <c r="DX79" s="29" t="n"/>
      <c r="DY79" s="42" t="n"/>
      <c r="EA79" s="29" t="n"/>
      <c r="EB79" s="42" t="n"/>
      <c r="ED79" s="29" t="n"/>
      <c r="EE79" s="42" t="n"/>
      <c r="EG79" s="29" t="n"/>
    </row>
    <row customHeight="1" ht="12" r="80">
      <c r="A80" s="52" t="n">
        <v>43380</v>
      </c>
      <c r="B80" s="42" t="inlineStr">
        <is>
          <t>Valladolid</t>
        </is>
      </c>
      <c r="C80" s="42" t="inlineStr">
        <is>
          <t>Huesca</t>
        </is>
      </c>
      <c r="D80" s="27" t="n">
        <v>367</v>
      </c>
      <c r="E80" s="27" t="n">
        <v>488</v>
      </c>
      <c r="F80" s="27" t="n">
        <v>280</v>
      </c>
      <c r="G80" s="27" t="n">
        <v>395</v>
      </c>
      <c r="H80" s="8" t="n">
        <v>3</v>
      </c>
      <c r="I80" s="8" t="n">
        <v>1</v>
      </c>
      <c r="J80" s="8" t="n">
        <v>4</v>
      </c>
      <c r="K80" s="15" t="n">
        <v>1</v>
      </c>
      <c r="L80" s="27" t="n">
        <v>0</v>
      </c>
      <c r="M80" s="8" t="n">
        <v>1</v>
      </c>
      <c r="N80" s="12">
        <f>IF(K80="","",LOOKUP(K80-L80,{-9E+307,0,1},{2,"x",1}))</f>
        <v/>
      </c>
      <c r="O80" s="7">
        <f>IF(K80="","",K80&amp;"-"&amp;L80)</f>
        <v/>
      </c>
      <c r="P80" s="1" t="n"/>
      <c r="DJ80" s="42" t="n"/>
      <c r="DL80" s="29" t="n"/>
      <c r="DM80" s="42" t="n"/>
      <c r="DO80" s="29" t="n"/>
      <c r="DP80" s="42" t="n"/>
      <c r="DR80" s="29" t="n"/>
      <c r="DS80" s="42" t="n"/>
      <c r="DU80" s="29" t="n"/>
      <c r="DV80" s="42" t="n"/>
      <c r="DX80" s="29" t="n"/>
      <c r="DY80" s="42" t="n"/>
      <c r="EA80" s="29" t="n"/>
      <c r="EB80" s="42" t="n"/>
      <c r="ED80" s="29" t="n"/>
      <c r="EE80" s="42" t="n"/>
      <c r="EG80" s="29" t="n"/>
    </row>
    <row customHeight="1" ht="12" r="81">
      <c r="A81" s="52" t="n">
        <v>43392</v>
      </c>
      <c r="B81" s="42" t="inlineStr">
        <is>
          <t>Celta Vigo</t>
        </is>
      </c>
      <c r="C81" s="42" t="inlineStr">
        <is>
          <t>Alaves</t>
        </is>
      </c>
      <c r="D81" s="27" t="n">
        <v>560</v>
      </c>
      <c r="E81" s="27" t="n">
        <v>353</v>
      </c>
      <c r="F81" s="27" t="n">
        <v>470</v>
      </c>
      <c r="G81" s="27" t="n">
        <v>263</v>
      </c>
      <c r="H81" s="8" t="n">
        <v>9</v>
      </c>
      <c r="I81" s="8" t="n">
        <v>2</v>
      </c>
      <c r="J81" s="8" t="n">
        <v>11</v>
      </c>
      <c r="K81" s="15" t="n">
        <v>0</v>
      </c>
      <c r="L81" s="27" t="n">
        <v>1</v>
      </c>
      <c r="M81" s="8" t="n">
        <v>1</v>
      </c>
      <c r="N81" s="12">
        <f>IF(K81="","",LOOKUP(K81-L81,{-9E+307,0,1},{2,"x",1}))</f>
        <v/>
      </c>
      <c r="O81" s="7">
        <f>IF(K81="","",K81&amp;"-"&amp;L81)</f>
        <v/>
      </c>
      <c r="P81" s="1" t="n"/>
      <c r="DJ81" s="42" t="n"/>
      <c r="DL81" s="29" t="n"/>
      <c r="DM81" s="42" t="n"/>
      <c r="DO81" s="29" t="n"/>
      <c r="DP81" s="42" t="n"/>
      <c r="DR81" s="29" t="n"/>
      <c r="DS81" s="42" t="n"/>
      <c r="DU81" s="29" t="n"/>
      <c r="DV81" s="42" t="n"/>
      <c r="DX81" s="29" t="n"/>
      <c r="DY81" s="42" t="n"/>
      <c r="EA81" s="29" t="n"/>
      <c r="EB81" s="42" t="n"/>
      <c r="ED81" s="29" t="n"/>
      <c r="EE81" s="42" t="n"/>
      <c r="EG81" s="29" t="n"/>
    </row>
    <row customHeight="1" ht="12" r="82">
      <c r="A82" s="52" t="n">
        <v>43393</v>
      </c>
      <c r="B82" s="42" t="inlineStr">
        <is>
          <t>Barcelona</t>
        </is>
      </c>
      <c r="C82" s="42" t="inlineStr">
        <is>
          <t>Sevilla</t>
        </is>
      </c>
      <c r="D82" s="27" t="n">
        <v>477</v>
      </c>
      <c r="E82" s="27" t="n">
        <v>394</v>
      </c>
      <c r="F82" s="27" t="n">
        <v>412</v>
      </c>
      <c r="G82" s="27" t="n">
        <v>326</v>
      </c>
      <c r="H82" s="8" t="n">
        <v>9</v>
      </c>
      <c r="I82" s="8" t="n">
        <v>6</v>
      </c>
      <c r="J82" s="8" t="n">
        <v>15</v>
      </c>
      <c r="K82" s="15" t="n">
        <v>4</v>
      </c>
      <c r="L82" s="27" t="n">
        <v>2</v>
      </c>
      <c r="M82" s="8" t="n">
        <v>6</v>
      </c>
      <c r="N82" s="12">
        <f>IF(K82="","",LOOKUP(K82-L82,{-9E+307,0,1},{2,"x",1}))</f>
        <v/>
      </c>
      <c r="O82" s="7">
        <f>IF(K82="","",K82&amp;"-"&amp;L82)</f>
        <v/>
      </c>
      <c r="P82" s="1" t="n"/>
      <c r="DJ82" s="42" t="n"/>
      <c r="DL82" s="29" t="n"/>
      <c r="DM82" s="42" t="n"/>
      <c r="DO82" s="29" t="n"/>
      <c r="DP82" s="42" t="n"/>
      <c r="DR82" s="29" t="n"/>
      <c r="DS82" s="42" t="n"/>
      <c r="DU82" s="29" t="n"/>
      <c r="DV82" s="42" t="n"/>
      <c r="DX82" s="29" t="n"/>
      <c r="DY82" s="42" t="n"/>
      <c r="EA82" s="29" t="n"/>
      <c r="EB82" s="42" t="n"/>
      <c r="ED82" s="29" t="n"/>
      <c r="EE82" s="42" t="n"/>
      <c r="EG82" s="29" t="n"/>
    </row>
    <row customHeight="1" ht="12" r="83">
      <c r="A83" s="52" t="n">
        <v>43393</v>
      </c>
      <c r="B83" s="42" t="inlineStr">
        <is>
          <t>Real Madrid</t>
        </is>
      </c>
      <c r="C83" s="42" t="inlineStr">
        <is>
          <t>Levante</t>
        </is>
      </c>
      <c r="D83" s="27" t="n">
        <v>606</v>
      </c>
      <c r="E83" s="27" t="n">
        <v>271</v>
      </c>
      <c r="F83" s="27" t="n">
        <v>544</v>
      </c>
      <c r="G83" s="27" t="n">
        <v>190</v>
      </c>
      <c r="H83" s="8" t="n">
        <v>12</v>
      </c>
      <c r="I83" s="8" t="n">
        <v>2</v>
      </c>
      <c r="J83" s="8" t="n">
        <v>14</v>
      </c>
      <c r="K83" s="15" t="n">
        <v>1</v>
      </c>
      <c r="L83" s="27" t="n">
        <v>2</v>
      </c>
      <c r="M83" s="8" t="n">
        <v>3</v>
      </c>
      <c r="N83" s="12">
        <f>IF(K83="","",LOOKUP(K83-L83,{-9E+307,0,1},{2,"x",1}))</f>
        <v/>
      </c>
      <c r="O83" s="7">
        <f>IF(K83="","",K83&amp;"-"&amp;L83)</f>
        <v/>
      </c>
      <c r="P83" s="1" t="n"/>
      <c r="DJ83" s="42" t="n"/>
      <c r="DL83" s="29" t="n"/>
      <c r="DM83" s="42" t="n"/>
      <c r="DO83" s="29" t="n"/>
      <c r="DP83" s="42" t="n"/>
      <c r="DR83" s="29" t="n"/>
      <c r="DS83" s="42" t="n"/>
      <c r="DU83" s="29" t="n"/>
      <c r="DV83" s="42" t="n"/>
      <c r="DX83" s="29" t="n"/>
      <c r="DY83" s="42" t="n"/>
      <c r="EA83" s="29" t="n"/>
      <c r="EB83" s="42" t="n"/>
      <c r="ED83" s="29" t="n"/>
      <c r="EE83" s="42" t="n"/>
      <c r="EG83" s="29" t="n"/>
    </row>
    <row customHeight="1" ht="12" r="84">
      <c r="A84" s="52" t="n">
        <v>43393</v>
      </c>
      <c r="B84" s="42" t="inlineStr">
        <is>
          <t>Valencia</t>
        </is>
      </c>
      <c r="C84" s="42" t="inlineStr">
        <is>
          <t>Leganes</t>
        </is>
      </c>
      <c r="D84" s="27" t="n">
        <v>503</v>
      </c>
      <c r="E84" s="27" t="n">
        <v>379</v>
      </c>
      <c r="F84" s="27" t="n">
        <v>422</v>
      </c>
      <c r="G84" s="27" t="n">
        <v>287</v>
      </c>
      <c r="H84" s="8" t="n">
        <v>4</v>
      </c>
      <c r="I84" s="8" t="n">
        <v>5</v>
      </c>
      <c r="J84" s="8" t="n">
        <v>9</v>
      </c>
      <c r="K84" s="15" t="n">
        <v>1</v>
      </c>
      <c r="L84" s="27" t="n">
        <v>1</v>
      </c>
      <c r="M84" s="8" t="n">
        <v>2</v>
      </c>
      <c r="N84" s="12">
        <f>IF(K84="","",LOOKUP(K84-L84,{-9E+307,0,1},{2,"x",1}))</f>
        <v/>
      </c>
      <c r="O84" s="7">
        <f>IF(K84="","",K84&amp;"-"&amp;L84)</f>
        <v/>
      </c>
      <c r="P84" s="1" t="n"/>
      <c r="DJ84" s="42" t="n"/>
      <c r="DL84" s="29" t="n"/>
      <c r="DM84" s="42" t="n"/>
      <c r="DO84" s="29" t="n"/>
      <c r="DP84" s="42" t="n"/>
      <c r="DR84" s="29" t="n"/>
      <c r="DS84" s="42" t="n"/>
      <c r="DU84" s="29" t="n"/>
      <c r="DV84" s="42" t="n"/>
      <c r="DX84" s="29" t="n"/>
      <c r="DY84" s="42" t="n"/>
      <c r="EA84" s="29" t="n"/>
      <c r="EB84" s="42" t="n"/>
      <c r="ED84" s="29" t="n"/>
      <c r="EE84" s="42" t="n"/>
      <c r="EG84" s="29" t="n"/>
    </row>
    <row customHeight="1" ht="12" r="85">
      <c r="A85" s="52" t="n">
        <v>43393</v>
      </c>
      <c r="B85" s="42" t="inlineStr">
        <is>
          <t>Villarreal</t>
        </is>
      </c>
      <c r="C85" s="42" t="inlineStr">
        <is>
          <t>Atl. Madrid</t>
        </is>
      </c>
      <c r="D85" s="27" t="n">
        <v>504</v>
      </c>
      <c r="E85" s="27" t="n">
        <v>441</v>
      </c>
      <c r="F85" s="27" t="n">
        <v>414</v>
      </c>
      <c r="G85" s="27" t="n">
        <v>350</v>
      </c>
      <c r="H85" s="8" t="n">
        <v>6</v>
      </c>
      <c r="I85" s="8" t="n">
        <v>4</v>
      </c>
      <c r="J85" s="8" t="n">
        <v>10</v>
      </c>
      <c r="K85" s="15" t="n">
        <v>1</v>
      </c>
      <c r="L85" s="27" t="n">
        <v>1</v>
      </c>
      <c r="M85" s="8" t="n">
        <v>2</v>
      </c>
      <c r="N85" s="12">
        <f>IF(K85="","",LOOKUP(K85-L85,{-9E+307,0,1},{2,"x",1}))</f>
        <v/>
      </c>
      <c r="O85" s="7">
        <f>IF(K85="","",K85&amp;"-"&amp;L85)</f>
        <v/>
      </c>
      <c r="P85" s="1" t="n"/>
      <c r="DJ85" s="42" t="n"/>
      <c r="DL85" s="29" t="n"/>
      <c r="DM85" s="42" t="n"/>
      <c r="DO85" s="29" t="n"/>
      <c r="DP85" s="42" t="n"/>
      <c r="DR85" s="29" t="n"/>
      <c r="DS85" s="42" t="n"/>
      <c r="DU85" s="29" t="n"/>
      <c r="DV85" s="42" t="n"/>
      <c r="DX85" s="29" t="n"/>
      <c r="DY85" s="42" t="n"/>
      <c r="EA85" s="29" t="n"/>
      <c r="EB85" s="42" t="n"/>
      <c r="ED85" s="29" t="n"/>
      <c r="EE85" s="42" t="n"/>
      <c r="EG85" s="29" t="n"/>
    </row>
    <row customHeight="1" ht="12" r="86">
      <c r="A86" s="52" t="n">
        <v>43394</v>
      </c>
      <c r="B86" s="42" t="inlineStr">
        <is>
          <t>Betis</t>
        </is>
      </c>
      <c r="C86" s="42" t="inlineStr">
        <is>
          <t>Valladolid</t>
        </is>
      </c>
      <c r="D86" s="27" t="n">
        <v>583</v>
      </c>
      <c r="E86" s="27" t="n">
        <v>348</v>
      </c>
      <c r="F86" s="27" t="n">
        <v>516</v>
      </c>
      <c r="G86" s="27" t="n">
        <v>263</v>
      </c>
      <c r="H86" s="8" t="n">
        <v>4</v>
      </c>
      <c r="I86" s="8" t="n">
        <v>2</v>
      </c>
      <c r="J86" s="8" t="n">
        <v>6</v>
      </c>
      <c r="K86" s="15" t="n">
        <v>0</v>
      </c>
      <c r="L86" s="27" t="n">
        <v>1</v>
      </c>
      <c r="M86" s="8" t="n">
        <v>1</v>
      </c>
      <c r="N86" s="12">
        <f>IF(K86="","",LOOKUP(K86-L86,{-9E+307,0,1},{2,"x",1}))</f>
        <v/>
      </c>
      <c r="O86" s="7">
        <f>IF(K86="","",K86&amp;"-"&amp;L86)</f>
        <v/>
      </c>
      <c r="P86" s="1" t="n"/>
      <c r="DJ86" s="42" t="n"/>
      <c r="DL86" s="29" t="n"/>
      <c r="DM86" s="42" t="n"/>
      <c r="DO86" s="29" t="n"/>
      <c r="DP86" s="42" t="n"/>
      <c r="DR86" s="29" t="n"/>
      <c r="DS86" s="42" t="n"/>
      <c r="DU86" s="29" t="n"/>
      <c r="DV86" s="42" t="n"/>
      <c r="DX86" s="29" t="n"/>
      <c r="DY86" s="42" t="n"/>
      <c r="EA86" s="29" t="n"/>
      <c r="EB86" s="42" t="n"/>
      <c r="ED86" s="29" t="n"/>
      <c r="EE86" s="42" t="n"/>
      <c r="EG86" s="29" t="n"/>
    </row>
    <row customHeight="1" ht="12" r="87">
      <c r="A87" s="52" t="n">
        <v>43394</v>
      </c>
      <c r="B87" s="42" t="inlineStr">
        <is>
          <t>Eibar</t>
        </is>
      </c>
      <c r="C87" s="42" t="inlineStr">
        <is>
          <t>Ath Bilbao</t>
        </is>
      </c>
      <c r="D87" s="27" t="n">
        <v>447</v>
      </c>
      <c r="E87" s="27" t="n">
        <v>304</v>
      </c>
      <c r="F87" s="27" t="n">
        <v>328</v>
      </c>
      <c r="G87" s="27" t="n">
        <v>187</v>
      </c>
      <c r="H87" s="8" t="n">
        <v>6</v>
      </c>
      <c r="I87" s="8" t="n">
        <v>3</v>
      </c>
      <c r="J87" s="8" t="n">
        <v>9</v>
      </c>
      <c r="K87" s="15" t="n">
        <v>1</v>
      </c>
      <c r="L87" s="27" t="n">
        <v>1</v>
      </c>
      <c r="M87" s="8" t="n">
        <v>2</v>
      </c>
      <c r="N87" s="12">
        <f>IF(K87="","",LOOKUP(K87-L87,{-9E+307,0,1},{2,"x",1}))</f>
        <v/>
      </c>
      <c r="O87" s="7">
        <f>IF(K87="","",K87&amp;"-"&amp;L87)</f>
        <v/>
      </c>
      <c r="P87" s="1" t="n"/>
      <c r="DJ87" s="42" t="n"/>
      <c r="DL87" s="29" t="n"/>
      <c r="DM87" s="42" t="n"/>
      <c r="DO87" s="29" t="n"/>
      <c r="DP87" s="42" t="n"/>
      <c r="DR87" s="29" t="n"/>
      <c r="DS87" s="42" t="n"/>
      <c r="DU87" s="29" t="n"/>
      <c r="DV87" s="42" t="n"/>
      <c r="DX87" s="29" t="n"/>
      <c r="DY87" s="42" t="n"/>
      <c r="EA87" s="29" t="n"/>
      <c r="EB87" s="42" t="n"/>
      <c r="ED87" s="29" t="n"/>
      <c r="EE87" s="42" t="n"/>
      <c r="EG87" s="29" t="n"/>
    </row>
    <row customHeight="1" ht="12" r="88">
      <c r="A88" s="52" t="n">
        <v>43394</v>
      </c>
      <c r="B88" s="42" t="inlineStr">
        <is>
          <t>Huesca</t>
        </is>
      </c>
      <c r="C88" s="42" t="inlineStr">
        <is>
          <t>Espanyol</t>
        </is>
      </c>
      <c r="D88" s="27" t="n">
        <v>437</v>
      </c>
      <c r="E88" s="27" t="n">
        <v>393</v>
      </c>
      <c r="F88" s="27" t="n">
        <v>359</v>
      </c>
      <c r="G88" s="27" t="n">
        <v>306</v>
      </c>
      <c r="H88" s="8" t="n">
        <v>2</v>
      </c>
      <c r="I88" s="8" t="n">
        <v>2</v>
      </c>
      <c r="J88" s="8" t="n">
        <v>4</v>
      </c>
      <c r="K88" s="15" t="n">
        <v>0</v>
      </c>
      <c r="L88" s="27" t="n">
        <v>2</v>
      </c>
      <c r="M88" s="8" t="n">
        <v>2</v>
      </c>
      <c r="N88" s="12">
        <f>IF(K88="","",LOOKUP(K88-L88,{-9E+307,0,1},{2,"x",1}))</f>
        <v/>
      </c>
      <c r="O88" s="7">
        <f>IF(K88="","",K88&amp;"-"&amp;L88)</f>
        <v/>
      </c>
      <c r="P88" s="1" t="n"/>
      <c r="DJ88" s="42" t="n"/>
      <c r="DL88" s="29" t="n"/>
      <c r="DM88" s="42" t="n"/>
      <c r="DO88" s="29" t="n"/>
      <c r="DP88" s="42" t="n"/>
      <c r="DR88" s="29" t="n"/>
      <c r="DS88" s="42" t="n"/>
      <c r="DU88" s="29" t="n"/>
      <c r="DV88" s="42" t="n"/>
      <c r="DX88" s="29" t="n"/>
      <c r="DY88" s="42" t="n"/>
      <c r="EA88" s="29" t="n"/>
      <c r="EB88" s="42" t="n"/>
      <c r="ED88" s="29" t="n"/>
      <c r="EE88" s="42" t="n"/>
      <c r="EG88" s="29" t="n"/>
    </row>
    <row customHeight="1" ht="12" r="89">
      <c r="A89" s="52" t="n">
        <v>43394</v>
      </c>
      <c r="B89" s="42" t="inlineStr">
        <is>
          <t>Rayo Vallecano</t>
        </is>
      </c>
      <c r="C89" s="42" t="inlineStr">
        <is>
          <t>Getafe</t>
        </is>
      </c>
      <c r="D89" s="27" t="n">
        <v>395</v>
      </c>
      <c r="E89" s="27" t="n">
        <v>212</v>
      </c>
      <c r="F89" s="27" t="n">
        <v>309</v>
      </c>
      <c r="G89" s="27" t="n">
        <v>126</v>
      </c>
      <c r="H89" s="8" t="n">
        <v>3</v>
      </c>
      <c r="I89" s="8" t="n">
        <v>2</v>
      </c>
      <c r="J89" s="8" t="n">
        <v>5</v>
      </c>
      <c r="K89" s="15" t="n">
        <v>1</v>
      </c>
      <c r="L89" s="27" t="n">
        <v>2</v>
      </c>
      <c r="M89" s="8" t="n">
        <v>3</v>
      </c>
      <c r="N89" s="12">
        <f>IF(K89="","",LOOKUP(K89-L89,{-9E+307,0,1},{2,"x",1}))</f>
        <v/>
      </c>
      <c r="O89" s="7">
        <f>IF(K89="","",K89&amp;"-"&amp;L89)</f>
        <v/>
      </c>
      <c r="P89" s="1" t="n"/>
      <c r="DJ89" s="42" t="n"/>
      <c r="DL89" s="29" t="n"/>
      <c r="DM89" s="42" t="n"/>
      <c r="DO89" s="29" t="n"/>
      <c r="DP89" s="42" t="n"/>
      <c r="DR89" s="29" t="n"/>
      <c r="DS89" s="42" t="n"/>
      <c r="DU89" s="29" t="n"/>
      <c r="DV89" s="42" t="n"/>
      <c r="DX89" s="29" t="n"/>
      <c r="DY89" s="42" t="n"/>
      <c r="EA89" s="29" t="n"/>
      <c r="EB89" s="42" t="n"/>
      <c r="ED89" s="29" t="n"/>
      <c r="EE89" s="42" t="n"/>
      <c r="EG89" s="29" t="n"/>
    </row>
    <row r="90">
      <c r="A90" s="52" t="n">
        <v>43395</v>
      </c>
      <c r="B90" s="42" t="inlineStr">
        <is>
          <t>Real Sociedad</t>
        </is>
      </c>
      <c r="C90" s="42" t="inlineStr">
        <is>
          <t>Girona</t>
        </is>
      </c>
      <c r="D90" s="27" t="n">
        <v>444</v>
      </c>
      <c r="E90" s="27" t="n">
        <v>363</v>
      </c>
      <c r="F90" s="27" t="n">
        <v>361</v>
      </c>
      <c r="G90" s="27" t="n">
        <v>278</v>
      </c>
      <c r="H90" s="8" t="n">
        <v>8</v>
      </c>
      <c r="I90" s="8" t="n">
        <v>2</v>
      </c>
      <c r="J90" s="8" t="n">
        <v>10</v>
      </c>
      <c r="K90" s="15" t="n">
        <v>0</v>
      </c>
      <c r="L90" s="27" t="n">
        <v>0</v>
      </c>
      <c r="M90" s="8" t="n">
        <v>0</v>
      </c>
      <c r="N90" s="12">
        <f>IF(K90="","",LOOKUP(K90-L90,{-9E+307,0,1},{2,"x",1}))</f>
        <v/>
      </c>
      <c r="O90" s="7">
        <f>IF(K90="","",K90&amp;"-"&amp;L90)</f>
        <v/>
      </c>
      <c r="P90" s="1" t="n"/>
      <c r="DJ90" s="42" t="n"/>
      <c r="DL90" s="29" t="n"/>
      <c r="DM90" s="42" t="n"/>
      <c r="DO90" s="29" t="n"/>
      <c r="DP90" s="42" t="n"/>
      <c r="DR90" s="29" t="n"/>
      <c r="DS90" s="42" t="n"/>
      <c r="DU90" s="29" t="n"/>
      <c r="DV90" s="42" t="n"/>
      <c r="DX90" s="29" t="n"/>
      <c r="DY90" s="42" t="n"/>
      <c r="EA90" s="29" t="n"/>
      <c r="EB90" s="42" t="n"/>
      <c r="ED90" s="29" t="n"/>
      <c r="EE90" s="42" t="n"/>
      <c r="EG90" s="29" t="n"/>
    </row>
    <row customHeight="1" ht="12" r="91">
      <c r="A91" s="52" t="n">
        <v>43397</v>
      </c>
      <c r="B91" s="42" t="inlineStr">
        <is>
          <t>Rayo Vallecano</t>
        </is>
      </c>
      <c r="C91" s="42" t="inlineStr">
        <is>
          <t>Ath Bilbao</t>
        </is>
      </c>
      <c r="D91" s="27" t="n">
        <v>272</v>
      </c>
      <c r="E91" s="27" t="n">
        <v>563</v>
      </c>
      <c r="F91" s="27" t="n">
        <v>208</v>
      </c>
      <c r="G91" s="27" t="n">
        <v>467</v>
      </c>
      <c r="H91" s="8" t="n">
        <v>3</v>
      </c>
      <c r="I91" s="8" t="n">
        <v>4</v>
      </c>
      <c r="J91" s="8" t="n">
        <v>7</v>
      </c>
      <c r="K91" s="15" t="n">
        <v>1</v>
      </c>
      <c r="L91" s="27" t="n">
        <v>1</v>
      </c>
      <c r="M91" s="8" t="n">
        <v>2</v>
      </c>
      <c r="N91" s="12">
        <f>IF(K91="","",LOOKUP(K91-L91,{-9E+307,0,1},{2,"x",1}))</f>
        <v/>
      </c>
      <c r="O91" s="7">
        <f>IF(K91="","",K91&amp;"-"&amp;L91)</f>
        <v/>
      </c>
      <c r="P91" s="1" t="n"/>
      <c r="DJ91" s="42" t="n"/>
      <c r="DL91" s="29" t="n"/>
      <c r="DM91" s="42" t="n"/>
      <c r="DO91" s="29" t="n"/>
      <c r="DP91" s="42" t="n"/>
      <c r="DR91" s="29" t="n"/>
      <c r="DS91" s="42" t="n"/>
      <c r="DU91" s="29" t="n"/>
      <c r="DV91" s="42" t="n"/>
      <c r="DX91" s="29" t="n"/>
      <c r="DY91" s="42" t="n"/>
      <c r="EA91" s="29" t="n"/>
      <c r="EB91" s="42" t="n"/>
      <c r="ED91" s="29" t="n"/>
      <c r="EE91" s="42" t="n"/>
      <c r="EG91" s="29" t="n"/>
    </row>
    <row customHeight="1" ht="12" r="92">
      <c r="A92" s="52" t="n">
        <v>43399</v>
      </c>
      <c r="B92" s="42" t="inlineStr">
        <is>
          <t>Valladolid</t>
        </is>
      </c>
      <c r="C92" s="42" t="inlineStr">
        <is>
          <t>Espanyol</t>
        </is>
      </c>
      <c r="D92" s="27" t="n">
        <v>478</v>
      </c>
      <c r="E92" s="27" t="n">
        <v>396</v>
      </c>
      <c r="F92" s="27" t="n">
        <v>412</v>
      </c>
      <c r="G92" s="27" t="n">
        <v>313</v>
      </c>
      <c r="H92" s="8" t="n">
        <v>2</v>
      </c>
      <c r="I92" s="8" t="n">
        <v>3</v>
      </c>
      <c r="J92" s="8" t="n">
        <v>5</v>
      </c>
      <c r="K92" s="15" t="n">
        <v>1</v>
      </c>
      <c r="L92" s="27" t="n">
        <v>1</v>
      </c>
      <c r="M92" s="8" t="n">
        <v>2</v>
      </c>
      <c r="N92" s="12">
        <f>IF(K92="","",LOOKUP(K92-L92,{-9E+307,0,1},{2,"x",1}))</f>
        <v/>
      </c>
      <c r="O92" s="7">
        <f>IF(K92="","",K92&amp;"-"&amp;L92)</f>
        <v/>
      </c>
      <c r="P92" s="1" t="n"/>
      <c r="DJ92" s="42" t="n"/>
      <c r="DL92" s="29" t="n"/>
      <c r="DM92" s="42" t="n"/>
      <c r="DO92" s="29" t="n"/>
      <c r="DP92" s="42" t="n"/>
      <c r="DR92" s="29" t="n"/>
      <c r="DS92" s="42" t="n"/>
      <c r="DU92" s="29" t="n"/>
      <c r="DV92" s="42" t="n"/>
      <c r="DX92" s="29" t="n"/>
      <c r="DY92" s="42" t="n"/>
      <c r="EA92" s="29" t="n"/>
      <c r="EB92" s="42" t="n"/>
      <c r="ED92" s="29" t="n"/>
      <c r="EE92" s="42" t="n"/>
      <c r="EG92" s="29" t="n"/>
    </row>
    <row customHeight="1" ht="12" r="93">
      <c r="A93" s="52" t="n">
        <v>43400</v>
      </c>
      <c r="B93" s="42" t="inlineStr">
        <is>
          <t>Ath Bilbao</t>
        </is>
      </c>
      <c r="C93" s="42" t="inlineStr">
        <is>
          <t>Valencia</t>
        </is>
      </c>
      <c r="D93" s="27" t="n">
        <v>400</v>
      </c>
      <c r="E93" s="27" t="n">
        <v>368</v>
      </c>
      <c r="F93" s="27" t="n">
        <v>307</v>
      </c>
      <c r="G93" s="27" t="n">
        <v>272</v>
      </c>
      <c r="H93" s="8" t="n">
        <v>2</v>
      </c>
      <c r="I93" s="8" t="n">
        <v>3</v>
      </c>
      <c r="J93" s="8" t="n">
        <v>5</v>
      </c>
      <c r="K93" s="15" t="n">
        <v>0</v>
      </c>
      <c r="L93" s="27" t="n">
        <v>0</v>
      </c>
      <c r="M93" s="8" t="n">
        <v>0</v>
      </c>
      <c r="N93" s="12">
        <f>IF(K93="","",LOOKUP(K93-L93,{-9E+307,0,1},{2,"x",1}))</f>
        <v/>
      </c>
      <c r="O93" s="7">
        <f>IF(K93="","",K93&amp;"-"&amp;L93)</f>
        <v/>
      </c>
      <c r="P93" s="1" t="n"/>
      <c r="DJ93" s="42" t="n"/>
      <c r="DL93" s="29" t="n"/>
      <c r="DM93" s="42" t="n"/>
      <c r="DO93" s="29" t="n"/>
      <c r="DP93" s="42" t="n"/>
      <c r="DR93" s="29" t="n"/>
      <c r="DS93" s="42" t="n"/>
      <c r="DU93" s="29" t="n"/>
      <c r="DV93" s="42" t="n"/>
      <c r="DX93" s="29" t="n"/>
      <c r="DY93" s="42" t="n"/>
      <c r="EA93" s="29" t="n"/>
      <c r="EB93" s="42" t="n"/>
      <c r="ED93" s="29" t="n"/>
      <c r="EE93" s="42" t="n"/>
      <c r="EG93" s="29" t="n"/>
    </row>
    <row customHeight="1" ht="12" r="94">
      <c r="A94" s="52" t="n">
        <v>43400</v>
      </c>
      <c r="B94" s="42" t="inlineStr">
        <is>
          <t>Atl. Madrid</t>
        </is>
      </c>
      <c r="C94" s="42" t="inlineStr">
        <is>
          <t>Real Sociedad</t>
        </is>
      </c>
      <c r="D94" s="27" t="n">
        <v>614</v>
      </c>
      <c r="E94" s="27" t="n">
        <v>400</v>
      </c>
      <c r="F94" s="27" t="n">
        <v>517</v>
      </c>
      <c r="G94" s="27" t="n">
        <v>298</v>
      </c>
      <c r="H94" s="8" t="n">
        <v>4</v>
      </c>
      <c r="I94" s="8" t="n">
        <v>0</v>
      </c>
      <c r="J94" s="8" t="n">
        <v>4</v>
      </c>
      <c r="K94" s="15" t="n">
        <v>2</v>
      </c>
      <c r="L94" s="27" t="n">
        <v>0</v>
      </c>
      <c r="M94" s="8" t="n">
        <v>2</v>
      </c>
      <c r="N94" s="12">
        <f>IF(K94="","",LOOKUP(K94-L94,{-9E+307,0,1},{2,"x",1}))</f>
        <v/>
      </c>
      <c r="O94" s="7">
        <f>IF(K94="","",K94&amp;"-"&amp;L94)</f>
        <v/>
      </c>
      <c r="P94" s="1" t="n"/>
      <c r="DJ94" s="42" t="n"/>
      <c r="DL94" s="29" t="n"/>
      <c r="DM94" s="42" t="n"/>
      <c r="DO94" s="29" t="n"/>
      <c r="DP94" s="42" t="n"/>
      <c r="DR94" s="29" t="n"/>
      <c r="DS94" s="42" t="n"/>
      <c r="DU94" s="29" t="n"/>
      <c r="DV94" s="42" t="n"/>
      <c r="DX94" s="29" t="n"/>
      <c r="DY94" s="42" t="n"/>
      <c r="EA94" s="29" t="n"/>
      <c r="EB94" s="42" t="n"/>
      <c r="ED94" s="29" t="n"/>
      <c r="EE94" s="42" t="n"/>
      <c r="EG94" s="29" t="n"/>
    </row>
    <row customHeight="1" ht="12" r="95">
      <c r="A95" s="52" t="n">
        <v>43400</v>
      </c>
      <c r="B95" s="42" t="inlineStr">
        <is>
          <t>Celta Vigo</t>
        </is>
      </c>
      <c r="C95" s="42" t="inlineStr">
        <is>
          <t>Eibar</t>
        </is>
      </c>
      <c r="D95" s="27" t="n">
        <v>347</v>
      </c>
      <c r="E95" s="27" t="n">
        <v>499</v>
      </c>
      <c r="F95" s="27" t="n">
        <v>223</v>
      </c>
      <c r="G95" s="27" t="n">
        <v>393</v>
      </c>
      <c r="H95" s="8" t="n">
        <v>6</v>
      </c>
      <c r="I95" s="8" t="n">
        <v>5</v>
      </c>
      <c r="J95" s="8" t="n">
        <v>11</v>
      </c>
      <c r="K95" s="15" t="n">
        <v>4</v>
      </c>
      <c r="L95" s="27" t="n">
        <v>0</v>
      </c>
      <c r="M95" s="8" t="n">
        <v>4</v>
      </c>
      <c r="N95" s="12">
        <f>IF(K95="","",LOOKUP(K95-L95,{-9E+307,0,1},{2,"x",1}))</f>
        <v/>
      </c>
      <c r="O95" s="7">
        <f>IF(K95="","",K95&amp;"-"&amp;L95)</f>
        <v/>
      </c>
      <c r="P95" s="1" t="n"/>
      <c r="DJ95" s="42" t="n"/>
      <c r="DL95" s="29" t="n"/>
      <c r="DM95" s="42" t="n"/>
      <c r="DO95" s="29" t="n"/>
      <c r="DP95" s="42" t="n"/>
      <c r="DR95" s="29" t="n"/>
      <c r="DS95" s="42" t="n"/>
      <c r="DU95" s="29" t="n"/>
      <c r="DV95" s="42" t="n"/>
      <c r="DX95" s="29" t="n"/>
      <c r="DY95" s="42" t="n"/>
      <c r="EA95" s="29" t="n"/>
      <c r="EB95" s="42" t="n"/>
      <c r="ED95" s="29" t="n"/>
      <c r="EE95" s="42" t="n"/>
      <c r="EG95" s="29" t="n"/>
    </row>
    <row customHeight="1" ht="12" r="96">
      <c r="A96" s="52" t="n">
        <v>43400</v>
      </c>
      <c r="B96" s="42" t="inlineStr">
        <is>
          <t>Girona</t>
        </is>
      </c>
      <c r="C96" s="42" t="inlineStr">
        <is>
          <t>Rayo Vallecano</t>
        </is>
      </c>
      <c r="D96" s="27" t="n">
        <v>365</v>
      </c>
      <c r="E96" s="27" t="n">
        <v>445</v>
      </c>
      <c r="F96" s="27" t="n">
        <v>292</v>
      </c>
      <c r="G96" s="27" t="n">
        <v>362</v>
      </c>
      <c r="H96" s="8" t="n">
        <v>6</v>
      </c>
      <c r="I96" s="8" t="n">
        <v>5</v>
      </c>
      <c r="J96" s="8" t="n">
        <v>11</v>
      </c>
      <c r="K96" s="15" t="n">
        <v>2</v>
      </c>
      <c r="L96" s="27" t="n">
        <v>1</v>
      </c>
      <c r="M96" s="8" t="n">
        <v>3</v>
      </c>
      <c r="N96" s="12">
        <f>IF(K96="","",LOOKUP(K96-L96,{-9E+307,0,1},{2,"x",1}))</f>
        <v/>
      </c>
      <c r="O96" s="7">
        <f>IF(K96="","",K96&amp;"-"&amp;L96)</f>
        <v/>
      </c>
      <c r="P96" s="1" t="n"/>
      <c r="DJ96" s="42" t="n"/>
      <c r="DL96" s="29" t="n"/>
      <c r="DM96" s="42" t="n"/>
      <c r="DO96" s="29" t="n"/>
      <c r="DP96" s="42" t="n"/>
      <c r="DR96" s="29" t="n"/>
      <c r="DS96" s="42" t="n"/>
      <c r="DU96" s="29" t="n"/>
      <c r="DV96" s="42" t="n"/>
      <c r="DX96" s="29" t="n"/>
      <c r="DY96" s="42" t="n"/>
      <c r="EA96" s="29" t="n"/>
      <c r="EB96" s="42" t="n"/>
      <c r="ED96" s="29" t="n"/>
      <c r="EE96" s="42" t="n"/>
      <c r="EG96" s="29" t="n"/>
    </row>
    <row customHeight="1" ht="12" r="97">
      <c r="A97" s="52" t="n">
        <v>43400</v>
      </c>
      <c r="B97" s="42" t="inlineStr">
        <is>
          <t>Levante</t>
        </is>
      </c>
      <c r="C97" s="42" t="inlineStr">
        <is>
          <t>Leganes</t>
        </is>
      </c>
      <c r="D97" s="27" t="n">
        <v>377</v>
      </c>
      <c r="E97" s="27" t="n">
        <v>506</v>
      </c>
      <c r="F97" s="27" t="n">
        <v>273</v>
      </c>
      <c r="G97" s="27" t="n">
        <v>416</v>
      </c>
      <c r="H97" s="8" t="n">
        <v>4</v>
      </c>
      <c r="I97" s="8" t="n">
        <v>6</v>
      </c>
      <c r="J97" s="8" t="n">
        <v>10</v>
      </c>
      <c r="K97" s="15" t="n">
        <v>2</v>
      </c>
      <c r="L97" s="27" t="n">
        <v>0</v>
      </c>
      <c r="M97" s="8" t="n">
        <v>2</v>
      </c>
      <c r="N97" s="12">
        <f>IF(K97="","",LOOKUP(K97-L97,{-9E+307,0,1},{2,"x",1}))</f>
        <v/>
      </c>
      <c r="O97" s="7">
        <f>IF(K97="","",K97&amp;"-"&amp;L97)</f>
        <v/>
      </c>
      <c r="P97" s="1" t="n"/>
      <c r="DJ97" s="42" t="n"/>
      <c r="DL97" s="29" t="n"/>
      <c r="DM97" s="42" t="n"/>
      <c r="DO97" s="29" t="n"/>
      <c r="DP97" s="42" t="n"/>
      <c r="DR97" s="29" t="n"/>
      <c r="DS97" s="42" t="n"/>
      <c r="DU97" s="29" t="n"/>
      <c r="DV97" s="42" t="n"/>
      <c r="DX97" s="29" t="n"/>
      <c r="DY97" s="42" t="n"/>
      <c r="EA97" s="29" t="n"/>
      <c r="EB97" s="42" t="n"/>
      <c r="ED97" s="29" t="n"/>
      <c r="EE97" s="42" t="n"/>
      <c r="EG97" s="29" t="n"/>
    </row>
    <row customHeight="1" ht="12" r="98">
      <c r="A98" s="52" t="n">
        <v>43401</v>
      </c>
      <c r="B98" s="42" t="inlineStr">
        <is>
          <t>Alaves</t>
        </is>
      </c>
      <c r="C98" s="42" t="inlineStr">
        <is>
          <t>Villarreal</t>
        </is>
      </c>
      <c r="D98" s="27" t="n">
        <v>401</v>
      </c>
      <c r="E98" s="27" t="n">
        <v>464</v>
      </c>
      <c r="F98" s="27" t="n">
        <v>297</v>
      </c>
      <c r="G98" s="27" t="n">
        <v>353</v>
      </c>
      <c r="H98" s="8" t="n">
        <v>6</v>
      </c>
      <c r="I98" s="8" t="n">
        <v>2</v>
      </c>
      <c r="J98" s="8" t="n">
        <v>8</v>
      </c>
      <c r="K98" s="15" t="n">
        <v>2</v>
      </c>
      <c r="L98" s="27" t="n">
        <v>1</v>
      </c>
      <c r="M98" s="8" t="n">
        <v>3</v>
      </c>
      <c r="N98" s="12">
        <f>IF(K98="","",LOOKUP(K98-L98,{-9E+307,0,1},{2,"x",1}))</f>
        <v/>
      </c>
      <c r="O98" s="7">
        <f>IF(K98="","",K98&amp;"-"&amp;L98)</f>
        <v/>
      </c>
      <c r="P98" s="1" t="n"/>
      <c r="DJ98" s="42" t="n"/>
      <c r="DL98" s="29" t="n"/>
      <c r="DM98" s="42" t="n"/>
      <c r="DO98" s="29" t="n"/>
      <c r="DP98" s="42" t="n"/>
      <c r="DR98" s="29" t="n"/>
      <c r="DS98" s="42" t="n"/>
      <c r="DU98" s="29" t="n"/>
      <c r="DV98" s="42" t="n"/>
      <c r="DX98" s="29" t="n"/>
      <c r="DY98" s="42" t="n"/>
      <c r="EA98" s="29" t="n"/>
      <c r="EB98" s="42" t="n"/>
      <c r="ED98" s="29" t="n"/>
      <c r="EE98" s="42" t="n"/>
      <c r="EG98" s="29" t="n"/>
    </row>
    <row customHeight="1" ht="12" r="99">
      <c r="A99" s="52" t="n">
        <v>43401</v>
      </c>
      <c r="B99" s="42" t="inlineStr">
        <is>
          <t>Barcelona</t>
        </is>
      </c>
      <c r="C99" s="42" t="inlineStr">
        <is>
          <t>Real Madrid</t>
        </is>
      </c>
      <c r="D99" s="27" t="n">
        <v>537</v>
      </c>
      <c r="E99" s="27" t="n">
        <v>466</v>
      </c>
      <c r="F99" s="27" t="n">
        <v>469</v>
      </c>
      <c r="G99" s="27" t="n">
        <v>395</v>
      </c>
      <c r="H99" s="8" t="n">
        <v>8</v>
      </c>
      <c r="I99" s="8" t="n">
        <v>4</v>
      </c>
      <c r="J99" s="8" t="n">
        <v>12</v>
      </c>
      <c r="K99" s="15" t="n">
        <v>5</v>
      </c>
      <c r="L99" s="27" t="n">
        <v>1</v>
      </c>
      <c r="M99" s="8" t="n">
        <v>6</v>
      </c>
      <c r="N99" s="12">
        <f>IF(K99="","",LOOKUP(K99-L99,{-9E+307,0,1},{2,"x",1}))</f>
        <v/>
      </c>
      <c r="O99" s="7">
        <f>IF(K99="","",K99&amp;"-"&amp;L99)</f>
        <v/>
      </c>
      <c r="P99" s="1" t="n"/>
      <c r="DJ99" s="42" t="n"/>
      <c r="DL99" s="29" t="n"/>
      <c r="DM99" s="42" t="n"/>
      <c r="DO99" s="29" t="n"/>
      <c r="DP99" s="42" t="n"/>
      <c r="DR99" s="29" t="n"/>
      <c r="DS99" s="42" t="n"/>
      <c r="DU99" s="29" t="n"/>
      <c r="DV99" s="42" t="n"/>
      <c r="DX99" s="29" t="n"/>
      <c r="DY99" s="42" t="n"/>
      <c r="EA99" s="29" t="n"/>
      <c r="EB99" s="42" t="n"/>
      <c r="ED99" s="29" t="n"/>
      <c r="EE99" s="42" t="n"/>
      <c r="EG99" s="29" t="n"/>
    </row>
    <row customHeight="1" ht="12" r="100">
      <c r="A100" s="52" t="n">
        <v>43401</v>
      </c>
      <c r="B100" s="42" t="inlineStr">
        <is>
          <t>Getafe</t>
        </is>
      </c>
      <c r="C100" s="42" t="inlineStr">
        <is>
          <t>Betis</t>
        </is>
      </c>
      <c r="D100" s="27" t="n">
        <v>237</v>
      </c>
      <c r="E100" s="27" t="n">
        <v>552</v>
      </c>
      <c r="F100" s="27" t="n">
        <v>157</v>
      </c>
      <c r="G100" s="27" t="n">
        <v>472</v>
      </c>
      <c r="H100" s="8" t="n">
        <v>6</v>
      </c>
      <c r="I100" s="8" t="n">
        <v>3</v>
      </c>
      <c r="J100" s="8" t="n">
        <v>9</v>
      </c>
      <c r="K100" s="15" t="n">
        <v>2</v>
      </c>
      <c r="L100" s="27" t="n">
        <v>0</v>
      </c>
      <c r="M100" s="8" t="n">
        <v>2</v>
      </c>
      <c r="N100" s="12">
        <f>IF(K100="","",LOOKUP(K100-L100,{-9E+307,0,1},{2,"x",1}))</f>
        <v/>
      </c>
      <c r="O100" s="7">
        <f>IF(K100="","",K100&amp;"-"&amp;L100)</f>
        <v/>
      </c>
      <c r="P100" s="1" t="n"/>
      <c r="DJ100" s="42" t="n"/>
      <c r="DL100" s="29" t="n"/>
      <c r="DM100" s="42" t="n"/>
      <c r="DO100" s="29" t="n"/>
      <c r="DP100" s="42" t="n"/>
      <c r="DR100" s="29" t="n"/>
      <c r="DS100" s="42" t="n"/>
      <c r="DU100" s="29" t="n"/>
      <c r="DV100" s="42" t="n"/>
      <c r="DX100" s="29" t="n"/>
      <c r="DY100" s="42" t="n"/>
      <c r="EA100" s="29" t="n"/>
      <c r="EB100" s="42" t="n"/>
      <c r="ED100" s="29" t="n"/>
      <c r="EE100" s="42" t="n"/>
      <c r="EG100" s="29" t="n"/>
    </row>
    <row customHeight="1" ht="12" r="101">
      <c r="A101" s="52" t="n">
        <v>43401</v>
      </c>
      <c r="B101" s="42" t="inlineStr">
        <is>
          <t>Sevilla</t>
        </is>
      </c>
      <c r="C101" s="42" t="inlineStr">
        <is>
          <t>Huesca</t>
        </is>
      </c>
      <c r="D101" s="27" t="n">
        <v>569</v>
      </c>
      <c r="E101" s="27" t="n">
        <v>341</v>
      </c>
      <c r="F101" s="27" t="n">
        <v>471</v>
      </c>
      <c r="G101" s="27" t="n">
        <v>248</v>
      </c>
      <c r="H101" s="8" t="n">
        <v>4</v>
      </c>
      <c r="I101" s="8" t="n">
        <v>2</v>
      </c>
      <c r="J101" s="8" t="n">
        <v>6</v>
      </c>
      <c r="K101" s="15" t="n">
        <v>2</v>
      </c>
      <c r="L101" s="27" t="n">
        <v>1</v>
      </c>
      <c r="M101" s="8" t="n">
        <v>3</v>
      </c>
      <c r="N101" s="12">
        <f>IF(K101="","",LOOKUP(K101-L101,{-9E+307,0,1},{2,"x",1}))</f>
        <v/>
      </c>
      <c r="O101" s="7">
        <f>IF(K101="","",K101&amp;"-"&amp;L101)</f>
        <v/>
      </c>
      <c r="P101" s="1" t="n"/>
      <c r="DJ101" s="42" t="n"/>
      <c r="DL101" s="29" t="n"/>
      <c r="DM101" s="42" t="n"/>
      <c r="DO101" s="29" t="n"/>
      <c r="DP101" s="42" t="n"/>
      <c r="DR101" s="29" t="n"/>
      <c r="DS101" s="42" t="n"/>
      <c r="DU101" s="29" t="n"/>
      <c r="DV101" s="42" t="n"/>
      <c r="DX101" s="29" t="n"/>
      <c r="DY101" s="42" t="n"/>
      <c r="EA101" s="29" t="n"/>
      <c r="EB101" s="42" t="n"/>
      <c r="ED101" s="29" t="n"/>
      <c r="EE101" s="42" t="n"/>
      <c r="EG101" s="29" t="n"/>
    </row>
    <row customHeight="1" ht="12" r="102">
      <c r="A102" s="52" t="n">
        <v>43407</v>
      </c>
      <c r="B102" s="42" t="inlineStr">
        <is>
          <t>Leganes</t>
        </is>
      </c>
      <c r="C102" s="42" t="inlineStr">
        <is>
          <t>Atl. Madrid</t>
        </is>
      </c>
      <c r="D102" s="27" t="n">
        <v>379</v>
      </c>
      <c r="E102" s="27" t="n">
        <v>463</v>
      </c>
      <c r="F102" s="27" t="n">
        <v>270</v>
      </c>
      <c r="G102" s="27" t="n">
        <v>349</v>
      </c>
      <c r="H102" s="8" t="n">
        <v>3</v>
      </c>
      <c r="I102" s="8" t="n">
        <v>4</v>
      </c>
      <c r="J102" s="8" t="n">
        <v>7</v>
      </c>
      <c r="K102" s="15" t="n">
        <v>1</v>
      </c>
      <c r="L102" s="27" t="n">
        <v>1</v>
      </c>
      <c r="M102" s="8" t="n">
        <v>2</v>
      </c>
      <c r="N102" s="12">
        <f>IF(K102="","",LOOKUP(K102-L102,{-9E+307,0,1},{2,"x",1}))</f>
        <v/>
      </c>
      <c r="O102" s="7">
        <f>IF(K102="","",K102&amp;"-"&amp;L102)</f>
        <v/>
      </c>
      <c r="DJ102" s="42" t="n"/>
      <c r="DL102" s="29" t="n"/>
      <c r="DM102" s="42" t="n"/>
      <c r="DO102" s="29" t="n"/>
      <c r="DP102" s="42" t="n"/>
      <c r="DR102" s="29" t="n"/>
      <c r="DS102" s="42" t="n"/>
      <c r="DU102" s="29" t="n"/>
      <c r="DV102" s="42" t="n"/>
      <c r="DX102" s="29" t="n"/>
      <c r="DY102" s="42" t="n"/>
      <c r="EA102" s="29" t="n"/>
      <c r="EB102" s="42" t="n"/>
      <c r="ED102" s="29" t="n"/>
      <c r="EE102" s="42" t="n"/>
      <c r="EG102" s="29" t="n"/>
    </row>
    <row customHeight="1" ht="12" r="103">
      <c r="A103" s="52" t="n">
        <v>43407</v>
      </c>
      <c r="B103" s="42" t="inlineStr">
        <is>
          <t>Rayo Vallecano</t>
        </is>
      </c>
      <c r="C103" s="42" t="inlineStr">
        <is>
          <t>Barcelona</t>
        </is>
      </c>
      <c r="D103" s="27" t="n">
        <v>301</v>
      </c>
      <c r="E103" s="27" t="n">
        <v>712</v>
      </c>
      <c r="F103" s="27" t="n">
        <v>234</v>
      </c>
      <c r="G103" s="27" t="n">
        <v>620</v>
      </c>
      <c r="H103" s="8" t="n">
        <v>5</v>
      </c>
      <c r="I103" s="8" t="n">
        <v>5</v>
      </c>
      <c r="J103" s="8" t="n">
        <v>10</v>
      </c>
      <c r="K103" s="15" t="n">
        <v>2</v>
      </c>
      <c r="L103" s="27" t="n">
        <v>3</v>
      </c>
      <c r="M103" s="8" t="n">
        <v>5</v>
      </c>
      <c r="N103" s="12">
        <f>IF(K103="","",LOOKUP(K103-L103,{-9E+307,0,1},{2,"x",1}))</f>
        <v/>
      </c>
      <c r="O103" s="7">
        <f>IF(K103="","",K103&amp;"-"&amp;L103)</f>
        <v/>
      </c>
      <c r="DJ103" s="42" t="n"/>
      <c r="DL103" s="29" t="n"/>
      <c r="DM103" s="42" t="n"/>
      <c r="DO103" s="29" t="n"/>
      <c r="DP103" s="42" t="n"/>
      <c r="DR103" s="29" t="n"/>
      <c r="DS103" s="42" t="n"/>
      <c r="DU103" s="29" t="n"/>
      <c r="DV103" s="42" t="n"/>
      <c r="DX103" s="29" t="n"/>
      <c r="DY103" s="42" t="n"/>
      <c r="EA103" s="29" t="n"/>
      <c r="EB103" s="42" t="n"/>
      <c r="ED103" s="29" t="n"/>
      <c r="EE103" s="42" t="n"/>
      <c r="EG103" s="29" t="n"/>
    </row>
    <row customHeight="1" ht="12" r="104">
      <c r="A104" s="52" t="n">
        <v>43407</v>
      </c>
      <c r="B104" s="42" t="inlineStr">
        <is>
          <t>Real Madrid</t>
        </is>
      </c>
      <c r="C104" s="42" t="inlineStr">
        <is>
          <t>Valladolid</t>
        </is>
      </c>
      <c r="D104" s="27" t="n">
        <v>552</v>
      </c>
      <c r="E104" s="27" t="n">
        <v>404</v>
      </c>
      <c r="F104" s="27" t="n">
        <v>499</v>
      </c>
      <c r="G104" s="27" t="n">
        <v>326</v>
      </c>
      <c r="H104" s="8" t="n">
        <v>8</v>
      </c>
      <c r="I104" s="8" t="n">
        <v>2</v>
      </c>
      <c r="J104" s="8" t="n">
        <v>10</v>
      </c>
      <c r="K104" s="15" t="n">
        <v>2</v>
      </c>
      <c r="L104" s="27" t="n">
        <v>0</v>
      </c>
      <c r="M104" s="8" t="n">
        <v>2</v>
      </c>
      <c r="N104" s="12">
        <f>IF(K104="","",LOOKUP(K104-L104,{-9E+307,0,1},{2,"x",1}))</f>
        <v/>
      </c>
      <c r="O104" s="7">
        <f>IF(K104="","",K104&amp;"-"&amp;L104)</f>
        <v/>
      </c>
      <c r="DJ104" s="42" t="n"/>
      <c r="DL104" s="29" t="n"/>
      <c r="DM104" s="42" t="n"/>
      <c r="DO104" s="29" t="n"/>
      <c r="DP104" s="42" t="n"/>
      <c r="DR104" s="29" t="n"/>
      <c r="DS104" s="42" t="n"/>
      <c r="DU104" s="29" t="n"/>
      <c r="DV104" s="42" t="n"/>
      <c r="DX104" s="29" t="n"/>
      <c r="DY104" s="42" t="n"/>
      <c r="EA104" s="29" t="n"/>
      <c r="EB104" s="42" t="n"/>
      <c r="ED104" s="29" t="n"/>
      <c r="EE104" s="42" t="n"/>
      <c r="EG104" s="29" t="n"/>
    </row>
    <row customHeight="1" ht="12" r="105">
      <c r="A105" s="52" t="n">
        <v>43407</v>
      </c>
      <c r="B105" s="42" t="inlineStr">
        <is>
          <t>Valencia</t>
        </is>
      </c>
      <c r="C105" s="42" t="inlineStr">
        <is>
          <t>Girona</t>
        </is>
      </c>
      <c r="D105" s="27" t="n">
        <v>470</v>
      </c>
      <c r="E105" s="27" t="n">
        <v>436</v>
      </c>
      <c r="F105" s="27" t="n">
        <v>389</v>
      </c>
      <c r="G105" s="27" t="n">
        <v>345</v>
      </c>
      <c r="H105" s="8" t="n">
        <v>9</v>
      </c>
      <c r="I105" s="8" t="n">
        <v>3</v>
      </c>
      <c r="J105" s="8" t="n">
        <v>12</v>
      </c>
      <c r="K105" s="15" t="n">
        <v>0</v>
      </c>
      <c r="L105" s="27" t="n">
        <v>1</v>
      </c>
      <c r="M105" s="8" t="n">
        <v>1</v>
      </c>
      <c r="N105" s="12">
        <f>IF(K105="","",LOOKUP(K105-L105,{-9E+307,0,1},{2,"x",1}))</f>
        <v/>
      </c>
      <c r="O105" s="7">
        <f>IF(K105="","",K105&amp;"-"&amp;L105)</f>
        <v/>
      </c>
      <c r="DJ105" s="42" t="n"/>
      <c r="DL105" s="29" t="n"/>
      <c r="DM105" s="42" t="n"/>
      <c r="DO105" s="29" t="n"/>
      <c r="DP105" s="42" t="n"/>
      <c r="DR105" s="29" t="n"/>
      <c r="DS105" s="42" t="n"/>
      <c r="DU105" s="29" t="n"/>
      <c r="DV105" s="42" t="n"/>
      <c r="DX105" s="29" t="n"/>
      <c r="DY105" s="42" t="n"/>
      <c r="EA105" s="29" t="n"/>
      <c r="EB105" s="42" t="n"/>
      <c r="ED105" s="29" t="n"/>
      <c r="EE105" s="42" t="n"/>
      <c r="EG105" s="29" t="n"/>
    </row>
    <row customHeight="1" ht="12" r="106">
      <c r="A106" s="52" t="n">
        <v>43408</v>
      </c>
      <c r="B106" s="42" t="inlineStr">
        <is>
          <t>Betis</t>
        </is>
      </c>
      <c r="C106" s="42" t="inlineStr">
        <is>
          <t>Celta Vigo</t>
        </is>
      </c>
      <c r="D106" s="27" t="n">
        <v>428</v>
      </c>
      <c r="E106" s="27" t="n">
        <v>293</v>
      </c>
      <c r="F106" s="27" t="n">
        <v>361</v>
      </c>
      <c r="G106" s="27" t="n">
        <v>227</v>
      </c>
      <c r="H106" s="8" t="n">
        <v>6</v>
      </c>
      <c r="I106" s="8" t="n">
        <v>8</v>
      </c>
      <c r="J106" s="8" t="n">
        <v>14</v>
      </c>
      <c r="K106" s="15" t="n">
        <v>3</v>
      </c>
      <c r="L106" s="27" t="n">
        <v>3</v>
      </c>
      <c r="M106" s="8" t="n">
        <v>6</v>
      </c>
      <c r="N106" s="12">
        <f>IF(K106="","",LOOKUP(K106-L106,{-9E+307,0,1},{2,"x",1}))</f>
        <v/>
      </c>
      <c r="O106" s="7">
        <f>IF(K106="","",K106&amp;"-"&amp;L106)</f>
        <v/>
      </c>
      <c r="DJ106" s="42" t="n"/>
      <c r="DL106" s="29" t="n"/>
      <c r="DM106" s="42" t="n"/>
      <c r="DO106" s="29" t="n"/>
      <c r="DP106" s="42" t="n"/>
      <c r="DR106" s="29" t="n"/>
      <c r="DS106" s="42" t="n"/>
      <c r="DU106" s="29" t="n"/>
      <c r="DV106" s="42" t="n"/>
      <c r="DX106" s="29" t="n"/>
      <c r="DY106" s="42" t="n"/>
      <c r="EA106" s="29" t="n"/>
      <c r="EB106" s="42" t="n"/>
      <c r="ED106" s="29" t="n"/>
      <c r="EE106" s="42" t="n"/>
      <c r="EG106" s="29" t="n"/>
    </row>
    <row customHeight="1" ht="12" r="107">
      <c r="A107" s="52" t="n">
        <v>43408</v>
      </c>
      <c r="B107" s="42" t="inlineStr">
        <is>
          <t>Eibar</t>
        </is>
      </c>
      <c r="C107" s="42" t="inlineStr">
        <is>
          <t>Alaves</t>
        </is>
      </c>
      <c r="D107" s="27" t="n">
        <v>545</v>
      </c>
      <c r="E107" s="27" t="n">
        <v>214</v>
      </c>
      <c r="F107" s="27" t="n">
        <v>456</v>
      </c>
      <c r="G107" s="27" t="n">
        <v>126</v>
      </c>
      <c r="H107" s="8" t="n">
        <v>7</v>
      </c>
      <c r="I107" s="8" t="n">
        <v>3</v>
      </c>
      <c r="J107" s="8" t="n">
        <v>10</v>
      </c>
      <c r="K107" s="15" t="n">
        <v>2</v>
      </c>
      <c r="L107" s="27" t="n">
        <v>1</v>
      </c>
      <c r="M107" s="8" t="n">
        <v>3</v>
      </c>
      <c r="N107" s="12">
        <f>IF(K107="","",LOOKUP(K107-L107,{-9E+307,0,1},{2,"x",1}))</f>
        <v/>
      </c>
      <c r="O107" s="7">
        <f>IF(K107="","",K107&amp;"-"&amp;L107)</f>
        <v/>
      </c>
      <c r="DJ107" s="42" t="n"/>
      <c r="DL107" s="29" t="n"/>
      <c r="DM107" s="42" t="n"/>
      <c r="DO107" s="29" t="n"/>
      <c r="DP107" s="42" t="n"/>
      <c r="DR107" s="29" t="n"/>
      <c r="DS107" s="42" t="n"/>
      <c r="DU107" s="29" t="n"/>
      <c r="DV107" s="42" t="n"/>
      <c r="DX107" s="29" t="n"/>
      <c r="DY107" s="42" t="n"/>
      <c r="EA107" s="29" t="n"/>
      <c r="EB107" s="42" t="n"/>
      <c r="ED107" s="29" t="n"/>
      <c r="EE107" s="42" t="n"/>
      <c r="EG107" s="29" t="n"/>
    </row>
    <row customHeight="1" ht="12" r="108">
      <c r="A108" s="52" t="n">
        <v>43408</v>
      </c>
      <c r="B108" s="42" t="inlineStr">
        <is>
          <t>Huesca</t>
        </is>
      </c>
      <c r="C108" s="42" t="inlineStr">
        <is>
          <t>Getafe</t>
        </is>
      </c>
      <c r="D108" s="27" t="n">
        <v>306</v>
      </c>
      <c r="E108" s="27" t="n">
        <v>271</v>
      </c>
      <c r="F108" s="27" t="n">
        <v>190</v>
      </c>
      <c r="G108" s="27" t="n">
        <v>157</v>
      </c>
      <c r="H108" s="8" t="n">
        <v>7</v>
      </c>
      <c r="I108" s="8" t="n">
        <v>2</v>
      </c>
      <c r="J108" s="8" t="n">
        <v>9</v>
      </c>
      <c r="K108" s="15" t="n">
        <v>1</v>
      </c>
      <c r="L108" s="27" t="n">
        <v>1</v>
      </c>
      <c r="M108" s="8" t="n">
        <v>2</v>
      </c>
      <c r="N108" s="12">
        <f>IF(K108="","",LOOKUP(K108-L108,{-9E+307,0,1},{2,"x",1}))</f>
        <v/>
      </c>
      <c r="O108" s="7">
        <f>IF(K108="","",K108&amp;"-"&amp;L108)</f>
        <v/>
      </c>
      <c r="DJ108" s="42" t="n"/>
      <c r="DL108" s="29" t="n"/>
      <c r="DM108" s="42" t="n"/>
      <c r="DO108" s="29" t="n"/>
      <c r="DP108" s="42" t="n"/>
      <c r="DR108" s="29" t="n"/>
      <c r="DS108" s="42" t="n"/>
      <c r="DU108" s="29" t="n"/>
      <c r="DV108" s="42" t="n"/>
      <c r="DX108" s="29" t="n"/>
      <c r="DY108" s="42" t="n"/>
      <c r="EA108" s="29" t="n"/>
      <c r="EB108" s="42" t="n"/>
      <c r="ED108" s="29" t="n"/>
      <c r="EE108" s="42" t="n"/>
      <c r="EG108" s="29" t="n"/>
    </row>
    <row customHeight="1" ht="12" r="109">
      <c r="A109" s="52" t="n">
        <v>43408</v>
      </c>
      <c r="B109" s="42" t="inlineStr">
        <is>
          <t>Real Sociedad</t>
        </is>
      </c>
      <c r="C109" s="42" t="inlineStr">
        <is>
          <t>Sevilla</t>
        </is>
      </c>
      <c r="D109" s="27" t="n">
        <v>449</v>
      </c>
      <c r="E109" s="27" t="n">
        <v>413</v>
      </c>
      <c r="F109" s="27" t="n">
        <v>369</v>
      </c>
      <c r="G109" s="27" t="n">
        <v>338</v>
      </c>
      <c r="H109" s="8" t="n">
        <v>1</v>
      </c>
      <c r="I109" s="8" t="n">
        <v>1</v>
      </c>
      <c r="J109" s="8" t="n">
        <v>2</v>
      </c>
      <c r="K109" s="15" t="n">
        <v>0</v>
      </c>
      <c r="L109" s="27" t="n">
        <v>0</v>
      </c>
      <c r="M109" s="8" t="n">
        <v>0</v>
      </c>
      <c r="N109" s="12">
        <f>IF(K109="","",LOOKUP(K109-L109,{-9E+307,0,1},{2,"x",1}))</f>
        <v/>
      </c>
      <c r="O109" s="7">
        <f>IF(K109="","",K109&amp;"-"&amp;L109)</f>
        <v/>
      </c>
      <c r="DJ109" s="42" t="n"/>
      <c r="DL109" s="29" t="n"/>
      <c r="DM109" s="42" t="n"/>
      <c r="DO109" s="29" t="n"/>
      <c r="DP109" s="42" t="n"/>
      <c r="DR109" s="29" t="n"/>
      <c r="DS109" s="42" t="n"/>
      <c r="DU109" s="29" t="n"/>
      <c r="DV109" s="42" t="n"/>
      <c r="DX109" s="29" t="n"/>
      <c r="DY109" s="42" t="n"/>
      <c r="EA109" s="29" t="n"/>
      <c r="EB109" s="42" t="n"/>
      <c r="ED109" s="29" t="n"/>
      <c r="EE109" s="42" t="n"/>
      <c r="EG109" s="29" t="n"/>
    </row>
    <row r="110">
      <c r="A110" s="52" t="n">
        <v>43408</v>
      </c>
      <c r="B110" s="42" t="inlineStr">
        <is>
          <t>Villarreal</t>
        </is>
      </c>
      <c r="C110" s="42" t="inlineStr">
        <is>
          <t>Levante</t>
        </is>
      </c>
      <c r="D110" s="27" t="n">
        <v>494</v>
      </c>
      <c r="E110" s="27" t="n">
        <v>361</v>
      </c>
      <c r="F110" s="27" t="n">
        <v>395</v>
      </c>
      <c r="G110" s="27" t="n">
        <v>276</v>
      </c>
      <c r="H110" s="8" t="n">
        <v>4</v>
      </c>
      <c r="I110" s="8" t="n">
        <v>2</v>
      </c>
      <c r="J110" s="8" t="n">
        <v>6</v>
      </c>
      <c r="K110" s="15" t="n">
        <v>1</v>
      </c>
      <c r="L110" s="27" t="n">
        <v>1</v>
      </c>
      <c r="M110" s="8" t="n">
        <v>2</v>
      </c>
      <c r="N110" s="12">
        <f>IF(K110="","",LOOKUP(K110-L110,{-9E+307,0,1},{2,"x",1}))</f>
        <v/>
      </c>
      <c r="O110" s="7">
        <f>IF(K110="","",K110&amp;"-"&amp;L110)</f>
        <v/>
      </c>
      <c r="DJ110" s="42" t="n"/>
      <c r="DL110" s="29" t="n"/>
      <c r="DM110" s="42" t="n"/>
      <c r="DO110" s="29" t="n"/>
      <c r="DP110" s="42" t="n"/>
      <c r="DR110" s="29" t="n"/>
      <c r="DS110" s="42" t="n"/>
      <c r="DU110" s="29" t="n"/>
      <c r="DV110" s="42" t="n"/>
      <c r="DX110" s="29" t="n"/>
      <c r="DY110" s="42" t="n"/>
      <c r="EA110" s="29" t="n"/>
      <c r="EB110" s="42" t="n"/>
      <c r="ED110" s="29" t="n"/>
      <c r="EE110" s="42" t="n"/>
      <c r="EG110" s="29" t="n"/>
    </row>
    <row customHeight="1" ht="12" r="111">
      <c r="A111" s="52" t="n">
        <v>43409</v>
      </c>
      <c r="B111" s="42" t="inlineStr">
        <is>
          <t>Espanyol</t>
        </is>
      </c>
      <c r="C111" s="42" t="inlineStr">
        <is>
          <t>Ath Bilbao</t>
        </is>
      </c>
      <c r="D111" s="27" t="n">
        <v>363</v>
      </c>
      <c r="E111" s="27" t="n">
        <v>509</v>
      </c>
      <c r="F111" s="27" t="n">
        <v>282</v>
      </c>
      <c r="G111" s="27" t="n">
        <v>415</v>
      </c>
      <c r="H111" s="8" t="n">
        <v>3</v>
      </c>
      <c r="I111" s="8" t="n">
        <v>2</v>
      </c>
      <c r="J111" s="8" t="n">
        <v>5</v>
      </c>
      <c r="K111" s="15" t="n">
        <v>1</v>
      </c>
      <c r="L111" s="27" t="n">
        <v>0</v>
      </c>
      <c r="M111" s="8" t="n">
        <v>1</v>
      </c>
      <c r="N111" s="12">
        <f>IF(K111="","",LOOKUP(K111-L111,{-9E+307,0,1},{2,"x",1}))</f>
        <v/>
      </c>
      <c r="O111" s="7">
        <f>IF(K111="","",K111&amp;"-"&amp;L111)</f>
        <v/>
      </c>
      <c r="DJ111" s="42" t="n"/>
      <c r="DL111" s="29" t="n"/>
      <c r="DM111" s="42" t="n"/>
      <c r="DO111" s="29" t="n"/>
      <c r="DP111" s="42" t="n"/>
      <c r="DR111" s="29" t="n"/>
      <c r="DS111" s="42" t="n"/>
      <c r="DU111" s="29" t="n"/>
      <c r="DV111" s="42" t="n"/>
      <c r="DX111" s="29" t="n"/>
      <c r="DY111" s="42" t="n"/>
      <c r="EA111" s="29" t="n"/>
      <c r="EB111" s="42" t="n"/>
      <c r="ED111" s="29" t="n"/>
      <c r="EE111" s="42" t="n"/>
      <c r="EG111" s="29" t="n"/>
    </row>
    <row customHeight="1" ht="12" r="112">
      <c r="A112" s="52" t="n">
        <v>43413</v>
      </c>
      <c r="B112" s="42" t="inlineStr">
        <is>
          <t>Levante</t>
        </is>
      </c>
      <c r="C112" s="42" t="inlineStr">
        <is>
          <t>Real Sociedad</t>
        </is>
      </c>
      <c r="D112" s="27" t="n">
        <v>368</v>
      </c>
      <c r="E112" s="27" t="n">
        <v>428</v>
      </c>
      <c r="F112" s="27" t="n">
        <v>294</v>
      </c>
      <c r="G112" s="27" t="n">
        <v>346</v>
      </c>
      <c r="H112" s="8" t="n">
        <v>2</v>
      </c>
      <c r="I112" s="8" t="n">
        <v>4</v>
      </c>
      <c r="J112" s="8" t="n">
        <v>6</v>
      </c>
      <c r="K112" s="15" t="n">
        <v>1</v>
      </c>
      <c r="L112" s="27" t="n">
        <v>3</v>
      </c>
      <c r="M112" s="8" t="n">
        <v>4</v>
      </c>
      <c r="N112" s="12">
        <f>IF(K112="","",LOOKUP(K112-L112,{-9E+307,0,1},{2,"x",1}))</f>
        <v/>
      </c>
      <c r="O112" s="7">
        <f>IF(K112="","",K112&amp;"-"&amp;L112)</f>
        <v/>
      </c>
      <c r="P112" s="1" t="n"/>
      <c r="DJ112" s="42" t="n"/>
      <c r="DL112" s="29" t="n"/>
      <c r="DM112" s="42" t="n"/>
      <c r="DO112" s="29" t="n"/>
      <c r="DP112" s="42" t="n"/>
      <c r="DR112" s="29" t="n"/>
      <c r="DS112" s="42" t="n"/>
      <c r="DU112" s="29" t="n"/>
      <c r="DV112" s="42" t="n"/>
      <c r="DX112" s="29" t="n"/>
      <c r="DY112" s="42" t="n"/>
      <c r="EA112" s="29" t="n"/>
      <c r="EB112" s="42" t="n"/>
      <c r="ED112" s="29" t="n"/>
      <c r="EE112" s="42" t="n"/>
      <c r="EG112" s="29" t="n"/>
    </row>
    <row customHeight="1" ht="12" r="113">
      <c r="A113" s="52" t="n">
        <v>43414</v>
      </c>
      <c r="B113" s="42" t="inlineStr">
        <is>
          <t>Atl. Madrid</t>
        </is>
      </c>
      <c r="C113" s="42" t="inlineStr">
        <is>
          <t>Ath Bilbao</t>
        </is>
      </c>
      <c r="D113" s="27" t="n">
        <v>452</v>
      </c>
      <c r="E113" s="27" t="n">
        <v>441</v>
      </c>
      <c r="F113" s="27" t="n">
        <v>348</v>
      </c>
      <c r="G113" s="27" t="n">
        <v>344</v>
      </c>
      <c r="H113" s="8" t="n">
        <v>3</v>
      </c>
      <c r="I113" s="8" t="n">
        <v>5</v>
      </c>
      <c r="J113" s="8" t="n">
        <v>8</v>
      </c>
      <c r="K113" s="15" t="n">
        <v>3</v>
      </c>
      <c r="L113" s="27" t="n">
        <v>2</v>
      </c>
      <c r="M113" s="8" t="n">
        <v>5</v>
      </c>
      <c r="N113" s="12">
        <f>IF(K113="","",LOOKUP(K113-L113,{-9E+307,0,1},{2,"x",1}))</f>
        <v/>
      </c>
      <c r="O113" s="7">
        <f>IF(K113="","",K113&amp;"-"&amp;L113)</f>
        <v/>
      </c>
      <c r="P113" s="1" t="n"/>
      <c r="DJ113" s="42" t="n"/>
      <c r="DL113" s="29" t="n"/>
      <c r="DM113" s="42" t="n"/>
      <c r="DO113" s="29" t="n"/>
      <c r="DP113" s="42" t="n"/>
      <c r="DR113" s="29" t="n"/>
      <c r="DS113" s="42" t="n"/>
      <c r="DU113" s="29" t="n"/>
      <c r="DV113" s="42" t="n"/>
      <c r="DX113" s="29" t="n"/>
      <c r="DY113" s="42" t="n"/>
      <c r="EA113" s="29" t="n"/>
      <c r="EB113" s="42" t="n"/>
      <c r="ED113" s="29" t="n"/>
      <c r="EE113" s="42" t="n"/>
      <c r="EG113" s="29" t="n"/>
    </row>
    <row customHeight="1" ht="12" r="114">
      <c r="A114" s="52" t="n">
        <v>43414</v>
      </c>
      <c r="B114" s="42" t="inlineStr">
        <is>
          <t>Getafe</t>
        </is>
      </c>
      <c r="C114" s="42" t="inlineStr">
        <is>
          <t>Valencia</t>
        </is>
      </c>
      <c r="D114" s="27" t="n">
        <v>297</v>
      </c>
      <c r="E114" s="27" t="n">
        <v>506</v>
      </c>
      <c r="F114" s="27" t="n">
        <v>194</v>
      </c>
      <c r="G114" s="27" t="n">
        <v>401</v>
      </c>
      <c r="H114" s="8" t="n">
        <v>3</v>
      </c>
      <c r="I114" s="8" t="n">
        <v>3</v>
      </c>
      <c r="J114" s="8" t="n">
        <v>6</v>
      </c>
      <c r="K114" s="15" t="n">
        <v>0</v>
      </c>
      <c r="L114" s="27" t="n">
        <v>1</v>
      </c>
      <c r="M114" s="8" t="n">
        <v>1</v>
      </c>
      <c r="N114" s="12">
        <f>IF(K114="","",LOOKUP(K114-L114,{-9E+307,0,1},{2,"x",1}))</f>
        <v/>
      </c>
      <c r="O114" s="7">
        <f>IF(K114="","",K114&amp;"-"&amp;L114)</f>
        <v/>
      </c>
      <c r="P114" s="1" t="n"/>
      <c r="DJ114" s="42" t="n"/>
      <c r="DL114" s="29" t="n"/>
      <c r="DM114" s="42" t="n"/>
      <c r="DO114" s="29" t="n"/>
      <c r="DP114" s="42" t="n"/>
      <c r="DR114" s="29" t="n"/>
      <c r="DS114" s="42" t="n"/>
      <c r="DU114" s="29" t="n"/>
      <c r="DV114" s="42" t="n"/>
      <c r="DX114" s="29" t="n"/>
      <c r="DY114" s="42" t="n"/>
      <c r="EA114" s="29" t="n"/>
      <c r="EB114" s="42" t="n"/>
      <c r="ED114" s="29" t="n"/>
      <c r="EE114" s="42" t="n"/>
      <c r="EG114" s="29" t="n"/>
    </row>
    <row customHeight="1" ht="12" r="115">
      <c r="A115" s="52" t="n">
        <v>43414</v>
      </c>
      <c r="B115" s="42" t="inlineStr">
        <is>
          <t>Girona</t>
        </is>
      </c>
      <c r="C115" s="42" t="inlineStr">
        <is>
          <t>Leganes</t>
        </is>
      </c>
      <c r="D115" s="27" t="n">
        <v>573</v>
      </c>
      <c r="E115" s="27" t="n">
        <v>379</v>
      </c>
      <c r="F115" s="27" t="n">
        <v>472</v>
      </c>
      <c r="G115" s="27" t="n">
        <v>275</v>
      </c>
      <c r="H115" s="8" t="n">
        <v>0</v>
      </c>
      <c r="I115" s="8" t="n">
        <v>2</v>
      </c>
      <c r="J115" s="8" t="n">
        <v>2</v>
      </c>
      <c r="K115" s="15" t="n">
        <v>0</v>
      </c>
      <c r="L115" s="27" t="n">
        <v>0</v>
      </c>
      <c r="M115" s="8" t="n">
        <v>0</v>
      </c>
      <c r="N115" s="12">
        <f>IF(K115="","",LOOKUP(K115-L115,{-9E+307,0,1},{2,"x",1}))</f>
        <v/>
      </c>
      <c r="O115" s="7">
        <f>IF(K115="","",K115&amp;"-"&amp;L115)</f>
        <v/>
      </c>
      <c r="P115" s="1" t="n"/>
      <c r="DJ115" s="42" t="n"/>
      <c r="DL115" s="29" t="n"/>
      <c r="DM115" s="42" t="n"/>
      <c r="DO115" s="29" t="n"/>
      <c r="DP115" s="42" t="n"/>
      <c r="DR115" s="29" t="n"/>
      <c r="DS115" s="42" t="n"/>
      <c r="DU115" s="29" t="n"/>
      <c r="DV115" s="42" t="n"/>
      <c r="DX115" s="29" t="n"/>
      <c r="DY115" s="42" t="n"/>
      <c r="EA115" s="29" t="n"/>
      <c r="EB115" s="42" t="n"/>
      <c r="ED115" s="29" t="n"/>
      <c r="EE115" s="42" t="n"/>
      <c r="EG115" s="29" t="n"/>
    </row>
    <row customHeight="1" ht="12" r="116">
      <c r="A116" s="52" t="n">
        <v>43414</v>
      </c>
      <c r="B116" s="42" t="inlineStr">
        <is>
          <t>Valladolid</t>
        </is>
      </c>
      <c r="C116" s="42" t="inlineStr">
        <is>
          <t>Eibar</t>
        </is>
      </c>
      <c r="D116" s="27" t="n">
        <v>403</v>
      </c>
      <c r="E116" s="27" t="n">
        <v>401</v>
      </c>
      <c r="F116" s="27" t="n">
        <v>306</v>
      </c>
      <c r="G116" s="27" t="n">
        <v>306</v>
      </c>
      <c r="H116" s="8" t="n">
        <v>1</v>
      </c>
      <c r="I116" s="8" t="n">
        <v>6</v>
      </c>
      <c r="J116" s="8" t="n">
        <v>7</v>
      </c>
      <c r="K116" s="15" t="n">
        <v>0</v>
      </c>
      <c r="L116" s="27" t="n">
        <v>0</v>
      </c>
      <c r="M116" s="8" t="n">
        <v>0</v>
      </c>
      <c r="N116" s="12">
        <f>IF(K116="","",LOOKUP(K116-L116,{-9E+307,0,1},{2,"x",1}))</f>
        <v/>
      </c>
      <c r="O116" s="7">
        <f>IF(K116="","",K116&amp;"-"&amp;L116)</f>
        <v/>
      </c>
      <c r="P116" s="1" t="n"/>
      <c r="DJ116" s="42" t="n"/>
      <c r="DL116" s="29" t="n"/>
      <c r="DM116" s="42" t="n"/>
      <c r="DO116" s="29" t="n"/>
      <c r="DP116" s="42" t="n"/>
      <c r="DR116" s="29" t="n"/>
      <c r="DS116" s="42" t="n"/>
      <c r="DU116" s="29" t="n"/>
      <c r="DV116" s="42" t="n"/>
      <c r="DX116" s="29" t="n"/>
      <c r="DY116" s="42" t="n"/>
      <c r="EA116" s="29" t="n"/>
      <c r="EB116" s="42" t="n"/>
      <c r="ED116" s="29" t="n"/>
      <c r="EE116" s="42" t="n"/>
      <c r="EG116" s="29" t="n"/>
    </row>
    <row customHeight="1" ht="12" r="117">
      <c r="A117" s="52" t="n">
        <v>43415</v>
      </c>
      <c r="B117" s="42" t="inlineStr">
        <is>
          <t>Alaves</t>
        </is>
      </c>
      <c r="C117" s="42" t="inlineStr">
        <is>
          <t>Huesca</t>
        </is>
      </c>
      <c r="D117" s="27" t="n">
        <v>365</v>
      </c>
      <c r="E117" s="27" t="n">
        <v>355</v>
      </c>
      <c r="F117" s="27" t="n">
        <v>265</v>
      </c>
      <c r="G117" s="27" t="n">
        <v>262</v>
      </c>
      <c r="H117" s="8" t="n">
        <v>5</v>
      </c>
      <c r="I117" s="8" t="n">
        <v>2</v>
      </c>
      <c r="J117" s="8" t="n">
        <v>7</v>
      </c>
      <c r="K117" s="15" t="n">
        <v>2</v>
      </c>
      <c r="L117" s="27" t="n">
        <v>1</v>
      </c>
      <c r="M117" s="8" t="n">
        <v>3</v>
      </c>
      <c r="N117" s="12">
        <f>IF(K117="","",LOOKUP(K117-L117,{-9E+307,0,1},{2,"x",1}))</f>
        <v/>
      </c>
      <c r="O117" s="7">
        <f>IF(K117="","",K117&amp;"-"&amp;L117)</f>
        <v/>
      </c>
      <c r="P117" s="1" t="n"/>
      <c r="DJ117" s="42" t="n"/>
      <c r="DL117" s="29" t="n"/>
      <c r="DM117" s="42" t="n"/>
      <c r="DO117" s="29" t="n"/>
      <c r="DP117" s="42" t="n"/>
      <c r="DR117" s="29" t="n"/>
      <c r="DS117" s="42" t="n"/>
      <c r="DU117" s="29" t="n"/>
      <c r="DV117" s="42" t="n"/>
      <c r="DX117" s="29" t="n"/>
      <c r="DY117" s="42" t="n"/>
      <c r="EA117" s="29" t="n"/>
      <c r="EB117" s="42" t="n"/>
      <c r="ED117" s="29" t="n"/>
      <c r="EE117" s="42" t="n"/>
      <c r="EG117" s="29" t="n"/>
    </row>
    <row customHeight="1" ht="12" r="118">
      <c r="A118" s="52" t="n">
        <v>43415</v>
      </c>
      <c r="B118" s="42" t="inlineStr">
        <is>
          <t>Barcelona</t>
        </is>
      </c>
      <c r="C118" s="42" t="inlineStr">
        <is>
          <t>Betis</t>
        </is>
      </c>
      <c r="D118" s="27" t="n">
        <v>500</v>
      </c>
      <c r="E118" s="27" t="n">
        <v>436</v>
      </c>
      <c r="F118" s="27" t="n">
        <v>426</v>
      </c>
      <c r="G118" s="27" t="n">
        <v>362</v>
      </c>
      <c r="H118" s="8" t="n">
        <v>5</v>
      </c>
      <c r="I118" s="8" t="n">
        <v>8</v>
      </c>
      <c r="J118" s="8" t="n">
        <v>13</v>
      </c>
      <c r="K118" s="15" t="n">
        <v>3</v>
      </c>
      <c r="L118" s="27" t="n">
        <v>4</v>
      </c>
      <c r="M118" s="8" t="n">
        <v>7</v>
      </c>
      <c r="N118" s="12">
        <f>IF(K118="","",LOOKUP(K118-L118,{-9E+307,0,1},{2,"x",1}))</f>
        <v/>
      </c>
      <c r="O118" s="7">
        <f>IF(K118="","",K118&amp;"-"&amp;L118)</f>
        <v/>
      </c>
      <c r="P118" s="1" t="n"/>
      <c r="DJ118" s="42" t="n"/>
      <c r="DL118" s="29" t="n"/>
      <c r="DM118" s="42" t="n"/>
      <c r="DO118" s="29" t="n"/>
      <c r="DP118" s="42" t="n"/>
      <c r="DR118" s="29" t="n"/>
      <c r="DS118" s="42" t="n"/>
      <c r="DU118" s="29" t="n"/>
      <c r="DV118" s="42" t="n"/>
      <c r="DX118" s="29" t="n"/>
      <c r="DY118" s="42" t="n"/>
      <c r="EA118" s="29" t="n"/>
      <c r="EB118" s="42" t="n"/>
      <c r="ED118" s="29" t="n"/>
      <c r="EE118" s="42" t="n"/>
      <c r="EG118" s="29" t="n"/>
    </row>
    <row customHeight="1" ht="12" r="119">
      <c r="A119" s="52" t="n">
        <v>43415</v>
      </c>
      <c r="B119" s="42" t="inlineStr">
        <is>
          <t>Celta Vigo</t>
        </is>
      </c>
      <c r="C119" s="42" t="inlineStr">
        <is>
          <t>Real Madrid</t>
        </is>
      </c>
      <c r="D119" s="27" t="n">
        <v>471</v>
      </c>
      <c r="E119" s="27" t="n">
        <v>438</v>
      </c>
      <c r="F119" s="27" t="n">
        <v>403</v>
      </c>
      <c r="G119" s="27" t="n">
        <v>374</v>
      </c>
      <c r="H119" s="8" t="n">
        <v>4</v>
      </c>
      <c r="I119" s="8" t="n">
        <v>5</v>
      </c>
      <c r="J119" s="8" t="n">
        <v>9</v>
      </c>
      <c r="K119" s="15" t="n">
        <v>2</v>
      </c>
      <c r="L119" s="27" t="n">
        <v>4</v>
      </c>
      <c r="M119" s="8" t="n">
        <v>6</v>
      </c>
      <c r="N119" s="12">
        <f>IF(K119="","",LOOKUP(K119-L119,{-9E+307,0,1},{2,"x",1}))</f>
        <v/>
      </c>
      <c r="O119" s="7">
        <f>IF(K119="","",K119&amp;"-"&amp;L119)</f>
        <v/>
      </c>
      <c r="P119" s="1" t="n"/>
      <c r="DJ119" s="42" t="n"/>
      <c r="DL119" s="29" t="n"/>
      <c r="DM119" s="42" t="n"/>
      <c r="DO119" s="29" t="n"/>
      <c r="DP119" s="42" t="n"/>
      <c r="DR119" s="29" t="n"/>
      <c r="DS119" s="42" t="n"/>
      <c r="DU119" s="29" t="n"/>
      <c r="DV119" s="42" t="n"/>
      <c r="DX119" s="29" t="n"/>
      <c r="DY119" s="42" t="n"/>
      <c r="EA119" s="29" t="n"/>
      <c r="EB119" s="42" t="n"/>
      <c r="ED119" s="29" t="n"/>
      <c r="EE119" s="42" t="n"/>
      <c r="EG119" s="29" t="n"/>
    </row>
    <row customHeight="1" ht="12" r="120">
      <c r="A120" s="52" t="n">
        <v>43415</v>
      </c>
      <c r="B120" s="42" t="inlineStr">
        <is>
          <t>Rayo Vallecano</t>
        </is>
      </c>
      <c r="C120" s="42" t="inlineStr">
        <is>
          <t>Villarreal</t>
        </is>
      </c>
      <c r="D120" s="27" t="n">
        <v>503</v>
      </c>
      <c r="E120" s="27" t="n">
        <v>355</v>
      </c>
      <c r="F120" s="27" t="n">
        <v>416</v>
      </c>
      <c r="G120" s="27" t="n">
        <v>289</v>
      </c>
      <c r="H120" s="8" t="n">
        <v>7</v>
      </c>
      <c r="I120" s="8" t="n">
        <v>5</v>
      </c>
      <c r="J120" s="8" t="n">
        <v>12</v>
      </c>
      <c r="K120" s="15" t="n">
        <v>2</v>
      </c>
      <c r="L120" s="27" t="n">
        <v>2</v>
      </c>
      <c r="M120" s="8" t="n">
        <v>4</v>
      </c>
      <c r="N120" s="12">
        <f>IF(K120="","",LOOKUP(K120-L120,{-9E+307,0,1},{2,"x",1}))</f>
        <v/>
      </c>
      <c r="O120" s="7">
        <f>IF(K120="","",K120&amp;"-"&amp;L120)</f>
        <v/>
      </c>
      <c r="P120" s="1" t="n"/>
      <c r="DJ120" s="42" t="n"/>
      <c r="DL120" s="29" t="n"/>
      <c r="DM120" s="42" t="n"/>
      <c r="DO120" s="29" t="n"/>
      <c r="DP120" s="42" t="n"/>
      <c r="DR120" s="29" t="n"/>
      <c r="DS120" s="42" t="n"/>
      <c r="DU120" s="29" t="n"/>
      <c r="DV120" s="42" t="n"/>
      <c r="DX120" s="29" t="n"/>
      <c r="DY120" s="42" t="n"/>
      <c r="EA120" s="29" t="n"/>
      <c r="EB120" s="42" t="n"/>
      <c r="ED120" s="29" t="n"/>
      <c r="EE120" s="42" t="n"/>
      <c r="EG120" s="29" t="n"/>
    </row>
    <row customHeight="1" ht="12" r="121">
      <c r="A121" s="52" t="n">
        <v>43415</v>
      </c>
      <c r="B121" s="42" t="inlineStr">
        <is>
          <t>Sevilla</t>
        </is>
      </c>
      <c r="C121" s="42" t="inlineStr">
        <is>
          <t>Espanyol</t>
        </is>
      </c>
      <c r="D121" s="27" t="n">
        <v>435</v>
      </c>
      <c r="E121" s="27" t="n">
        <v>432</v>
      </c>
      <c r="F121" s="27" t="n">
        <v>359</v>
      </c>
      <c r="G121" s="27" t="n">
        <v>352</v>
      </c>
      <c r="H121" s="8" t="n">
        <v>10</v>
      </c>
      <c r="I121" s="8" t="n">
        <v>7</v>
      </c>
      <c r="J121" s="8" t="n">
        <v>17</v>
      </c>
      <c r="K121" s="15" t="n">
        <v>2</v>
      </c>
      <c r="L121" s="27" t="n">
        <v>1</v>
      </c>
      <c r="M121" s="8" t="n">
        <v>3</v>
      </c>
      <c r="N121" s="12">
        <f>IF(K121="","",LOOKUP(K121-L121,{-9E+307,0,1},{2,"x",1}))</f>
        <v/>
      </c>
      <c r="O121" s="7">
        <f>IF(K121="","",K121&amp;"-"&amp;L121)</f>
        <v/>
      </c>
      <c r="P121" s="1" t="n"/>
      <c r="DJ121" s="42" t="n"/>
      <c r="DL121" s="29" t="n"/>
      <c r="DM121" s="42" t="n"/>
      <c r="DO121" s="29" t="n"/>
      <c r="DP121" s="42" t="n"/>
      <c r="DR121" s="29" t="n"/>
      <c r="DS121" s="42" t="n"/>
      <c r="DU121" s="29" t="n"/>
      <c r="DV121" s="42" t="n"/>
      <c r="DX121" s="29" t="n"/>
      <c r="DY121" s="42" t="n"/>
      <c r="EA121" s="29" t="n"/>
      <c r="EB121" s="42" t="n"/>
      <c r="ED121" s="29" t="n"/>
      <c r="EE121" s="42" t="n"/>
      <c r="EG121" s="29" t="n"/>
    </row>
    <row customHeight="1" ht="12" r="122">
      <c r="A122" s="52" t="n">
        <v>43427</v>
      </c>
      <c r="B122" s="42" t="inlineStr">
        <is>
          <t>Leganes</t>
        </is>
      </c>
      <c r="C122" s="42" t="inlineStr">
        <is>
          <t>Alaves</t>
        </is>
      </c>
      <c r="D122" s="27" t="n">
        <v>366</v>
      </c>
      <c r="E122" s="27" t="n">
        <v>396</v>
      </c>
      <c r="F122" s="27" t="n">
        <v>266</v>
      </c>
      <c r="G122" s="27" t="n">
        <v>282</v>
      </c>
      <c r="H122" s="8" t="n">
        <v>6</v>
      </c>
      <c r="I122" s="8" t="n">
        <v>2</v>
      </c>
      <c r="J122" s="8" t="n">
        <v>8</v>
      </c>
      <c r="K122" s="15" t="n">
        <v>1</v>
      </c>
      <c r="L122" s="27" t="n">
        <v>0</v>
      </c>
      <c r="M122" s="8" t="n">
        <v>1</v>
      </c>
      <c r="N122" s="12">
        <f>IF(K122="","",LOOKUP(K122-L122,{-9E+307,0,1},{2,"x",1}))</f>
        <v/>
      </c>
      <c r="O122" s="7">
        <f>IF(K122="","",K122&amp;"-"&amp;L122)</f>
        <v/>
      </c>
      <c r="P122" s="1" t="n"/>
      <c r="DJ122" s="42" t="n"/>
      <c r="DL122" s="29" t="n"/>
      <c r="DM122" s="42" t="n"/>
      <c r="DO122" s="29" t="n"/>
      <c r="DP122" s="42" t="n"/>
      <c r="DR122" s="29" t="n"/>
      <c r="DS122" s="42" t="n"/>
      <c r="DU122" s="29" t="n"/>
      <c r="DV122" s="42" t="n"/>
      <c r="DX122" s="29" t="n"/>
      <c r="DY122" s="42" t="n"/>
      <c r="EA122" s="29" t="n"/>
      <c r="EB122" s="42" t="n"/>
      <c r="ED122" s="29" t="n"/>
      <c r="EE122" s="42" t="n"/>
      <c r="EG122" s="29" t="n"/>
    </row>
    <row customHeight="1" ht="12" r="123">
      <c r="A123" s="52" t="n">
        <v>43428</v>
      </c>
      <c r="B123" s="42" t="inlineStr">
        <is>
          <t>Atl. Madrid</t>
        </is>
      </c>
      <c r="C123" s="42" t="inlineStr">
        <is>
          <t>Barcelona</t>
        </is>
      </c>
      <c r="D123" s="27" t="n">
        <v>318</v>
      </c>
      <c r="E123" s="27" t="n">
        <v>737</v>
      </c>
      <c r="F123" s="27" t="n">
        <v>250</v>
      </c>
      <c r="G123" s="27" t="n">
        <v>672</v>
      </c>
      <c r="H123" s="8" t="n">
        <v>1</v>
      </c>
      <c r="I123" s="8" t="n">
        <v>2</v>
      </c>
      <c r="J123" s="8" t="n">
        <v>3</v>
      </c>
      <c r="K123" s="15" t="n">
        <v>1</v>
      </c>
      <c r="L123" s="27" t="n">
        <v>1</v>
      </c>
      <c r="M123" s="8" t="n">
        <v>2</v>
      </c>
      <c r="N123" s="12">
        <f>IF(K123="","",LOOKUP(K123-L123,{-9E+307,0,1},{2,"x",1}))</f>
        <v/>
      </c>
      <c r="O123" s="7">
        <f>IF(K123="","",K123&amp;"-"&amp;L123)</f>
        <v/>
      </c>
      <c r="P123" s="1" t="n"/>
      <c r="DJ123" s="42" t="n"/>
      <c r="DL123" s="29" t="n"/>
      <c r="DM123" s="42" t="n"/>
      <c r="DO123" s="29" t="n"/>
      <c r="DP123" s="42" t="n"/>
      <c r="DR123" s="29" t="n"/>
      <c r="DS123" s="42" t="n"/>
      <c r="DU123" s="29" t="n"/>
      <c r="DV123" s="42" t="n"/>
      <c r="DX123" s="29" t="n"/>
      <c r="DY123" s="42" t="n"/>
      <c r="EA123" s="29" t="n"/>
      <c r="EB123" s="42" t="n"/>
      <c r="ED123" s="29" t="n"/>
      <c r="EE123" s="42" t="n"/>
      <c r="EG123" s="29" t="n"/>
    </row>
    <row customHeight="1" ht="12" r="124">
      <c r="A124" s="52" t="n">
        <v>43428</v>
      </c>
      <c r="B124" s="42" t="inlineStr">
        <is>
          <t>Eibar</t>
        </is>
      </c>
      <c r="C124" s="42" t="inlineStr">
        <is>
          <t>Real Madrid</t>
        </is>
      </c>
      <c r="D124" s="27" t="n">
        <v>346</v>
      </c>
      <c r="E124" s="27" t="n">
        <v>553</v>
      </c>
      <c r="F124" s="27" t="n">
        <v>244</v>
      </c>
      <c r="G124" s="27" t="n">
        <v>453</v>
      </c>
      <c r="H124" s="8" t="n">
        <v>8</v>
      </c>
      <c r="I124" s="8" t="n">
        <v>3</v>
      </c>
      <c r="J124" s="8" t="n">
        <v>11</v>
      </c>
      <c r="K124" s="15" t="n">
        <v>3</v>
      </c>
      <c r="L124" s="27" t="n">
        <v>0</v>
      </c>
      <c r="M124" s="8" t="n">
        <v>3</v>
      </c>
      <c r="N124" s="12">
        <f>IF(K124="","",LOOKUP(K124-L124,{-9E+307,0,1},{2,"x",1}))</f>
        <v/>
      </c>
      <c r="O124" s="7">
        <f>IF(K124="","",K124&amp;"-"&amp;L124)</f>
        <v/>
      </c>
      <c r="P124" s="1" t="n"/>
      <c r="DJ124" s="42" t="n"/>
      <c r="DL124" s="29" t="n"/>
      <c r="DM124" s="42" t="n"/>
      <c r="DO124" s="29" t="n"/>
      <c r="DP124" s="42" t="n"/>
      <c r="DR124" s="29" t="n"/>
      <c r="DS124" s="42" t="n"/>
      <c r="DU124" s="29" t="n"/>
      <c r="DV124" s="42" t="n"/>
      <c r="DX124" s="29" t="n"/>
      <c r="DY124" s="42" t="n"/>
      <c r="EA124" s="29" t="n"/>
      <c r="EB124" s="42" t="n"/>
      <c r="ED124" s="29" t="n"/>
      <c r="EE124" s="42" t="n"/>
      <c r="EG124" s="29" t="n"/>
    </row>
    <row customHeight="1" ht="12" r="125">
      <c r="A125" s="52" t="n">
        <v>43428</v>
      </c>
      <c r="B125" s="42" t="inlineStr">
        <is>
          <t>Huesca</t>
        </is>
      </c>
      <c r="C125" s="42" t="inlineStr">
        <is>
          <t>Levante</t>
        </is>
      </c>
      <c r="D125" s="27" t="n">
        <v>378</v>
      </c>
      <c r="E125" s="27" t="n">
        <v>394</v>
      </c>
      <c r="F125" s="27" t="n">
        <v>293</v>
      </c>
      <c r="G125" s="27" t="n">
        <v>286</v>
      </c>
      <c r="H125" s="8" t="n">
        <v>12</v>
      </c>
      <c r="I125" s="8" t="n">
        <v>3</v>
      </c>
      <c r="J125" s="8" t="n">
        <v>15</v>
      </c>
      <c r="K125" s="15" t="n">
        <v>2</v>
      </c>
      <c r="L125" s="27" t="n">
        <v>2</v>
      </c>
      <c r="M125" s="8" t="n">
        <v>4</v>
      </c>
      <c r="N125" s="12">
        <f>IF(K125="","",LOOKUP(K125-L125,{-9E+307,0,1},{2,"x",1}))</f>
        <v/>
      </c>
      <c r="O125" s="7">
        <f>IF(K125="","",K125&amp;"-"&amp;L125)</f>
        <v/>
      </c>
      <c r="P125" s="1" t="n"/>
      <c r="DJ125" s="42" t="n"/>
      <c r="DL125" s="29" t="n"/>
      <c r="DM125" s="42" t="n"/>
      <c r="DO125" s="29" t="n"/>
      <c r="DP125" s="42" t="n"/>
      <c r="DR125" s="29" t="n"/>
      <c r="DS125" s="42" t="n"/>
      <c r="DU125" s="29" t="n"/>
      <c r="DV125" s="42" t="n"/>
      <c r="DX125" s="29" t="n"/>
      <c r="DY125" s="42" t="n"/>
      <c r="EA125" s="29" t="n"/>
      <c r="EB125" s="42" t="n"/>
      <c r="ED125" s="29" t="n"/>
      <c r="EE125" s="42" t="n"/>
      <c r="EG125" s="29" t="n"/>
    </row>
    <row customHeight="1" ht="12" r="126">
      <c r="A126" s="52" t="n">
        <v>43428</v>
      </c>
      <c r="B126" s="42" t="inlineStr">
        <is>
          <t>Valencia</t>
        </is>
      </c>
      <c r="C126" s="42" t="inlineStr">
        <is>
          <t>Rayo Vallecano</t>
        </is>
      </c>
      <c r="D126" s="27" t="n">
        <v>462</v>
      </c>
      <c r="E126" s="27" t="n">
        <v>452</v>
      </c>
      <c r="F126" s="27" t="n">
        <v>382</v>
      </c>
      <c r="G126" s="27" t="n">
        <v>368</v>
      </c>
      <c r="H126" s="8" t="n">
        <v>10</v>
      </c>
      <c r="I126" s="8" t="n">
        <v>3</v>
      </c>
      <c r="J126" s="8" t="n">
        <v>13</v>
      </c>
      <c r="K126" s="15" t="n">
        <v>3</v>
      </c>
      <c r="L126" s="27" t="n">
        <v>0</v>
      </c>
      <c r="M126" s="8" t="n">
        <v>3</v>
      </c>
      <c r="N126" s="12">
        <f>IF(K126="","",LOOKUP(K126-L126,{-9E+307,0,1},{2,"x",1}))</f>
        <v/>
      </c>
      <c r="O126" s="7">
        <f>IF(K126="","",K126&amp;"-"&amp;L126)</f>
        <v/>
      </c>
      <c r="P126" s="1" t="n"/>
      <c r="DJ126" s="42" t="n"/>
      <c r="DL126" s="29" t="n"/>
      <c r="DM126" s="42" t="n"/>
      <c r="DO126" s="29" t="n"/>
      <c r="DP126" s="42" t="n"/>
      <c r="DR126" s="29" t="n"/>
      <c r="DS126" s="42" t="n"/>
      <c r="DU126" s="29" t="n"/>
      <c r="DV126" s="42" t="n"/>
      <c r="DX126" s="29" t="n"/>
      <c r="DY126" s="42" t="n"/>
      <c r="EA126" s="29" t="n"/>
      <c r="EB126" s="42" t="n"/>
      <c r="ED126" s="29" t="n"/>
      <c r="EE126" s="42" t="n"/>
      <c r="EG126" s="29" t="n"/>
    </row>
    <row customHeight="1" ht="12" r="127">
      <c r="A127" s="52" t="n">
        <v>43429</v>
      </c>
      <c r="B127" s="42" t="inlineStr">
        <is>
          <t>Ath Bilbao</t>
        </is>
      </c>
      <c r="C127" s="42" t="inlineStr">
        <is>
          <t>Getafe</t>
        </is>
      </c>
      <c r="D127" s="27" t="n">
        <v>521</v>
      </c>
      <c r="E127" s="27" t="n">
        <v>283</v>
      </c>
      <c r="F127" s="27" t="n">
        <v>400</v>
      </c>
      <c r="G127" s="27" t="n">
        <v>177</v>
      </c>
      <c r="H127" s="8" t="n">
        <v>4</v>
      </c>
      <c r="I127" s="8" t="n">
        <v>2</v>
      </c>
      <c r="J127" s="8" t="n">
        <v>6</v>
      </c>
      <c r="K127" s="15" t="n">
        <v>1</v>
      </c>
      <c r="L127" s="27" t="n">
        <v>1</v>
      </c>
      <c r="M127" s="8" t="n">
        <v>2</v>
      </c>
      <c r="N127" s="12">
        <f>IF(K127="","",LOOKUP(K127-L127,{-9E+307,0,1},{2,"x",1}))</f>
        <v/>
      </c>
      <c r="O127" s="7">
        <f>IF(K127="","",K127&amp;"-"&amp;L127)</f>
        <v/>
      </c>
      <c r="P127" s="1" t="n"/>
      <c r="DJ127" s="42" t="n"/>
      <c r="DL127" s="29" t="n"/>
      <c r="DM127" s="42" t="n"/>
      <c r="DO127" s="29" t="n"/>
      <c r="DP127" s="42" t="n"/>
      <c r="DR127" s="29" t="n"/>
      <c r="DS127" s="42" t="n"/>
      <c r="DU127" s="29" t="n"/>
      <c r="DV127" s="42" t="n"/>
      <c r="DX127" s="29" t="n"/>
      <c r="DY127" s="42" t="n"/>
      <c r="EA127" s="29" t="n"/>
      <c r="EB127" s="42" t="n"/>
      <c r="ED127" s="29" t="n"/>
      <c r="EE127" s="42" t="n"/>
      <c r="EG127" s="29" t="n"/>
    </row>
    <row customHeight="1" ht="12" r="128">
      <c r="A128" s="52" t="n">
        <v>43429</v>
      </c>
      <c r="B128" s="42" t="inlineStr">
        <is>
          <t>Espanyol</t>
        </is>
      </c>
      <c r="C128" s="42" t="inlineStr">
        <is>
          <t>Girona</t>
        </is>
      </c>
      <c r="D128" s="27" t="n">
        <v>614</v>
      </c>
      <c r="E128" s="27" t="n">
        <v>402</v>
      </c>
      <c r="F128" s="27" t="n">
        <v>523</v>
      </c>
      <c r="G128" s="27" t="n">
        <v>322</v>
      </c>
      <c r="H128" s="8" t="n">
        <v>10</v>
      </c>
      <c r="I128" s="8" t="n">
        <v>11</v>
      </c>
      <c r="J128" s="8" t="n">
        <v>21</v>
      </c>
      <c r="K128" s="15" t="n">
        <v>1</v>
      </c>
      <c r="L128" s="27" t="n">
        <v>3</v>
      </c>
      <c r="M128" s="8" t="n">
        <v>4</v>
      </c>
      <c r="N128" s="12">
        <f>IF(K128="","",LOOKUP(K128-L128,{-9E+307,0,1},{2,"x",1}))</f>
        <v/>
      </c>
      <c r="O128" s="7">
        <f>IF(K128="","",K128&amp;"-"&amp;L128)</f>
        <v/>
      </c>
      <c r="P128" s="1" t="n"/>
      <c r="DJ128" s="42" t="n"/>
      <c r="DL128" s="29" t="n"/>
      <c r="DM128" s="42" t="n"/>
      <c r="DO128" s="29" t="n"/>
      <c r="DP128" s="42" t="n"/>
      <c r="DR128" s="29" t="n"/>
      <c r="DS128" s="42" t="n"/>
      <c r="DU128" s="29" t="n"/>
      <c r="DV128" s="42" t="n"/>
      <c r="DX128" s="29" t="n"/>
      <c r="DY128" s="42" t="n"/>
      <c r="EA128" s="29" t="n"/>
      <c r="EB128" s="42" t="n"/>
      <c r="ED128" s="29" t="n"/>
      <c r="EE128" s="42" t="n"/>
      <c r="EG128" s="29" t="n"/>
    </row>
    <row r="129">
      <c r="A129" s="52" t="n">
        <v>43429</v>
      </c>
      <c r="B129" s="42" t="inlineStr">
        <is>
          <t>Sevilla</t>
        </is>
      </c>
      <c r="C129" s="42" t="inlineStr">
        <is>
          <t>Valladolid</t>
        </is>
      </c>
      <c r="D129" s="27" t="n">
        <v>460</v>
      </c>
      <c r="E129" s="27" t="n">
        <v>468</v>
      </c>
      <c r="F129" s="27" t="n">
        <v>361</v>
      </c>
      <c r="G129" s="27" t="n">
        <v>371</v>
      </c>
      <c r="H129" s="8" t="n">
        <v>9</v>
      </c>
      <c r="I129" s="8" t="n">
        <v>5</v>
      </c>
      <c r="J129" s="8" t="n">
        <v>14</v>
      </c>
      <c r="K129" s="15" t="n">
        <v>1</v>
      </c>
      <c r="L129" s="27" t="n">
        <v>0</v>
      </c>
      <c r="M129" s="8" t="n">
        <v>1</v>
      </c>
      <c r="N129" s="12">
        <f>IF(K129="","",LOOKUP(K129-L129,{-9E+307,0,1},{2,"x",1}))</f>
        <v/>
      </c>
      <c r="O129" s="7">
        <f>IF(K129="","",K129&amp;"-"&amp;L129)</f>
        <v/>
      </c>
      <c r="P129" s="1" t="n"/>
      <c r="DJ129" s="42" t="n"/>
      <c r="DL129" s="29" t="n"/>
      <c r="DM129" s="42" t="n"/>
      <c r="DO129" s="29" t="n"/>
      <c r="DP129" s="42" t="n"/>
      <c r="DR129" s="29" t="n"/>
      <c r="DS129" s="42" t="n"/>
      <c r="DU129" s="29" t="n"/>
      <c r="DV129" s="42" t="n"/>
      <c r="DX129" s="29" t="n"/>
      <c r="DY129" s="42" t="n"/>
      <c r="EA129" s="29" t="n"/>
      <c r="EB129" s="42" t="n"/>
      <c r="ED129" s="29" t="n"/>
      <c r="EE129" s="42" t="n"/>
      <c r="EG129" s="29" t="n"/>
    </row>
    <row customHeight="1" ht="12" r="130">
      <c r="A130" s="52" t="n">
        <v>43429</v>
      </c>
      <c r="B130" s="42" t="inlineStr">
        <is>
          <t>Villarreal</t>
        </is>
      </c>
      <c r="C130" s="42" t="inlineStr">
        <is>
          <t>Betis</t>
        </is>
      </c>
      <c r="D130" s="27" t="n">
        <v>369</v>
      </c>
      <c r="E130" s="27" t="n">
        <v>652</v>
      </c>
      <c r="F130" s="27" t="n">
        <v>308</v>
      </c>
      <c r="G130" s="27" t="n">
        <v>599</v>
      </c>
      <c r="H130" s="8" t="n">
        <v>8</v>
      </c>
      <c r="I130" s="8" t="n">
        <v>6</v>
      </c>
      <c r="J130" s="8" t="n">
        <v>14</v>
      </c>
      <c r="K130" s="15" t="n">
        <v>2</v>
      </c>
      <c r="L130" s="27" t="n">
        <v>1</v>
      </c>
      <c r="M130" s="8" t="n">
        <v>3</v>
      </c>
      <c r="N130" s="12">
        <f>IF(K130="","",LOOKUP(K130-L130,{-9E+307,0,1},{2,"x",1}))</f>
        <v/>
      </c>
      <c r="O130" s="7">
        <f>IF(K130="","",K130&amp;"-"&amp;L130)</f>
        <v/>
      </c>
      <c r="P130" s="1" t="n"/>
      <c r="DJ130" s="42" t="n"/>
      <c r="DL130" s="29" t="n"/>
      <c r="DM130" s="42" t="n"/>
      <c r="DO130" s="29" t="n"/>
      <c r="DP130" s="42" t="n"/>
      <c r="DR130" s="29" t="n"/>
      <c r="DS130" s="42" t="n"/>
      <c r="DU130" s="29" t="n"/>
      <c r="DV130" s="42" t="n"/>
      <c r="DX130" s="29" t="n"/>
      <c r="DY130" s="42" t="n"/>
      <c r="EA130" s="29" t="n"/>
      <c r="EB130" s="42" t="n"/>
      <c r="ED130" s="29" t="n"/>
      <c r="EE130" s="42" t="n"/>
      <c r="EG130" s="29" t="n"/>
    </row>
    <row customHeight="1" ht="12" r="131">
      <c r="A131" s="52" t="n">
        <v>43430</v>
      </c>
      <c r="B131" s="42" t="inlineStr">
        <is>
          <t>Real Sociedad</t>
        </is>
      </c>
      <c r="C131" s="42" t="inlineStr">
        <is>
          <t>Celta Vigo</t>
        </is>
      </c>
      <c r="D131" s="27" t="n">
        <v>463</v>
      </c>
      <c r="E131" s="27" t="n">
        <v>488</v>
      </c>
      <c r="F131" s="27" t="n">
        <v>380</v>
      </c>
      <c r="G131" s="27" t="n">
        <v>411</v>
      </c>
      <c r="H131" s="8" t="n">
        <v>8</v>
      </c>
      <c r="I131" s="8" t="n">
        <v>2</v>
      </c>
      <c r="J131" s="8" t="n">
        <v>10</v>
      </c>
      <c r="K131" s="15" t="n">
        <v>2</v>
      </c>
      <c r="L131" s="27" t="n">
        <v>1</v>
      </c>
      <c r="M131" s="8" t="n">
        <v>3</v>
      </c>
      <c r="N131" s="12">
        <f>IF(K131="","",LOOKUP(K131-L131,{-9E+307,0,1},{2,"x",1}))</f>
        <v/>
      </c>
      <c r="O131" s="7">
        <f>IF(K131="","",K131&amp;"-"&amp;L131)</f>
        <v/>
      </c>
      <c r="P131" s="1" t="n"/>
      <c r="DJ131" s="42" t="n"/>
      <c r="DL131" s="29" t="n"/>
      <c r="DM131" s="42" t="n"/>
      <c r="DO131" s="29" t="n"/>
      <c r="DP131" s="42" t="n"/>
      <c r="DR131" s="29" t="n"/>
      <c r="DS131" s="42" t="n"/>
      <c r="DU131" s="29" t="n"/>
      <c r="DV131" s="42" t="n"/>
      <c r="DX131" s="29" t="n"/>
      <c r="DY131" s="42" t="n"/>
      <c r="EA131" s="29" t="n"/>
      <c r="EB131" s="42" t="n"/>
      <c r="ED131" s="29" t="n"/>
      <c r="EE131" s="42" t="n"/>
      <c r="EG131" s="29" t="n"/>
    </row>
    <row customHeight="1" ht="12" r="132">
      <c r="A132" s="52" t="n">
        <v>43434</v>
      </c>
      <c r="B132" s="42" t="inlineStr">
        <is>
          <t>Rayo Vallecano</t>
        </is>
      </c>
      <c r="C132" s="42" t="inlineStr">
        <is>
          <t>Eibar</t>
        </is>
      </c>
      <c r="D132" s="27" t="n">
        <v>277</v>
      </c>
      <c r="E132" s="27" t="n">
        <v>467</v>
      </c>
      <c r="F132" s="27" t="n">
        <v>158</v>
      </c>
      <c r="G132" s="27" t="n">
        <v>341</v>
      </c>
      <c r="H132" s="8" t="n">
        <v>2</v>
      </c>
      <c r="I132" s="8" t="n">
        <v>5</v>
      </c>
      <c r="J132" s="8" t="n">
        <v>7</v>
      </c>
      <c r="K132" s="15" t="n">
        <v>1</v>
      </c>
      <c r="L132" s="27" t="n">
        <v>0</v>
      </c>
      <c r="M132" s="8" t="n">
        <v>1</v>
      </c>
      <c r="N132" s="12">
        <f>IF(K132="","",LOOKUP(K132-L132,{-9E+307,0,1},{2,"x",1}))</f>
        <v/>
      </c>
      <c r="O132" s="7">
        <f>IF(K132="","",K132&amp;"-"&amp;L132)</f>
        <v/>
      </c>
      <c r="P132" s="1" t="n"/>
      <c r="DJ132" s="42" t="n"/>
      <c r="DL132" s="29" t="n"/>
      <c r="DM132" s="42" t="n"/>
      <c r="DO132" s="29" t="n"/>
      <c r="DP132" s="42" t="n"/>
      <c r="DR132" s="29" t="n"/>
      <c r="DS132" s="42" t="n"/>
      <c r="DU132" s="29" t="n"/>
      <c r="DV132" s="42" t="n"/>
      <c r="DX132" s="29" t="n"/>
      <c r="DY132" s="42" t="n"/>
      <c r="EA132" s="29" t="n"/>
      <c r="EB132" s="42" t="n"/>
      <c r="ED132" s="29" t="n"/>
      <c r="EE132" s="42" t="n"/>
      <c r="EG132" s="29" t="n"/>
    </row>
    <row customHeight="1" ht="12" r="133">
      <c r="A133" s="52" t="n">
        <v>43435</v>
      </c>
      <c r="B133" s="42" t="inlineStr">
        <is>
          <t>Celta Vigo</t>
        </is>
      </c>
      <c r="C133" s="42" t="inlineStr">
        <is>
          <t>Huesca</t>
        </is>
      </c>
      <c r="D133" s="27" t="n">
        <v>450</v>
      </c>
      <c r="E133" s="27" t="n">
        <v>297</v>
      </c>
      <c r="F133" s="27" t="n">
        <v>361</v>
      </c>
      <c r="G133" s="27" t="n">
        <v>202</v>
      </c>
      <c r="H133" s="8" t="n">
        <v>5</v>
      </c>
      <c r="I133" s="8" t="n">
        <v>3</v>
      </c>
      <c r="J133" s="8" t="n">
        <v>8</v>
      </c>
      <c r="K133" s="15" t="n">
        <v>2</v>
      </c>
      <c r="L133" s="27" t="n">
        <v>0</v>
      </c>
      <c r="M133" s="8" t="n">
        <v>2</v>
      </c>
      <c r="N133" s="12">
        <f>IF(K133="","",LOOKUP(K133-L133,{-9E+307,0,1},{2,"x",1}))</f>
        <v/>
      </c>
      <c r="O133" s="7">
        <f>IF(K133="","",K133&amp;"-"&amp;L133)</f>
        <v/>
      </c>
      <c r="P133" s="1" t="n"/>
      <c r="DJ133" s="42" t="n"/>
      <c r="DL133" s="29" t="n"/>
      <c r="DM133" s="42" t="n"/>
      <c r="DO133" s="29" t="n"/>
      <c r="DP133" s="42" t="n"/>
      <c r="DR133" s="29" t="n"/>
      <c r="DS133" s="42" t="n"/>
      <c r="DU133" s="29" t="n"/>
      <c r="DV133" s="42" t="n"/>
      <c r="DX133" s="29" t="n"/>
      <c r="DY133" s="42" t="n"/>
      <c r="EA133" s="29" t="n"/>
      <c r="EB133" s="42" t="n"/>
      <c r="ED133" s="29" t="n"/>
      <c r="EE133" s="42" t="n"/>
      <c r="EG133" s="29" t="n"/>
    </row>
    <row customHeight="1" ht="12" r="134">
      <c r="A134" s="52" t="n">
        <v>43435</v>
      </c>
      <c r="B134" s="42" t="inlineStr">
        <is>
          <t>Getafe</t>
        </is>
      </c>
      <c r="C134" s="42" t="inlineStr">
        <is>
          <t>Espanyol</t>
        </is>
      </c>
      <c r="D134" s="27" t="n">
        <v>329</v>
      </c>
      <c r="E134" s="27" t="n">
        <v>474</v>
      </c>
      <c r="F134" s="27" t="n">
        <v>231</v>
      </c>
      <c r="G134" s="27" t="n">
        <v>365</v>
      </c>
      <c r="H134" s="8" t="n">
        <v>5</v>
      </c>
      <c r="I134" s="8" t="n">
        <v>2</v>
      </c>
      <c r="J134" s="8" t="n">
        <v>7</v>
      </c>
      <c r="K134" s="15" t="n">
        <v>3</v>
      </c>
      <c r="L134" s="27" t="n">
        <v>0</v>
      </c>
      <c r="M134" s="8" t="n">
        <v>3</v>
      </c>
      <c r="N134" s="12">
        <f>IF(K134="","",LOOKUP(K134-L134,{-9E+307,0,1},{2,"x",1}))</f>
        <v/>
      </c>
      <c r="O134" s="7">
        <f>IF(K134="","",K134&amp;"-"&amp;L134)</f>
        <v/>
      </c>
      <c r="P134" s="1" t="n"/>
      <c r="DJ134" s="42" t="n"/>
      <c r="DL134" s="29" t="n"/>
      <c r="DM134" s="42" t="n"/>
      <c r="DO134" s="29" t="n"/>
      <c r="DP134" s="42" t="n"/>
      <c r="DR134" s="29" t="n"/>
      <c r="DS134" s="42" t="n"/>
      <c r="DU134" s="29" t="n"/>
      <c r="DV134" s="42" t="n"/>
      <c r="DX134" s="29" t="n"/>
      <c r="DY134" s="42" t="n"/>
      <c r="EA134" s="29" t="n"/>
      <c r="EB134" s="42" t="n"/>
      <c r="ED134" s="29" t="n"/>
      <c r="EE134" s="42" t="n"/>
      <c r="EG134" s="29" t="n"/>
    </row>
    <row customHeight="1" ht="12" r="135">
      <c r="A135" s="52" t="n">
        <v>43435</v>
      </c>
      <c r="B135" s="42" t="inlineStr">
        <is>
          <t>Real Madrid</t>
        </is>
      </c>
      <c r="C135" s="42" t="inlineStr">
        <is>
          <t>Valencia</t>
        </is>
      </c>
      <c r="D135" s="27" t="n">
        <v>694</v>
      </c>
      <c r="E135" s="27" t="n">
        <v>464</v>
      </c>
      <c r="F135" s="27" t="n">
        <v>623</v>
      </c>
      <c r="G135" s="27" t="n">
        <v>386</v>
      </c>
      <c r="H135" s="8" t="n">
        <v>4</v>
      </c>
      <c r="I135" s="8" t="n">
        <v>2</v>
      </c>
      <c r="J135" s="8" t="n">
        <v>6</v>
      </c>
      <c r="K135" s="15" t="n">
        <v>2</v>
      </c>
      <c r="L135" s="27" t="n">
        <v>0</v>
      </c>
      <c r="M135" s="8" t="n">
        <v>2</v>
      </c>
      <c r="N135" s="12">
        <f>IF(K135="","",LOOKUP(K135-L135,{-9E+307,0,1},{2,"x",1}))</f>
        <v/>
      </c>
      <c r="O135" s="7">
        <f>IF(K135="","",K135&amp;"-"&amp;L135)</f>
        <v/>
      </c>
      <c r="P135" s="1" t="n"/>
      <c r="DJ135" s="42" t="n"/>
      <c r="DL135" s="29" t="n"/>
      <c r="DM135" s="42" t="n"/>
      <c r="DO135" s="29" t="n"/>
      <c r="DP135" s="42" t="n"/>
      <c r="DR135" s="29" t="n"/>
      <c r="DS135" s="42" t="n"/>
      <c r="DU135" s="29" t="n"/>
      <c r="DV135" s="42" t="n"/>
      <c r="DX135" s="29" t="n"/>
      <c r="DY135" s="42" t="n"/>
      <c r="EA135" s="29" t="n"/>
      <c r="EB135" s="42" t="n"/>
      <c r="ED135" s="29" t="n"/>
      <c r="EE135" s="42" t="n"/>
      <c r="EG135" s="29" t="n"/>
    </row>
    <row customHeight="1" ht="12" r="136">
      <c r="A136" s="52" t="n">
        <v>43435</v>
      </c>
      <c r="B136" s="42" t="inlineStr">
        <is>
          <t>Valladolid</t>
        </is>
      </c>
      <c r="C136" s="42" t="inlineStr">
        <is>
          <t>Leganes</t>
        </is>
      </c>
      <c r="D136" s="27" t="n">
        <v>601</v>
      </c>
      <c r="E136" s="27" t="n">
        <v>290</v>
      </c>
      <c r="F136" s="27" t="n">
        <v>528</v>
      </c>
      <c r="G136" s="27" t="n">
        <v>218</v>
      </c>
      <c r="H136" s="8" t="n">
        <v>6</v>
      </c>
      <c r="I136" s="8" t="n">
        <v>5</v>
      </c>
      <c r="J136" s="8" t="n">
        <v>11</v>
      </c>
      <c r="K136" s="15" t="n">
        <v>2</v>
      </c>
      <c r="L136" s="27" t="n">
        <v>4</v>
      </c>
      <c r="M136" s="8" t="n">
        <v>6</v>
      </c>
      <c r="N136" s="12">
        <f>IF(K136="","",LOOKUP(K136-L136,{-9E+307,0,1},{2,"x",1}))</f>
        <v/>
      </c>
      <c r="O136" s="7">
        <f>IF(K136="","",K136&amp;"-"&amp;L136)</f>
        <v/>
      </c>
      <c r="P136" s="1" t="n"/>
      <c r="DJ136" s="42" t="n"/>
      <c r="DL136" s="29" t="n"/>
      <c r="DM136" s="42" t="n"/>
      <c r="DO136" s="29" t="n"/>
      <c r="DP136" s="42" t="n"/>
      <c r="DR136" s="29" t="n"/>
      <c r="DS136" s="42" t="n"/>
      <c r="DU136" s="29" t="n"/>
      <c r="DV136" s="42" t="n"/>
      <c r="DX136" s="29" t="n"/>
      <c r="DY136" s="42" t="n"/>
      <c r="EA136" s="29" t="n"/>
      <c r="EB136" s="42" t="n"/>
      <c r="ED136" s="29" t="n"/>
      <c r="EE136" s="42" t="n"/>
      <c r="EG136" s="29" t="n"/>
    </row>
    <row customHeight="1" ht="12" r="137">
      <c r="A137" s="52" t="n">
        <v>43436</v>
      </c>
      <c r="B137" s="42" t="inlineStr">
        <is>
          <t>Alaves</t>
        </is>
      </c>
      <c r="C137" s="42" t="inlineStr">
        <is>
          <t>Sevilla</t>
        </is>
      </c>
      <c r="D137" s="27" t="n">
        <v>354</v>
      </c>
      <c r="E137" s="27" t="n">
        <v>413</v>
      </c>
      <c r="F137" s="27" t="n">
        <v>256</v>
      </c>
      <c r="G137" s="27" t="n">
        <v>312</v>
      </c>
      <c r="H137" s="8" t="n">
        <v>3</v>
      </c>
      <c r="I137" s="8" t="n">
        <v>3</v>
      </c>
      <c r="J137" s="8" t="n">
        <v>6</v>
      </c>
      <c r="K137" s="15" t="n">
        <v>1</v>
      </c>
      <c r="L137" s="27" t="n">
        <v>1</v>
      </c>
      <c r="M137" s="8" t="n">
        <v>2</v>
      </c>
      <c r="N137" s="12">
        <f>IF(K137="","",LOOKUP(K137-L137,{-9E+307,0,1},{2,"x",1}))</f>
        <v/>
      </c>
      <c r="O137" s="7">
        <f>IF(K137="","",K137&amp;"-"&amp;L137)</f>
        <v/>
      </c>
      <c r="P137" s="1" t="n"/>
      <c r="DJ137" s="42" t="n"/>
      <c r="DL137" s="29" t="n"/>
      <c r="DM137" s="42" t="n"/>
      <c r="DO137" s="29" t="n"/>
      <c r="DP137" s="42" t="n"/>
      <c r="DR137" s="29" t="n"/>
      <c r="DS137" s="42" t="n"/>
      <c r="DU137" s="29" t="n"/>
      <c r="DV137" s="42" t="n"/>
      <c r="DX137" s="29" t="n"/>
      <c r="DY137" s="42" t="n"/>
      <c r="EA137" s="29" t="n"/>
      <c r="EB137" s="42" t="n"/>
      <c r="ED137" s="29" t="n"/>
      <c r="EE137" s="42" t="n"/>
      <c r="EG137" s="29" t="n"/>
    </row>
    <row customHeight="1" ht="12" r="138">
      <c r="A138" s="52" t="n">
        <v>43436</v>
      </c>
      <c r="B138" s="42" t="inlineStr">
        <is>
          <t>Barcelona</t>
        </is>
      </c>
      <c r="C138" s="42" t="inlineStr">
        <is>
          <t>Villarreal</t>
        </is>
      </c>
      <c r="D138" s="27" t="n">
        <v>677</v>
      </c>
      <c r="E138" s="27" t="n">
        <v>421</v>
      </c>
      <c r="F138" s="27" t="n">
        <v>616</v>
      </c>
      <c r="G138" s="27" t="n">
        <v>359</v>
      </c>
      <c r="H138" s="8" t="n">
        <v>7</v>
      </c>
      <c r="I138" s="8" t="n">
        <v>2</v>
      </c>
      <c r="J138" s="8" t="n">
        <v>9</v>
      </c>
      <c r="K138" s="15" t="n">
        <v>2</v>
      </c>
      <c r="L138" s="27" t="n">
        <v>0</v>
      </c>
      <c r="M138" s="8" t="n">
        <v>2</v>
      </c>
      <c r="N138" s="12">
        <f>IF(K138="","",LOOKUP(K138-L138,{-9E+307,0,1},{2,"x",1}))</f>
        <v/>
      </c>
      <c r="O138" s="7">
        <f>IF(K138="","",K138&amp;"-"&amp;L138)</f>
        <v/>
      </c>
      <c r="P138" s="1" t="n"/>
      <c r="DJ138" s="42" t="n"/>
      <c r="DL138" s="29" t="n"/>
      <c r="DM138" s="42" t="n"/>
      <c r="DO138" s="29" t="n"/>
      <c r="DP138" s="42" t="n"/>
      <c r="DR138" s="29" t="n"/>
      <c r="DS138" s="42" t="n"/>
      <c r="DU138" s="29" t="n"/>
      <c r="DV138" s="42" t="n"/>
      <c r="DX138" s="29" t="n"/>
      <c r="DY138" s="42" t="n"/>
      <c r="EA138" s="29" t="n"/>
      <c r="EB138" s="42" t="n"/>
      <c r="ED138" s="29" t="n"/>
      <c r="EE138" s="42" t="n"/>
      <c r="EG138" s="29" t="n"/>
    </row>
    <row customHeight="1" ht="12" r="139">
      <c r="A139" s="52" t="n">
        <v>43436</v>
      </c>
      <c r="B139" s="42" t="inlineStr">
        <is>
          <t>Betis</t>
        </is>
      </c>
      <c r="C139" s="42" t="inlineStr">
        <is>
          <t>Real Sociedad</t>
        </is>
      </c>
      <c r="D139" s="27" t="n">
        <v>546</v>
      </c>
      <c r="E139" s="27" t="n">
        <v>390</v>
      </c>
      <c r="F139" s="27" t="n">
        <v>453</v>
      </c>
      <c r="G139" s="27" t="n">
        <v>322</v>
      </c>
      <c r="H139" s="8" t="n">
        <v>4</v>
      </c>
      <c r="I139" s="8" t="n">
        <v>4</v>
      </c>
      <c r="J139" s="8" t="n">
        <v>8</v>
      </c>
      <c r="K139" s="15" t="n">
        <v>1</v>
      </c>
      <c r="L139" s="27" t="n">
        <v>0</v>
      </c>
      <c r="M139" s="8" t="n">
        <v>1</v>
      </c>
      <c r="N139" s="12">
        <f>IF(K139="","",LOOKUP(K139-L139,{-9E+307,0,1},{2,"x",1}))</f>
        <v/>
      </c>
      <c r="O139" s="7">
        <f>IF(K139="","",K139&amp;"-"&amp;L139)</f>
        <v/>
      </c>
      <c r="P139" s="1" t="n"/>
      <c r="DJ139" s="42" t="n"/>
      <c r="DL139" s="29" t="n"/>
      <c r="DM139" s="42" t="n"/>
      <c r="DO139" s="29" t="n"/>
      <c r="DP139" s="42" t="n"/>
      <c r="DR139" s="29" t="n"/>
      <c r="DS139" s="42" t="n"/>
      <c r="DU139" s="29" t="n"/>
      <c r="DV139" s="42" t="n"/>
      <c r="DX139" s="29" t="n"/>
      <c r="DY139" s="42" t="n"/>
      <c r="EA139" s="29" t="n"/>
      <c r="EB139" s="42" t="n"/>
      <c r="ED139" s="29" t="n"/>
      <c r="EE139" s="42" t="n"/>
      <c r="EG139" s="29" t="n"/>
    </row>
    <row customHeight="1" ht="12" r="140">
      <c r="A140" s="52" t="n">
        <v>43436</v>
      </c>
      <c r="B140" s="42" t="inlineStr">
        <is>
          <t>Girona</t>
        </is>
      </c>
      <c r="C140" s="42" t="inlineStr">
        <is>
          <t>Atl. Madrid</t>
        </is>
      </c>
      <c r="D140" s="27" t="n">
        <v>423</v>
      </c>
      <c r="E140" s="27" t="n">
        <v>548</v>
      </c>
      <c r="F140" s="27" t="n">
        <v>344</v>
      </c>
      <c r="G140" s="27" t="n">
        <v>461</v>
      </c>
      <c r="H140" s="8" t="n">
        <v>3</v>
      </c>
      <c r="I140" s="8" t="n">
        <v>3</v>
      </c>
      <c r="J140" s="8" t="n">
        <v>6</v>
      </c>
      <c r="K140" s="15" t="n">
        <v>1</v>
      </c>
      <c r="L140" s="27" t="n">
        <v>1</v>
      </c>
      <c r="M140" s="8" t="n">
        <v>2</v>
      </c>
      <c r="N140" s="12">
        <f>IF(K140="","",LOOKUP(K140-L140,{-9E+307,0,1},{2,"x",1}))</f>
        <v/>
      </c>
      <c r="O140" s="7">
        <f>IF(K140="","",K140&amp;"-"&amp;L140)</f>
        <v/>
      </c>
      <c r="P140" s="1" t="n"/>
      <c r="DJ140" s="42" t="n"/>
      <c r="DL140" s="29" t="n"/>
      <c r="DM140" s="42" t="n"/>
      <c r="DO140" s="29" t="n"/>
      <c r="DP140" s="42" t="n"/>
      <c r="DR140" s="29" t="n"/>
      <c r="DS140" s="42" t="n"/>
      <c r="DU140" s="29" t="n"/>
      <c r="DV140" s="42" t="n"/>
      <c r="DX140" s="29" t="n"/>
      <c r="DY140" s="42" t="n"/>
      <c r="EA140" s="29" t="n"/>
      <c r="EB140" s="42" t="n"/>
      <c r="ED140" s="29" t="n"/>
      <c r="EE140" s="42" t="n"/>
      <c r="EG140" s="29" t="n"/>
    </row>
    <row customHeight="1" ht="12" r="141">
      <c r="A141" s="52" t="n">
        <v>43437</v>
      </c>
      <c r="B141" s="42" t="inlineStr">
        <is>
          <t>Levante</t>
        </is>
      </c>
      <c r="C141" s="42" t="inlineStr">
        <is>
          <t>Ath Bilbao</t>
        </is>
      </c>
      <c r="D141" s="27" t="n">
        <v>352</v>
      </c>
      <c r="E141" s="27" t="n">
        <v>418</v>
      </c>
      <c r="F141" s="27" t="n">
        <v>269</v>
      </c>
      <c r="G141" s="27" t="n">
        <v>334</v>
      </c>
      <c r="H141" s="8" t="n">
        <v>7</v>
      </c>
      <c r="I141" s="8" t="n">
        <v>3</v>
      </c>
      <c r="J141" s="8" t="n">
        <v>10</v>
      </c>
      <c r="K141" s="15" t="n">
        <v>3</v>
      </c>
      <c r="L141" s="27" t="n">
        <v>0</v>
      </c>
      <c r="M141" s="8" t="n">
        <v>3</v>
      </c>
      <c r="N141" s="12">
        <f>IF(K141="","",LOOKUP(K141-L141,{-9E+307,0,1},{2,"x",1}))</f>
        <v/>
      </c>
      <c r="O141" s="7">
        <f>IF(K141="","",K141&amp;"-"&amp;L141)</f>
        <v/>
      </c>
      <c r="P141" s="1" t="n"/>
      <c r="DJ141" s="42" t="n"/>
      <c r="DL141" s="29" t="n"/>
      <c r="DM141" s="42" t="n"/>
      <c r="DO141" s="29" t="n"/>
      <c r="DP141" s="42" t="n"/>
      <c r="DR141" s="29" t="n"/>
      <c r="DS141" s="42" t="n"/>
      <c r="DU141" s="29" t="n"/>
      <c r="DV141" s="42" t="n"/>
      <c r="DX141" s="29" t="n"/>
      <c r="DY141" s="42" t="n"/>
      <c r="EA141" s="29" t="n"/>
      <c r="EB141" s="42" t="n"/>
      <c r="ED141" s="29" t="n"/>
      <c r="EE141" s="42" t="n"/>
      <c r="EG141" s="29" t="n"/>
    </row>
    <row customHeight="1" ht="12" r="142">
      <c r="A142" s="52" t="n">
        <v>43441</v>
      </c>
      <c r="B142" s="42" t="inlineStr">
        <is>
          <t>Leganes</t>
        </is>
      </c>
      <c r="C142" s="42" t="inlineStr">
        <is>
          <t>Getafe</t>
        </is>
      </c>
      <c r="D142" s="27" t="n">
        <v>487</v>
      </c>
      <c r="E142" s="27" t="n">
        <v>248</v>
      </c>
      <c r="F142" s="27" t="n">
        <v>368</v>
      </c>
      <c r="G142" s="27" t="n">
        <v>149</v>
      </c>
      <c r="H142" s="8" t="n">
        <v>5</v>
      </c>
      <c r="I142" s="8" t="n">
        <v>2</v>
      </c>
      <c r="J142" s="8" t="n">
        <v>7</v>
      </c>
      <c r="K142" s="15" t="n">
        <v>1</v>
      </c>
      <c r="L142" s="27" t="n">
        <v>1</v>
      </c>
      <c r="M142" s="8" t="n">
        <v>2</v>
      </c>
      <c r="N142" s="12">
        <f>IF(K142="","",LOOKUP(K142-L142,{-9E+307,0,1},{2,"x",1}))</f>
        <v/>
      </c>
      <c r="O142" s="7">
        <f>IF(K142="","",K142&amp;"-"&amp;L142)</f>
        <v/>
      </c>
      <c r="P142" s="1" t="n"/>
      <c r="DJ142" s="42" t="n"/>
      <c r="DL142" s="29" t="n"/>
      <c r="DM142" s="42" t="n"/>
      <c r="DO142" s="29" t="n"/>
      <c r="DP142" s="42" t="n"/>
      <c r="DR142" s="29" t="n"/>
      <c r="DS142" s="42" t="n"/>
      <c r="DU142" s="29" t="n"/>
      <c r="DV142" s="42" t="n"/>
      <c r="DX142" s="29" t="n"/>
      <c r="DY142" s="42" t="n"/>
      <c r="EA142" s="29" t="n"/>
      <c r="EB142" s="42" t="n"/>
      <c r="ED142" s="29" t="n"/>
      <c r="EE142" s="42" t="n"/>
      <c r="EG142" s="29" t="n"/>
    </row>
    <row customHeight="1" ht="12" r="143">
      <c r="A143" s="52" t="n">
        <v>43442</v>
      </c>
      <c r="B143" s="42" t="inlineStr">
        <is>
          <t>Atl. Madrid</t>
        </is>
      </c>
      <c r="C143" s="42" t="inlineStr">
        <is>
          <t>Alaves</t>
        </is>
      </c>
      <c r="D143" s="27" t="n">
        <v>340</v>
      </c>
      <c r="E143" s="27" t="n">
        <v>372</v>
      </c>
      <c r="F143" s="27" t="n">
        <v>243</v>
      </c>
      <c r="G143" s="27" t="n">
        <v>269</v>
      </c>
      <c r="H143" s="8" t="n">
        <v>5</v>
      </c>
      <c r="I143" s="8" t="n">
        <v>3</v>
      </c>
      <c r="J143" s="8" t="n">
        <v>8</v>
      </c>
      <c r="K143" s="15" t="n">
        <v>3</v>
      </c>
      <c r="L143" s="27" t="n">
        <v>0</v>
      </c>
      <c r="M143" s="8" t="n">
        <v>3</v>
      </c>
      <c r="N143" s="12">
        <f>IF(K143="","",LOOKUP(K143-L143,{-9E+307,0,1},{2,"x",1}))</f>
        <v/>
      </c>
      <c r="O143" s="7">
        <f>IF(K143="","",K143&amp;"-"&amp;L143)</f>
        <v/>
      </c>
      <c r="P143" s="1" t="n"/>
      <c r="DJ143" s="42" t="n"/>
      <c r="DL143" s="29" t="n"/>
      <c r="DM143" s="42" t="n"/>
      <c r="DO143" s="29" t="n"/>
      <c r="DP143" s="42" t="n"/>
      <c r="DR143" s="29" t="n"/>
      <c r="DS143" s="42" t="n"/>
      <c r="DU143" s="29" t="n"/>
      <c r="DV143" s="42" t="n"/>
      <c r="DX143" s="29" t="n"/>
      <c r="DY143" s="42" t="n"/>
      <c r="EA143" s="29" t="n"/>
      <c r="EB143" s="42" t="n"/>
      <c r="ED143" s="29" t="n"/>
      <c r="EE143" s="42" t="n"/>
      <c r="EG143" s="29" t="n"/>
    </row>
    <row customHeight="1" ht="12" r="144">
      <c r="A144" s="52" t="n">
        <v>43442</v>
      </c>
      <c r="B144" s="42" t="inlineStr">
        <is>
          <t>Espanyol</t>
        </is>
      </c>
      <c r="C144" s="42" t="inlineStr">
        <is>
          <t>Barcelona</t>
        </is>
      </c>
      <c r="D144" s="27" t="n">
        <v>454</v>
      </c>
      <c r="E144" s="27" t="n">
        <v>584</v>
      </c>
      <c r="F144" s="27" t="n">
        <v>381</v>
      </c>
      <c r="G144" s="27" t="n">
        <v>502</v>
      </c>
      <c r="H144" s="8" t="n">
        <v>3</v>
      </c>
      <c r="I144" s="8" t="n">
        <v>9</v>
      </c>
      <c r="J144" s="8" t="n">
        <v>12</v>
      </c>
      <c r="K144" s="15" t="n">
        <v>0</v>
      </c>
      <c r="L144" s="27" t="n">
        <v>4</v>
      </c>
      <c r="M144" s="8" t="n">
        <v>4</v>
      </c>
      <c r="N144" s="12">
        <f>IF(K144="","",LOOKUP(K144-L144,{-9E+307,0,1},{2,"x",1}))</f>
        <v/>
      </c>
      <c r="O144" s="7">
        <f>IF(K144="","",K144&amp;"-"&amp;L144)</f>
        <v/>
      </c>
      <c r="P144" s="1" t="n"/>
      <c r="DJ144" s="42" t="n"/>
      <c r="DL144" s="29" t="n"/>
      <c r="DM144" s="42" t="n"/>
      <c r="DO144" s="29" t="n"/>
      <c r="DP144" s="42" t="n"/>
      <c r="DR144" s="29" t="n"/>
      <c r="DS144" s="42" t="n"/>
      <c r="DU144" s="29" t="n"/>
      <c r="DV144" s="42" t="n"/>
      <c r="DX144" s="29" t="n"/>
      <c r="DY144" s="42" t="n"/>
      <c r="EA144" s="29" t="n"/>
      <c r="EB144" s="42" t="n"/>
      <c r="ED144" s="29" t="n"/>
      <c r="EE144" s="42" t="n"/>
      <c r="EG144" s="29" t="n"/>
    </row>
    <row customHeight="1" ht="12" r="145">
      <c r="A145" s="52" t="n">
        <v>43442</v>
      </c>
      <c r="B145" s="42" t="inlineStr">
        <is>
          <t>Valencia</t>
        </is>
      </c>
      <c r="C145" s="42" t="inlineStr">
        <is>
          <t>Sevilla</t>
        </is>
      </c>
      <c r="D145" s="27" t="n">
        <v>438</v>
      </c>
      <c r="E145" s="27" t="n">
        <v>381</v>
      </c>
      <c r="F145" s="27" t="n">
        <v>366</v>
      </c>
      <c r="G145" s="27" t="n">
        <v>293</v>
      </c>
      <c r="H145" s="8" t="n">
        <v>6</v>
      </c>
      <c r="I145" s="8" t="n">
        <v>3</v>
      </c>
      <c r="J145" s="8" t="n">
        <v>9</v>
      </c>
      <c r="K145" s="15" t="n">
        <v>1</v>
      </c>
      <c r="L145" s="27" t="n">
        <v>1</v>
      </c>
      <c r="M145" s="8" t="n">
        <v>2</v>
      </c>
      <c r="N145" s="12">
        <f>IF(K145="","",LOOKUP(K145-L145,{-9E+307,0,1},{2,"x",1}))</f>
        <v/>
      </c>
      <c r="O145" s="7">
        <f>IF(K145="","",K145&amp;"-"&amp;L145)</f>
        <v/>
      </c>
      <c r="P145" s="1" t="n"/>
      <c r="DJ145" s="42" t="n"/>
      <c r="DL145" s="29" t="n"/>
      <c r="DM145" s="42" t="n"/>
      <c r="DO145" s="29" t="n"/>
      <c r="DP145" s="42" t="n"/>
      <c r="DR145" s="29" t="n"/>
      <c r="DS145" s="42" t="n"/>
      <c r="DU145" s="29" t="n"/>
      <c r="DV145" s="42" t="n"/>
      <c r="DX145" s="29" t="n"/>
      <c r="DY145" s="42" t="n"/>
      <c r="EA145" s="29" t="n"/>
      <c r="EB145" s="42" t="n"/>
      <c r="ED145" s="29" t="n"/>
      <c r="EE145" s="42" t="n"/>
      <c r="EG145" s="29" t="n"/>
    </row>
    <row customHeight="1" ht="12" r="146">
      <c r="A146" s="52" t="n">
        <v>43442</v>
      </c>
      <c r="B146" s="42" t="inlineStr">
        <is>
          <t>Villarreal</t>
        </is>
      </c>
      <c r="C146" s="42" t="inlineStr">
        <is>
          <t>Celta Vigo</t>
        </is>
      </c>
      <c r="D146" s="27" t="n">
        <v>450</v>
      </c>
      <c r="E146" s="27" t="n">
        <v>406</v>
      </c>
      <c r="F146" s="27" t="n">
        <v>358</v>
      </c>
      <c r="G146" s="27" t="n">
        <v>329</v>
      </c>
      <c r="H146" s="8" t="n">
        <v>3</v>
      </c>
      <c r="I146" s="8" t="n">
        <v>7</v>
      </c>
      <c r="J146" s="8" t="n">
        <v>10</v>
      </c>
      <c r="K146" s="15" t="n">
        <v>2</v>
      </c>
      <c r="L146" s="27" t="n">
        <v>3</v>
      </c>
      <c r="M146" s="8" t="n">
        <v>5</v>
      </c>
      <c r="N146" s="12">
        <f>IF(K146="","",LOOKUP(K146-L146,{-9E+307,0,1},{2,"x",1}))</f>
        <v/>
      </c>
      <c r="O146" s="7">
        <f>IF(K146="","",K146&amp;"-"&amp;L146)</f>
        <v/>
      </c>
      <c r="P146" s="1" t="n"/>
      <c r="DJ146" s="42" t="n"/>
      <c r="DL146" s="29" t="n"/>
      <c r="DM146" s="42" t="n"/>
      <c r="DO146" s="29" t="n"/>
      <c r="DP146" s="42" t="n"/>
      <c r="DR146" s="29" t="n"/>
      <c r="DS146" s="42" t="n"/>
      <c r="DU146" s="29" t="n"/>
      <c r="DV146" s="42" t="n"/>
      <c r="DX146" s="29" t="n"/>
      <c r="DY146" s="42" t="n"/>
      <c r="EA146" s="29" t="n"/>
      <c r="EB146" s="42" t="n"/>
      <c r="ED146" s="29" t="n"/>
      <c r="EE146" s="42" t="n"/>
      <c r="EG146" s="29" t="n"/>
    </row>
    <row customHeight="1" ht="12" r="147">
      <c r="A147" s="52" t="n">
        <v>43443</v>
      </c>
      <c r="B147" s="42" t="inlineStr">
        <is>
          <t>Betis</t>
        </is>
      </c>
      <c r="C147" s="42" t="inlineStr">
        <is>
          <t>Rayo Vallecano</t>
        </is>
      </c>
      <c r="D147" s="27" t="n">
        <v>526</v>
      </c>
      <c r="E147" s="27" t="n">
        <v>323</v>
      </c>
      <c r="F147" s="27" t="n">
        <v>462</v>
      </c>
      <c r="G147" s="27" t="n">
        <v>260</v>
      </c>
      <c r="H147" s="8" t="n">
        <v>3</v>
      </c>
      <c r="I147" s="8" t="n">
        <v>5</v>
      </c>
      <c r="J147" s="8" t="n">
        <v>8</v>
      </c>
      <c r="K147" s="15" t="n">
        <v>2</v>
      </c>
      <c r="L147" s="27" t="n">
        <v>0</v>
      </c>
      <c r="M147" s="8" t="n">
        <v>2</v>
      </c>
      <c r="N147" s="12">
        <f>IF(K147="","",LOOKUP(K147-L147,{-9E+307,0,1},{2,"x",1}))</f>
        <v/>
      </c>
      <c r="O147" s="7">
        <f>IF(K147="","",K147&amp;"-"&amp;L147)</f>
        <v/>
      </c>
      <c r="P147" s="1" t="n"/>
      <c r="DJ147" s="42" t="n"/>
      <c r="DL147" s="29" t="n"/>
      <c r="DM147" s="42" t="n"/>
      <c r="DO147" s="29" t="n"/>
      <c r="DP147" s="42" t="n"/>
      <c r="DR147" s="29" t="n"/>
      <c r="DS147" s="42" t="n"/>
      <c r="DU147" s="29" t="n"/>
      <c r="DV147" s="42" t="n"/>
      <c r="DX147" s="29" t="n"/>
      <c r="DY147" s="42" t="n"/>
      <c r="EA147" s="29" t="n"/>
      <c r="EB147" s="42" t="n"/>
      <c r="ED147" s="29" t="n"/>
      <c r="EE147" s="42" t="n"/>
      <c r="EG147" s="29" t="n"/>
    </row>
    <row customHeight="1" ht="12" r="148">
      <c r="A148" s="52" t="n">
        <v>43443</v>
      </c>
      <c r="B148" s="42" t="inlineStr">
        <is>
          <t>Eibar</t>
        </is>
      </c>
      <c r="C148" s="42" t="inlineStr">
        <is>
          <t>Levante</t>
        </is>
      </c>
      <c r="D148" s="27" t="n">
        <v>410</v>
      </c>
      <c r="E148" s="27" t="n">
        <v>290</v>
      </c>
      <c r="F148" s="27" t="n">
        <v>319</v>
      </c>
      <c r="G148" s="27" t="n">
        <v>205</v>
      </c>
      <c r="H148" s="8" t="n">
        <v>7</v>
      </c>
      <c r="I148" s="8" t="n">
        <v>4</v>
      </c>
      <c r="J148" s="8" t="n">
        <v>11</v>
      </c>
      <c r="K148" s="15" t="n">
        <v>4</v>
      </c>
      <c r="L148" s="27" t="n">
        <v>4</v>
      </c>
      <c r="M148" s="8" t="n">
        <v>8</v>
      </c>
      <c r="N148" s="12">
        <f>IF(K148="","",LOOKUP(K148-L148,{-9E+307,0,1},{2,"x",1}))</f>
        <v/>
      </c>
      <c r="O148" s="7">
        <f>IF(K148="","",K148&amp;"-"&amp;L148)</f>
        <v/>
      </c>
      <c r="P148" s="1" t="n"/>
      <c r="DJ148" s="42" t="n"/>
      <c r="DL148" s="29" t="n"/>
      <c r="DM148" s="42" t="n"/>
      <c r="DO148" s="29" t="n"/>
      <c r="DP148" s="42" t="n"/>
      <c r="DR148" s="29" t="n"/>
      <c r="DS148" s="42" t="n"/>
      <c r="DU148" s="29" t="n"/>
      <c r="DV148" s="42" t="n"/>
      <c r="DX148" s="29" t="n"/>
      <c r="DY148" s="42" t="n"/>
      <c r="EA148" s="29" t="n"/>
      <c r="EB148" s="42" t="n"/>
      <c r="ED148" s="29" t="n"/>
      <c r="EE148" s="42" t="n"/>
      <c r="EG148" s="29" t="n"/>
    </row>
    <row customHeight="1" ht="12" r="149">
      <c r="A149" s="52" t="n">
        <v>43443</v>
      </c>
      <c r="B149" s="42" t="inlineStr">
        <is>
          <t>Huesca</t>
        </is>
      </c>
      <c r="C149" s="42" t="inlineStr">
        <is>
          <t>Real Madrid</t>
        </is>
      </c>
      <c r="D149" s="27" t="n">
        <v>376</v>
      </c>
      <c r="E149" s="27" t="n">
        <v>452</v>
      </c>
      <c r="F149" s="27" t="n">
        <v>283</v>
      </c>
      <c r="G149" s="27" t="n">
        <v>368</v>
      </c>
      <c r="H149" s="8" t="n">
        <v>4</v>
      </c>
      <c r="I149" s="8" t="n">
        <v>4</v>
      </c>
      <c r="J149" s="8" t="n">
        <v>8</v>
      </c>
      <c r="K149" s="15" t="n">
        <v>0</v>
      </c>
      <c r="L149" s="27" t="n">
        <v>1</v>
      </c>
      <c r="M149" s="8" t="n">
        <v>1</v>
      </c>
      <c r="N149" s="12">
        <f>IF(K149="","",LOOKUP(K149-L149,{-9E+307,0,1},{2,"x",1}))</f>
        <v/>
      </c>
      <c r="O149" s="7">
        <f>IF(K149="","",K149&amp;"-"&amp;L149)</f>
        <v/>
      </c>
      <c r="P149" s="1" t="n"/>
      <c r="DJ149" s="42" t="n"/>
      <c r="DL149" s="29" t="n"/>
      <c r="DM149" s="42" t="n"/>
      <c r="DO149" s="29" t="n"/>
      <c r="DP149" s="42" t="n"/>
      <c r="DR149" s="29" t="n"/>
      <c r="DS149" s="42" t="n"/>
      <c r="DU149" s="29" t="n"/>
      <c r="DV149" s="42" t="n"/>
      <c r="DX149" s="29" t="n"/>
      <c r="DY149" s="42" t="n"/>
      <c r="EA149" s="29" t="n"/>
      <c r="EB149" s="42" t="n"/>
      <c r="ED149" s="29" t="n"/>
      <c r="EE149" s="42" t="n"/>
      <c r="EG149" s="29" t="n"/>
    </row>
    <row customHeight="1" ht="12" r="150">
      <c r="A150" s="52" t="n">
        <v>43443</v>
      </c>
      <c r="B150" s="42" t="inlineStr">
        <is>
          <t>Real Sociedad</t>
        </is>
      </c>
      <c r="C150" s="42" t="inlineStr">
        <is>
          <t>Valladolid</t>
        </is>
      </c>
      <c r="D150" s="27" t="n">
        <v>538</v>
      </c>
      <c r="E150" s="27" t="n">
        <v>258</v>
      </c>
      <c r="F150" s="27" t="n">
        <v>474</v>
      </c>
      <c r="G150" s="27" t="n">
        <v>170</v>
      </c>
      <c r="H150" s="8" t="n">
        <v>5</v>
      </c>
      <c r="I150" s="8" t="n">
        <v>6</v>
      </c>
      <c r="J150" s="8" t="n">
        <v>11</v>
      </c>
      <c r="K150" s="15" t="n">
        <v>1</v>
      </c>
      <c r="L150" s="27" t="n">
        <v>2</v>
      </c>
      <c r="M150" s="8" t="n">
        <v>3</v>
      </c>
      <c r="N150" s="12">
        <f>IF(K150="","",LOOKUP(K150-L150,{-9E+307,0,1},{2,"x",1}))</f>
        <v/>
      </c>
      <c r="O150" s="7">
        <f>IF(K150="","",K150&amp;"-"&amp;L150)</f>
        <v/>
      </c>
      <c r="P150" s="1" t="n"/>
      <c r="DJ150" s="42" t="n"/>
      <c r="DL150" s="29" t="n"/>
      <c r="DM150" s="42" t="n"/>
      <c r="DO150" s="29" t="n"/>
      <c r="DP150" s="42" t="n"/>
      <c r="DR150" s="29" t="n"/>
      <c r="DS150" s="42" t="n"/>
      <c r="DU150" s="29" t="n"/>
      <c r="DV150" s="42" t="n"/>
      <c r="DX150" s="29" t="n"/>
      <c r="DY150" s="42" t="n"/>
      <c r="EA150" s="29" t="n"/>
      <c r="EB150" s="42" t="n"/>
      <c r="ED150" s="29" t="n"/>
      <c r="EE150" s="42" t="n"/>
      <c r="EG150" s="29" t="n"/>
    </row>
    <row customHeight="1" ht="12" r="151">
      <c r="A151" s="52" t="n">
        <v>43444</v>
      </c>
      <c r="B151" s="42" t="inlineStr">
        <is>
          <t>Ath Bilbao</t>
        </is>
      </c>
      <c r="C151" s="42" t="inlineStr">
        <is>
          <t>Girona</t>
        </is>
      </c>
      <c r="D151" s="27" t="n">
        <v>406</v>
      </c>
      <c r="E151" s="27" t="n">
        <v>415</v>
      </c>
      <c r="F151" s="27" t="n">
        <v>319</v>
      </c>
      <c r="G151" s="27" t="n">
        <v>327</v>
      </c>
      <c r="H151" s="8" t="n">
        <v>10</v>
      </c>
      <c r="I151" s="8" t="n">
        <v>1</v>
      </c>
      <c r="J151" s="8" t="n">
        <v>11</v>
      </c>
      <c r="K151" s="15" t="n">
        <v>1</v>
      </c>
      <c r="L151" s="27" t="n">
        <v>0</v>
      </c>
      <c r="M151" s="8" t="n">
        <v>1</v>
      </c>
      <c r="N151" s="12">
        <f>IF(K151="","",LOOKUP(K151-L151,{-9E+307,0,1},{2,"x",1}))</f>
        <v/>
      </c>
      <c r="O151" s="7">
        <f>IF(K151="","",K151&amp;"-"&amp;L151)</f>
        <v/>
      </c>
      <c r="P151" s="1" t="n"/>
      <c r="DJ151" s="42" t="n"/>
      <c r="DL151" s="29" t="n"/>
      <c r="DM151" s="42" t="n"/>
      <c r="DO151" s="29" t="n"/>
      <c r="DP151" s="42" t="n"/>
      <c r="DR151" s="29" t="n"/>
      <c r="DS151" s="42" t="n"/>
      <c r="DU151" s="29" t="n"/>
      <c r="DV151" s="42" t="n"/>
      <c r="DX151" s="29" t="n"/>
      <c r="DY151" s="42" t="n"/>
      <c r="EA151" s="29" t="n"/>
      <c r="EB151" s="42" t="n"/>
      <c r="ED151" s="29" t="n"/>
      <c r="EE151" s="42" t="n"/>
      <c r="EG151" s="29" t="n"/>
    </row>
    <row customHeight="1" ht="12" r="152">
      <c r="A152" s="52" t="n">
        <v>43448</v>
      </c>
      <c r="B152" s="42" t="inlineStr">
        <is>
          <t>Celta Vigo</t>
        </is>
      </c>
      <c r="C152" s="42" t="inlineStr">
        <is>
          <t>Leganes</t>
        </is>
      </c>
      <c r="D152" s="27" t="n">
        <v>828</v>
      </c>
      <c r="E152" s="27" t="n">
        <v>200</v>
      </c>
      <c r="F152" s="27" t="n">
        <v>752</v>
      </c>
      <c r="G152" s="27" t="n">
        <v>120</v>
      </c>
      <c r="H152" s="8" t="n">
        <v>2</v>
      </c>
      <c r="I152" s="8" t="n">
        <v>2</v>
      </c>
      <c r="J152" s="8" t="n">
        <v>4</v>
      </c>
      <c r="K152" s="15" t="n">
        <v>0</v>
      </c>
      <c r="L152" s="27" t="n">
        <v>0</v>
      </c>
      <c r="M152" s="8" t="n">
        <v>0</v>
      </c>
      <c r="N152" s="12">
        <f>IF(K152="","",LOOKUP(K152-L152,{-9E+307,0,1},{2,"x",1}))</f>
        <v/>
      </c>
      <c r="O152" s="7">
        <f>IF(K152="","",K152&amp;"-"&amp;L152)</f>
        <v/>
      </c>
      <c r="P152" s="1" t="n"/>
      <c r="DJ152" s="42" t="n"/>
      <c r="DL152" s="29" t="n"/>
      <c r="DM152" s="42" t="n"/>
      <c r="DO152" s="29" t="n"/>
      <c r="DP152" s="42" t="n"/>
      <c r="DR152" s="29" t="n"/>
      <c r="DS152" s="42" t="n"/>
      <c r="DU152" s="29" t="n"/>
      <c r="DV152" s="42" t="n"/>
      <c r="DX152" s="29" t="n"/>
      <c r="DY152" s="42" t="n"/>
      <c r="EA152" s="29" t="n"/>
      <c r="EB152" s="42" t="n"/>
      <c r="ED152" s="29" t="n"/>
      <c r="EE152" s="42" t="n"/>
      <c r="EG152" s="29" t="n"/>
    </row>
    <row customHeight="1" ht="12" r="153">
      <c r="A153" s="52" t="n">
        <v>43449</v>
      </c>
      <c r="B153" s="42" t="inlineStr">
        <is>
          <t>Eibar</t>
        </is>
      </c>
      <c r="C153" s="42" t="inlineStr">
        <is>
          <t>Valencia</t>
        </is>
      </c>
      <c r="D153" s="27" t="n">
        <v>490</v>
      </c>
      <c r="E153" s="27" t="n">
        <v>391</v>
      </c>
      <c r="F153" s="27" t="n">
        <v>364</v>
      </c>
      <c r="G153" s="27" t="n">
        <v>269</v>
      </c>
      <c r="H153" s="8" t="n">
        <v>6</v>
      </c>
      <c r="I153" s="8" t="n">
        <v>4</v>
      </c>
      <c r="J153" s="8" t="n">
        <v>10</v>
      </c>
      <c r="K153" s="15" t="n">
        <v>1</v>
      </c>
      <c r="L153" s="27" t="n">
        <v>1</v>
      </c>
      <c r="M153" s="8" t="n">
        <v>2</v>
      </c>
      <c r="N153" s="12">
        <f>IF(K153="","",LOOKUP(K153-L153,{-9E+307,0,1},{2,"x",1}))</f>
        <v/>
      </c>
      <c r="O153" s="7">
        <f>IF(K153="","",K153&amp;"-"&amp;L153)</f>
        <v/>
      </c>
      <c r="P153" s="1" t="n"/>
      <c r="DJ153" s="42" t="n"/>
      <c r="DL153" s="29" t="n"/>
      <c r="DM153" s="42" t="n"/>
      <c r="DO153" s="29" t="n"/>
      <c r="DP153" s="42" t="n"/>
      <c r="DR153" s="29" t="n"/>
      <c r="DS153" s="42" t="n"/>
      <c r="DU153" s="29" t="n"/>
      <c r="DV153" s="42" t="n"/>
      <c r="DX153" s="29" t="n"/>
      <c r="DY153" s="42" t="n"/>
      <c r="EA153" s="29" t="n"/>
      <c r="EB153" s="42" t="n"/>
      <c r="ED153" s="29" t="n"/>
      <c r="EE153" s="42" t="n"/>
      <c r="EG153" s="29" t="n"/>
    </row>
    <row customHeight="1" ht="12" r="154">
      <c r="A154" s="52" t="n">
        <v>43449</v>
      </c>
      <c r="B154" s="42" t="inlineStr">
        <is>
          <t>Getafe</t>
        </is>
      </c>
      <c r="C154" s="42" t="inlineStr">
        <is>
          <t>Real Sociedad</t>
        </is>
      </c>
      <c r="D154" s="27" t="n">
        <v>247</v>
      </c>
      <c r="E154" s="27" t="n">
        <v>607</v>
      </c>
      <c r="F154" s="27" t="n">
        <v>135</v>
      </c>
      <c r="G154" s="27" t="n">
        <v>500</v>
      </c>
      <c r="H154" s="8" t="n">
        <v>2</v>
      </c>
      <c r="I154" s="8" t="n">
        <v>4</v>
      </c>
      <c r="J154" s="8" t="n">
        <v>6</v>
      </c>
      <c r="K154" s="15" t="n">
        <v>1</v>
      </c>
      <c r="L154" s="27" t="n">
        <v>0</v>
      </c>
      <c r="M154" s="8" t="n">
        <v>1</v>
      </c>
      <c r="N154" s="12">
        <f>IF(K154="","",LOOKUP(K154-L154,{-9E+307,0,1},{2,"x",1}))</f>
        <v/>
      </c>
      <c r="O154" s="7">
        <f>IF(K154="","",K154&amp;"-"&amp;L154)</f>
        <v/>
      </c>
      <c r="P154" s="1" t="n"/>
      <c r="DJ154" s="42" t="n"/>
      <c r="DL154" s="29" t="n"/>
      <c r="DM154" s="42" t="n"/>
      <c r="DO154" s="29" t="n"/>
      <c r="DP154" s="42" t="n"/>
      <c r="DR154" s="29" t="n"/>
      <c r="DS154" s="42" t="n"/>
      <c r="DU154" s="29" t="n"/>
      <c r="DV154" s="42" t="n"/>
      <c r="DX154" s="29" t="n"/>
      <c r="DY154" s="42" t="n"/>
      <c r="EA154" s="29" t="n"/>
      <c r="EB154" s="42" t="n"/>
      <c r="ED154" s="29" t="n"/>
      <c r="EE154" s="42" t="n"/>
      <c r="EG154" s="29" t="n"/>
    </row>
    <row customHeight="1" ht="12" r="155">
      <c r="A155" s="52" t="n">
        <v>43449</v>
      </c>
      <c r="B155" s="42" t="inlineStr">
        <is>
          <t>Real Madrid</t>
        </is>
      </c>
      <c r="C155" s="42" t="inlineStr">
        <is>
          <t>Rayo Vallecano</t>
        </is>
      </c>
      <c r="D155" s="27" t="n">
        <v>754</v>
      </c>
      <c r="E155" s="27" t="n">
        <v>333</v>
      </c>
      <c r="F155" s="27" t="n">
        <v>687</v>
      </c>
      <c r="G155" s="27" t="n">
        <v>263</v>
      </c>
      <c r="H155" s="8" t="n">
        <v>4</v>
      </c>
      <c r="I155" s="8" t="n">
        <v>3</v>
      </c>
      <c r="J155" s="8" t="n">
        <v>7</v>
      </c>
      <c r="K155" s="15" t="n">
        <v>1</v>
      </c>
      <c r="L155" s="27" t="n">
        <v>0</v>
      </c>
      <c r="M155" s="8" t="n">
        <v>1</v>
      </c>
      <c r="N155" s="12">
        <f>IF(K155="","",LOOKUP(K155-L155,{-9E+307,0,1},{2,"x",1}))</f>
        <v/>
      </c>
      <c r="O155" s="7">
        <f>IF(K155="","",K155&amp;"-"&amp;L155)</f>
        <v/>
      </c>
      <c r="P155" s="1" t="n"/>
      <c r="DJ155" s="42" t="n"/>
      <c r="DL155" s="29" t="n"/>
      <c r="DM155" s="42" t="n"/>
      <c r="DO155" s="29" t="n"/>
      <c r="DP155" s="42" t="n"/>
      <c r="DR155" s="29" t="n"/>
      <c r="DS155" s="42" t="n"/>
      <c r="DU155" s="29" t="n"/>
      <c r="DV155" s="42" t="n"/>
      <c r="DX155" s="29" t="n"/>
      <c r="DY155" s="42" t="n"/>
      <c r="EA155" s="29" t="n"/>
      <c r="EB155" s="42" t="n"/>
      <c r="ED155" s="29" t="n"/>
      <c r="EE155" s="42" t="n"/>
      <c r="EG155" s="29" t="n"/>
    </row>
    <row customHeight="1" ht="12" r="156">
      <c r="A156" s="52" t="n">
        <v>43449</v>
      </c>
      <c r="B156" s="42" t="inlineStr">
        <is>
          <t>Valladolid</t>
        </is>
      </c>
      <c r="C156" s="42" t="inlineStr">
        <is>
          <t>Atl. Madrid</t>
        </is>
      </c>
      <c r="D156" s="27" t="n">
        <v>446</v>
      </c>
      <c r="E156" s="27" t="n">
        <v>368</v>
      </c>
      <c r="F156" s="27" t="n">
        <v>356</v>
      </c>
      <c r="G156" s="27" t="n">
        <v>289</v>
      </c>
      <c r="H156" s="8" t="n">
        <v>2</v>
      </c>
      <c r="I156" s="8" t="n">
        <v>5</v>
      </c>
      <c r="J156" s="8" t="n">
        <v>7</v>
      </c>
      <c r="K156" s="15" t="n">
        <v>2</v>
      </c>
      <c r="L156" s="27" t="n">
        <v>3</v>
      </c>
      <c r="M156" s="8" t="n">
        <v>5</v>
      </c>
      <c r="N156" s="12">
        <f>IF(K156="","",LOOKUP(K156-L156,{-9E+307,0,1},{2,"x",1}))</f>
        <v/>
      </c>
      <c r="O156" s="7">
        <f>IF(K156="","",K156&amp;"-"&amp;L156)</f>
        <v/>
      </c>
      <c r="P156" s="1" t="n"/>
      <c r="DJ156" s="42" t="n"/>
      <c r="DL156" s="29" t="n"/>
      <c r="DM156" s="42" t="n"/>
      <c r="DO156" s="29" t="n"/>
      <c r="DP156" s="42" t="n"/>
      <c r="DR156" s="29" t="n"/>
      <c r="DS156" s="42" t="n"/>
      <c r="DU156" s="29" t="n"/>
      <c r="DV156" s="42" t="n"/>
      <c r="DX156" s="29" t="n"/>
      <c r="DY156" s="42" t="n"/>
      <c r="EA156" s="29" t="n"/>
      <c r="EB156" s="42" t="n"/>
      <c r="ED156" s="29" t="n"/>
      <c r="EE156" s="42" t="n"/>
      <c r="EG156" s="29" t="n"/>
    </row>
    <row customHeight="1" ht="12" r="157">
      <c r="A157" s="52" t="n">
        <v>43450</v>
      </c>
      <c r="B157" s="42" t="inlineStr">
        <is>
          <t>Espanyol</t>
        </is>
      </c>
      <c r="C157" s="42" t="inlineStr">
        <is>
          <t>Betis</t>
        </is>
      </c>
      <c r="D157" s="27" t="n">
        <v>278</v>
      </c>
      <c r="E157" s="27" t="n">
        <v>563</v>
      </c>
      <c r="F157" s="27" t="n">
        <v>216</v>
      </c>
      <c r="G157" s="27" t="n">
        <v>490</v>
      </c>
      <c r="H157" s="8" t="n">
        <v>3</v>
      </c>
      <c r="I157" s="8" t="n">
        <v>5</v>
      </c>
      <c r="J157" s="8" t="n">
        <v>8</v>
      </c>
      <c r="K157" s="15" t="n">
        <v>1</v>
      </c>
      <c r="L157" s="27" t="n">
        <v>3</v>
      </c>
      <c r="M157" s="8" t="n">
        <v>4</v>
      </c>
      <c r="N157" s="12">
        <f>IF(K157="","",LOOKUP(K157-L157,{-9E+307,0,1},{2,"x",1}))</f>
        <v/>
      </c>
      <c r="O157" s="7">
        <f>IF(K157="","",K157&amp;"-"&amp;L157)</f>
        <v/>
      </c>
      <c r="P157" s="1" t="n"/>
      <c r="DJ157" s="42" t="n"/>
      <c r="DL157" s="29" t="n"/>
      <c r="DM157" s="42" t="n"/>
      <c r="DO157" s="29" t="n"/>
      <c r="DP157" s="42" t="n"/>
      <c r="DR157" s="29" t="n"/>
      <c r="DS157" s="42" t="n"/>
      <c r="DU157" s="29" t="n"/>
      <c r="DV157" s="42" t="n"/>
      <c r="DX157" s="29" t="n"/>
      <c r="DY157" s="42" t="n"/>
      <c r="EA157" s="29" t="n"/>
      <c r="EB157" s="42" t="n"/>
      <c r="ED157" s="29" t="n"/>
      <c r="EE157" s="42" t="n"/>
      <c r="EG157" s="29" t="n"/>
    </row>
    <row customHeight="1" ht="12" r="158">
      <c r="A158" s="52" t="n">
        <v>43450</v>
      </c>
      <c r="B158" s="42" t="inlineStr">
        <is>
          <t>Huesca</t>
        </is>
      </c>
      <c r="C158" s="42" t="inlineStr">
        <is>
          <t>Villarreal</t>
        </is>
      </c>
      <c r="D158" s="27" t="n">
        <v>394</v>
      </c>
      <c r="E158" s="27" t="n">
        <v>342</v>
      </c>
      <c r="F158" s="27" t="n">
        <v>308</v>
      </c>
      <c r="G158" s="27" t="n">
        <v>244</v>
      </c>
      <c r="H158" s="8" t="n">
        <v>12</v>
      </c>
      <c r="I158" s="8" t="n">
        <v>6</v>
      </c>
      <c r="J158" s="8" t="n">
        <v>18</v>
      </c>
      <c r="K158" s="15" t="n">
        <v>2</v>
      </c>
      <c r="L158" s="27" t="n">
        <v>2</v>
      </c>
      <c r="M158" s="8" t="n">
        <v>4</v>
      </c>
      <c r="N158" s="12">
        <f>IF(K158="","",LOOKUP(K158-L158,{-9E+307,0,1},{2,"x",1}))</f>
        <v/>
      </c>
      <c r="O158" s="7">
        <f>IF(K158="","",K158&amp;"-"&amp;L158)</f>
        <v/>
      </c>
      <c r="P158" s="1" t="n"/>
      <c r="DJ158" s="42" t="n"/>
      <c r="DL158" s="29" t="n"/>
      <c r="DM158" s="42" t="n"/>
      <c r="DO158" s="29" t="n"/>
      <c r="DP158" s="42" t="n"/>
      <c r="DR158" s="29" t="n"/>
      <c r="DS158" s="42" t="n"/>
      <c r="DU158" s="29" t="n"/>
      <c r="DV158" s="42" t="n"/>
      <c r="DX158" s="29" t="n"/>
      <c r="DY158" s="42" t="n"/>
      <c r="EA158" s="29" t="n"/>
      <c r="EB158" s="42" t="n"/>
      <c r="ED158" s="29" t="n"/>
      <c r="EE158" s="42" t="n"/>
      <c r="EG158" s="29" t="n"/>
    </row>
    <row customHeight="1" ht="12" r="159">
      <c r="A159" s="52" t="n">
        <v>43450</v>
      </c>
      <c r="B159" s="42" t="inlineStr">
        <is>
          <t>Levante</t>
        </is>
      </c>
      <c r="C159" s="42" t="inlineStr">
        <is>
          <t>Barcelona</t>
        </is>
      </c>
      <c r="D159" s="27" t="n">
        <v>377</v>
      </c>
      <c r="E159" s="27" t="n">
        <v>527</v>
      </c>
      <c r="F159" s="27" t="n">
        <v>312</v>
      </c>
      <c r="G159" s="27" t="n">
        <v>465</v>
      </c>
      <c r="H159" s="8" t="n">
        <v>6</v>
      </c>
      <c r="I159" s="8" t="n">
        <v>9</v>
      </c>
      <c r="J159" s="8" t="n">
        <v>15</v>
      </c>
      <c r="K159" s="15" t="n">
        <v>0</v>
      </c>
      <c r="L159" s="27" t="n">
        <v>5</v>
      </c>
      <c r="M159" s="8" t="n">
        <v>5</v>
      </c>
      <c r="N159" s="12">
        <f>IF(K159="","",LOOKUP(K159-L159,{-9E+307,0,1},{2,"x",1}))</f>
        <v/>
      </c>
      <c r="O159" s="7">
        <f>IF(K159="","",K159&amp;"-"&amp;L159)</f>
        <v/>
      </c>
      <c r="P159" s="1" t="n"/>
      <c r="DJ159" s="42" t="n"/>
      <c r="DL159" s="29" t="n"/>
      <c r="DM159" s="42" t="n"/>
      <c r="DO159" s="29" t="n"/>
      <c r="DP159" s="42" t="n"/>
      <c r="DR159" s="29" t="n"/>
      <c r="DS159" s="42" t="n"/>
      <c r="DU159" s="29" t="n"/>
      <c r="DV159" s="42" t="n"/>
      <c r="DX159" s="29" t="n"/>
      <c r="DY159" s="42" t="n"/>
      <c r="EA159" s="29" t="n"/>
      <c r="EB159" s="42" t="n"/>
      <c r="ED159" s="29" t="n"/>
      <c r="EE159" s="42" t="n"/>
      <c r="EG159" s="29" t="n"/>
    </row>
    <row customHeight="1" ht="12" r="160">
      <c r="A160" s="52" t="n">
        <v>43450</v>
      </c>
      <c r="B160" s="42" t="inlineStr">
        <is>
          <t>Sevilla</t>
        </is>
      </c>
      <c r="C160" s="42" t="inlineStr">
        <is>
          <t>Girona</t>
        </is>
      </c>
      <c r="D160" s="27" t="n">
        <v>456</v>
      </c>
      <c r="E160" s="27" t="n">
        <v>444</v>
      </c>
      <c r="F160" s="27" t="n">
        <v>357</v>
      </c>
      <c r="G160" s="27" t="n">
        <v>356</v>
      </c>
      <c r="H160" s="8" t="n">
        <v>5</v>
      </c>
      <c r="I160" s="8" t="n">
        <v>2</v>
      </c>
      <c r="J160" s="8" t="n">
        <v>7</v>
      </c>
      <c r="K160" s="15" t="n">
        <v>2</v>
      </c>
      <c r="L160" s="27" t="n">
        <v>0</v>
      </c>
      <c r="M160" s="8" t="n">
        <v>2</v>
      </c>
      <c r="N160" s="12">
        <f>IF(K160="","",LOOKUP(K160-L160,{-9E+307,0,1},{2,"x",1}))</f>
        <v/>
      </c>
      <c r="O160" s="7">
        <f>IF(K160="","",K160&amp;"-"&amp;L160)</f>
        <v/>
      </c>
      <c r="P160" s="1" t="n"/>
      <c r="DJ160" s="42" t="n"/>
      <c r="DL160" s="29" t="n"/>
      <c r="DM160" s="42" t="n"/>
      <c r="DO160" s="29" t="n"/>
      <c r="DP160" s="42" t="n"/>
      <c r="DR160" s="29" t="n"/>
      <c r="DS160" s="42" t="n"/>
      <c r="DU160" s="29" t="n"/>
      <c r="DV160" s="42" t="n"/>
      <c r="DX160" s="29" t="n"/>
      <c r="DY160" s="42" t="n"/>
      <c r="EA160" s="29" t="n"/>
      <c r="EB160" s="42" t="n"/>
      <c r="ED160" s="29" t="n"/>
      <c r="EE160" s="42" t="n"/>
      <c r="EG160" s="29" t="n"/>
    </row>
    <row r="161">
      <c r="A161" s="52" t="n">
        <v>43451</v>
      </c>
      <c r="B161" s="42" t="inlineStr">
        <is>
          <t>Alaves</t>
        </is>
      </c>
      <c r="C161" s="42" t="inlineStr">
        <is>
          <t>Ath Bilbao</t>
        </is>
      </c>
      <c r="D161" s="27" t="n">
        <v>363</v>
      </c>
      <c r="E161" s="27" t="n">
        <v>446</v>
      </c>
      <c r="F161" s="27" t="n">
        <v>243</v>
      </c>
      <c r="G161" s="27" t="n">
        <v>304</v>
      </c>
      <c r="H161" s="8" t="n">
        <v>2</v>
      </c>
      <c r="I161" s="8" t="n">
        <v>3</v>
      </c>
      <c r="J161" s="8" t="n">
        <v>5</v>
      </c>
      <c r="K161" s="15" t="n">
        <v>0</v>
      </c>
      <c r="L161" s="27" t="n">
        <v>0</v>
      </c>
      <c r="M161" s="8" t="n">
        <v>0</v>
      </c>
      <c r="N161" s="12">
        <f>IF(K161="","",LOOKUP(K161-L161,{-9E+307,0,1},{2,"x",1}))</f>
        <v/>
      </c>
      <c r="O161" s="7">
        <f>IF(K161="","",K161&amp;"-"&amp;L161)</f>
        <v/>
      </c>
      <c r="P161" s="1" t="n"/>
      <c r="DJ161" s="42" t="n"/>
      <c r="DL161" s="29" t="n"/>
      <c r="DM161" s="42" t="n"/>
      <c r="DO161" s="29" t="n"/>
      <c r="DP161" s="42" t="n"/>
      <c r="DR161" s="29" t="n"/>
      <c r="DS161" s="42" t="n"/>
      <c r="DU161" s="29" t="n"/>
      <c r="DV161" s="42" t="n"/>
      <c r="DX161" s="29" t="n"/>
      <c r="DY161" s="42" t="n"/>
      <c r="EA161" s="29" t="n"/>
      <c r="EB161" s="42" t="n"/>
      <c r="ED161" s="29" t="n"/>
      <c r="EE161" s="42" t="n"/>
      <c r="EG161" s="29" t="n"/>
    </row>
    <row customHeight="1" ht="12" r="162">
      <c r="A162" s="52" t="n">
        <v>43455</v>
      </c>
      <c r="B162" s="42" t="inlineStr">
        <is>
          <t>Girona</t>
        </is>
      </c>
      <c r="C162" s="42" t="inlineStr">
        <is>
          <t>Getafe</t>
        </is>
      </c>
      <c r="D162" s="27" t="n">
        <v>580</v>
      </c>
      <c r="E162" s="27" t="n">
        <v>299</v>
      </c>
      <c r="F162" s="27" t="n">
        <v>465</v>
      </c>
      <c r="G162" s="27" t="n">
        <v>182</v>
      </c>
      <c r="H162" s="8" t="n">
        <v>4</v>
      </c>
      <c r="I162" s="8" t="n">
        <v>2</v>
      </c>
      <c r="J162" s="8" t="n">
        <v>6</v>
      </c>
      <c r="K162" s="15" t="n">
        <v>1</v>
      </c>
      <c r="L162" s="27" t="n">
        <v>1</v>
      </c>
      <c r="M162" s="8" t="n">
        <v>2</v>
      </c>
      <c r="N162" s="12">
        <f>IF(K162="","",LOOKUP(K162-L162,{-9E+307,0,1},{2,"x",1}))</f>
        <v/>
      </c>
      <c r="O162" s="7">
        <f>IF(K162="","",K162&amp;"-"&amp;L162)</f>
        <v/>
      </c>
      <c r="P162" s="1" t="n"/>
      <c r="DJ162" s="42" t="n"/>
      <c r="DL162" s="29" t="n"/>
      <c r="DM162" s="42" t="n"/>
      <c r="DO162" s="29" t="n"/>
      <c r="DP162" s="42" t="n"/>
      <c r="DR162" s="29" t="n"/>
      <c r="DS162" s="42" t="n"/>
      <c r="DU162" s="29" t="n"/>
      <c r="DV162" s="42" t="n"/>
      <c r="DX162" s="29" t="n"/>
      <c r="DY162" s="42" t="n"/>
      <c r="EA162" s="29" t="n"/>
      <c r="EB162" s="42" t="n"/>
      <c r="ED162" s="29" t="n"/>
      <c r="EE162" s="42" t="n"/>
      <c r="EG162" s="29" t="n"/>
    </row>
    <row customHeight="1" ht="12" r="163">
      <c r="A163" s="52" t="n">
        <v>43455</v>
      </c>
      <c r="B163" s="42" t="inlineStr">
        <is>
          <t>Real Sociedad</t>
        </is>
      </c>
      <c r="C163" s="42" t="inlineStr">
        <is>
          <t>Alaves</t>
        </is>
      </c>
      <c r="D163" s="27" t="n">
        <v>534</v>
      </c>
      <c r="E163" s="27" t="n">
        <v>256</v>
      </c>
      <c r="F163" s="27" t="n">
        <v>448</v>
      </c>
      <c r="G163" s="27" t="n">
        <v>170</v>
      </c>
      <c r="H163" s="8" t="n">
        <v>4</v>
      </c>
      <c r="I163" s="8" t="n">
        <v>3</v>
      </c>
      <c r="J163" s="8" t="n">
        <v>7</v>
      </c>
      <c r="K163" s="15" t="n">
        <v>0</v>
      </c>
      <c r="L163" s="27" t="n">
        <v>1</v>
      </c>
      <c r="M163" s="8" t="n">
        <v>1</v>
      </c>
      <c r="N163" s="12">
        <f>IF(K163="","",LOOKUP(K163-L163,{-9E+307,0,1},{2,"x",1}))</f>
        <v/>
      </c>
      <c r="O163" s="7">
        <f>IF(K163="","",K163&amp;"-"&amp;L163)</f>
        <v/>
      </c>
      <c r="P163" s="1" t="n"/>
      <c r="DJ163" s="42" t="n"/>
      <c r="DL163" s="29" t="n"/>
      <c r="DM163" s="42" t="n"/>
      <c r="DO163" s="29" t="n"/>
      <c r="DP163" s="42" t="n"/>
      <c r="DR163" s="29" t="n"/>
      <c r="DS163" s="42" t="n"/>
      <c r="DU163" s="29" t="n"/>
      <c r="DV163" s="42" t="n"/>
      <c r="DX163" s="29" t="n"/>
      <c r="DY163" s="42" t="n"/>
      <c r="EA163" s="29" t="n"/>
      <c r="EB163" s="42" t="n"/>
      <c r="ED163" s="29" t="n"/>
      <c r="EE163" s="42" t="n"/>
      <c r="EG163" s="29" t="n"/>
    </row>
    <row customHeight="1" ht="12" r="164">
      <c r="A164" s="52" t="n">
        <v>43456</v>
      </c>
      <c r="B164" s="42" t="inlineStr">
        <is>
          <t>Ath Bilbao</t>
        </is>
      </c>
      <c r="C164" s="42" t="inlineStr">
        <is>
          <t>Valladolid</t>
        </is>
      </c>
      <c r="D164" s="27" t="n">
        <v>364</v>
      </c>
      <c r="E164" s="27" t="n">
        <v>482</v>
      </c>
      <c r="F164" s="27" t="n">
        <v>270</v>
      </c>
      <c r="G164" s="27" t="n">
        <v>388</v>
      </c>
      <c r="H164" s="8" t="n">
        <v>3</v>
      </c>
      <c r="I164" s="8" t="n">
        <v>2</v>
      </c>
      <c r="J164" s="8" t="n">
        <v>5</v>
      </c>
      <c r="K164" s="15" t="n">
        <v>1</v>
      </c>
      <c r="L164" s="27" t="n">
        <v>1</v>
      </c>
      <c r="M164" s="8" t="n">
        <v>2</v>
      </c>
      <c r="N164" s="12">
        <f>IF(K164="","",LOOKUP(K164-L164,{-9E+307,0,1},{2,"x",1}))</f>
        <v/>
      </c>
      <c r="O164" s="7">
        <f>IF(K164="","",K164&amp;"-"&amp;L164)</f>
        <v/>
      </c>
      <c r="P164" s="1" t="n"/>
      <c r="DJ164" s="42" t="n"/>
      <c r="DL164" s="29" t="n"/>
      <c r="DM164" s="42" t="n"/>
      <c r="DO164" s="29" t="n"/>
      <c r="DP164" s="42" t="n"/>
      <c r="DR164" s="29" t="n"/>
      <c r="DS164" s="42" t="n"/>
      <c r="DU164" s="29" t="n"/>
      <c r="DV164" s="42" t="n"/>
      <c r="DX164" s="29" t="n"/>
      <c r="DY164" s="42" t="n"/>
      <c r="EA164" s="29" t="n"/>
      <c r="EB164" s="42" t="n"/>
      <c r="ED164" s="29" t="n"/>
      <c r="EE164" s="42" t="n"/>
      <c r="EG164" s="29" t="n"/>
    </row>
    <row customHeight="1" ht="12" r="165">
      <c r="A165" s="52" t="n">
        <v>43456</v>
      </c>
      <c r="B165" s="42" t="inlineStr">
        <is>
          <t>Atl. Madrid</t>
        </is>
      </c>
      <c r="C165" s="42" t="inlineStr">
        <is>
          <t>Espanyol</t>
        </is>
      </c>
      <c r="D165" s="27" t="n">
        <v>361</v>
      </c>
      <c r="E165" s="27" t="n">
        <v>594</v>
      </c>
      <c r="F165" s="27" t="n">
        <v>265</v>
      </c>
      <c r="G165" s="27" t="n">
        <v>491</v>
      </c>
      <c r="H165" s="8" t="n">
        <v>5</v>
      </c>
      <c r="I165" s="8" t="n">
        <v>4</v>
      </c>
      <c r="J165" s="8" t="n">
        <v>9</v>
      </c>
      <c r="K165" s="15" t="n">
        <v>1</v>
      </c>
      <c r="L165" s="27" t="n">
        <v>0</v>
      </c>
      <c r="M165" s="8" t="n">
        <v>1</v>
      </c>
      <c r="N165" s="12">
        <f>IF(K165="","",LOOKUP(K165-L165,{-9E+307,0,1},{2,"x",1}))</f>
        <v/>
      </c>
      <c r="O165" s="7">
        <f>IF(K165="","",K165&amp;"-"&amp;L165)</f>
        <v/>
      </c>
      <c r="P165" s="1" t="n"/>
      <c r="DJ165" s="42" t="n"/>
      <c r="DL165" s="29" t="n"/>
      <c r="DM165" s="42" t="n"/>
      <c r="DO165" s="29" t="n"/>
      <c r="DP165" s="42" t="n"/>
      <c r="DR165" s="29" t="n"/>
      <c r="DS165" s="42" t="n"/>
      <c r="DU165" s="29" t="n"/>
      <c r="DV165" s="42" t="n"/>
      <c r="DX165" s="29" t="n"/>
      <c r="DY165" s="42" t="n"/>
      <c r="EA165" s="29" t="n"/>
      <c r="EB165" s="42" t="n"/>
      <c r="ED165" s="29" t="n"/>
      <c r="EE165" s="42" t="n"/>
      <c r="EG165" s="29" t="n"/>
    </row>
    <row customHeight="1" ht="12" r="166">
      <c r="A166" s="52" t="n">
        <v>43456</v>
      </c>
      <c r="B166" s="42" t="inlineStr">
        <is>
          <t>Barcelona</t>
        </is>
      </c>
      <c r="C166" s="42" t="inlineStr">
        <is>
          <t>Celta Vigo</t>
        </is>
      </c>
      <c r="D166" s="27" t="n">
        <v>547</v>
      </c>
      <c r="E166" s="27" t="n">
        <v>508</v>
      </c>
      <c r="F166" s="27" t="n">
        <v>473</v>
      </c>
      <c r="G166" s="27" t="n">
        <v>436</v>
      </c>
      <c r="H166" s="8" t="n">
        <v>5</v>
      </c>
      <c r="I166" s="8" t="n">
        <v>1</v>
      </c>
      <c r="J166" s="8" t="n">
        <v>6</v>
      </c>
      <c r="K166" s="15" t="n">
        <v>2</v>
      </c>
      <c r="L166" s="27" t="n">
        <v>0</v>
      </c>
      <c r="M166" s="8" t="n">
        <v>2</v>
      </c>
      <c r="N166" s="12">
        <f>IF(K166="","",LOOKUP(K166-L166,{-9E+307,0,1},{2,"x",1}))</f>
        <v/>
      </c>
      <c r="O166" s="7">
        <f>IF(K166="","",K166&amp;"-"&amp;L166)</f>
        <v/>
      </c>
      <c r="P166" s="1" t="n"/>
      <c r="DJ166" s="42" t="n"/>
      <c r="DL166" s="29" t="n"/>
      <c r="DM166" s="42" t="n"/>
      <c r="DO166" s="29" t="n"/>
      <c r="DP166" s="42" t="n"/>
      <c r="DR166" s="29" t="n"/>
      <c r="DS166" s="42" t="n"/>
      <c r="DU166" s="29" t="n"/>
      <c r="DV166" s="42" t="n"/>
      <c r="DX166" s="29" t="n"/>
      <c r="DY166" s="42" t="n"/>
      <c r="EA166" s="29" t="n"/>
      <c r="EB166" s="42" t="n"/>
      <c r="ED166" s="29" t="n"/>
      <c r="EE166" s="42" t="n"/>
      <c r="EG166" s="29" t="n"/>
    </row>
    <row customHeight="1" ht="12" r="167">
      <c r="A167" s="52" t="n">
        <v>43456</v>
      </c>
      <c r="B167" s="42" t="inlineStr">
        <is>
          <t>Betis</t>
        </is>
      </c>
      <c r="C167" s="42" t="inlineStr">
        <is>
          <t>Eibar</t>
        </is>
      </c>
      <c r="D167" s="27" t="n">
        <v>474</v>
      </c>
      <c r="E167" s="27" t="n">
        <v>336</v>
      </c>
      <c r="F167" s="27" t="n">
        <v>408</v>
      </c>
      <c r="G167" s="27" t="n">
        <v>261</v>
      </c>
      <c r="H167" s="8" t="n">
        <v>2</v>
      </c>
      <c r="I167" s="8" t="n">
        <v>4</v>
      </c>
      <c r="J167" s="8" t="n">
        <v>6</v>
      </c>
      <c r="K167" s="15" t="n">
        <v>1</v>
      </c>
      <c r="L167" s="27" t="n">
        <v>1</v>
      </c>
      <c r="M167" s="8" t="n">
        <v>2</v>
      </c>
      <c r="N167" s="12">
        <f>IF(K167="","",LOOKUP(K167-L167,{-9E+307,0,1},{2,"x",1}))</f>
        <v/>
      </c>
      <c r="O167" s="7">
        <f>IF(K167="","",K167&amp;"-"&amp;L167)</f>
        <v/>
      </c>
      <c r="P167" s="1" t="n"/>
      <c r="DJ167" s="42" t="n"/>
      <c r="DL167" s="29" t="n"/>
      <c r="DM167" s="42" t="n"/>
      <c r="DO167" s="29" t="n"/>
      <c r="DP167" s="42" t="n"/>
      <c r="DR167" s="29" t="n"/>
      <c r="DS167" s="42" t="n"/>
      <c r="DU167" s="29" t="n"/>
      <c r="DV167" s="42" t="n"/>
      <c r="DX167" s="29" t="n"/>
      <c r="DY167" s="42" t="n"/>
      <c r="EA167" s="29" t="n"/>
      <c r="EB167" s="42" t="n"/>
      <c r="ED167" s="29" t="n"/>
      <c r="EE167" s="42" t="n"/>
      <c r="EG167" s="29" t="n"/>
    </row>
    <row customHeight="1" ht="12" r="168">
      <c r="A168" s="52" t="n">
        <v>43457</v>
      </c>
      <c r="B168" s="42" t="inlineStr">
        <is>
          <t>Leganes</t>
        </is>
      </c>
      <c r="C168" s="42" t="inlineStr">
        <is>
          <t>Sevilla</t>
        </is>
      </c>
      <c r="D168" s="27" t="n">
        <v>397</v>
      </c>
      <c r="E168" s="27" t="n">
        <v>438</v>
      </c>
      <c r="F168" s="27" t="n">
        <v>300</v>
      </c>
      <c r="G168" s="27" t="n">
        <v>325</v>
      </c>
      <c r="H168" s="8" t="n">
        <v>4</v>
      </c>
      <c r="I168" s="8" t="n">
        <v>2</v>
      </c>
      <c r="J168" s="8" t="n">
        <v>6</v>
      </c>
      <c r="K168" s="15" t="n">
        <v>1</v>
      </c>
      <c r="L168" s="27" t="n">
        <v>1</v>
      </c>
      <c r="M168" s="8" t="n">
        <v>2</v>
      </c>
      <c r="N168" s="12">
        <f>IF(K168="","",LOOKUP(K168-L168,{-9E+307,0,1},{2,"x",1}))</f>
        <v/>
      </c>
      <c r="O168" s="7">
        <f>IF(K168="","",K168&amp;"-"&amp;L168)</f>
        <v/>
      </c>
      <c r="P168" s="1" t="n"/>
      <c r="DJ168" s="42" t="n"/>
      <c r="DL168" s="29" t="n"/>
      <c r="DM168" s="42" t="n"/>
      <c r="DO168" s="29" t="n"/>
      <c r="DP168" s="42" t="n"/>
      <c r="DR168" s="29" t="n"/>
      <c r="DS168" s="42" t="n"/>
      <c r="DU168" s="29" t="n"/>
      <c r="DV168" s="42" t="n"/>
      <c r="DX168" s="29" t="n"/>
      <c r="DY168" s="42" t="n"/>
      <c r="EA168" s="29" t="n"/>
      <c r="EB168" s="42" t="n"/>
      <c r="ED168" s="29" t="n"/>
      <c r="EE168" s="42" t="n"/>
      <c r="EG168" s="29" t="n"/>
    </row>
    <row customHeight="1" ht="12" r="169">
      <c r="A169" s="52" t="n">
        <v>43457</v>
      </c>
      <c r="B169" s="42" t="inlineStr">
        <is>
          <t>Rayo Vallecano</t>
        </is>
      </c>
      <c r="C169" s="42" t="inlineStr">
        <is>
          <t>Levante</t>
        </is>
      </c>
      <c r="D169" s="27" t="n">
        <v>292</v>
      </c>
      <c r="E169" s="27" t="n">
        <v>419</v>
      </c>
      <c r="F169" s="27" t="n">
        <v>222</v>
      </c>
      <c r="G169" s="27" t="n">
        <v>314</v>
      </c>
      <c r="H169" s="8" t="n">
        <v>8</v>
      </c>
      <c r="I169" s="8" t="n">
        <v>7</v>
      </c>
      <c r="J169" s="8" t="n">
        <v>15</v>
      </c>
      <c r="K169" s="15" t="n">
        <v>2</v>
      </c>
      <c r="L169" s="27" t="n">
        <v>1</v>
      </c>
      <c r="M169" s="8" t="n">
        <v>3</v>
      </c>
      <c r="N169" s="12">
        <f>IF(K169="","",LOOKUP(K169-L169,{-9E+307,0,1},{2,"x",1}))</f>
        <v/>
      </c>
      <c r="O169" s="7">
        <f>IF(K169="","",K169&amp;"-"&amp;L169)</f>
        <v/>
      </c>
      <c r="P169" s="1" t="n"/>
      <c r="DJ169" s="42" t="n"/>
      <c r="DL169" s="29" t="n"/>
      <c r="DM169" s="42" t="n"/>
      <c r="DO169" s="29" t="n"/>
      <c r="DP169" s="42" t="n"/>
      <c r="DR169" s="29" t="n"/>
      <c r="DS169" s="42" t="n"/>
      <c r="DU169" s="29" t="n"/>
      <c r="DV169" s="42" t="n"/>
      <c r="DX169" s="29" t="n"/>
      <c r="DY169" s="42" t="n"/>
      <c r="EA169" s="29" t="n"/>
      <c r="EB169" s="42" t="n"/>
      <c r="ED169" s="29" t="n"/>
      <c r="EE169" s="42" t="n"/>
      <c r="EG169" s="29" t="n"/>
    </row>
    <row customHeight="1" ht="12" r="170">
      <c r="A170" s="52" t="n">
        <v>43457</v>
      </c>
      <c r="B170" s="42" t="inlineStr">
        <is>
          <t>Valencia</t>
        </is>
      </c>
      <c r="C170" s="42" t="inlineStr">
        <is>
          <t>Huesca</t>
        </is>
      </c>
      <c r="D170" s="27" t="n">
        <v>369</v>
      </c>
      <c r="E170" s="27" t="n">
        <v>398</v>
      </c>
      <c r="F170" s="27" t="n">
        <v>279</v>
      </c>
      <c r="G170" s="27" t="n">
        <v>321</v>
      </c>
      <c r="H170" s="8" t="n">
        <v>8</v>
      </c>
      <c r="I170" s="8" t="n">
        <v>4</v>
      </c>
      <c r="J170" s="8" t="n">
        <v>12</v>
      </c>
      <c r="K170" s="15" t="n">
        <v>2</v>
      </c>
      <c r="L170" s="27" t="n">
        <v>1</v>
      </c>
      <c r="M170" s="8" t="n">
        <v>3</v>
      </c>
      <c r="N170" s="12">
        <f>IF(K170="","",LOOKUP(K170-L170,{-9E+307,0,1},{2,"x",1}))</f>
        <v/>
      </c>
      <c r="O170" s="7">
        <f>IF(K170="","",K170&amp;"-"&amp;L170)</f>
        <v/>
      </c>
      <c r="P170" s="1" t="n"/>
      <c r="DJ170" s="42" t="n"/>
      <c r="DL170" s="29" t="n"/>
      <c r="DM170" s="42" t="n"/>
      <c r="DO170" s="29" t="n"/>
      <c r="DP170" s="42" t="n"/>
      <c r="DR170" s="29" t="n"/>
      <c r="DS170" s="42" t="n"/>
      <c r="DU170" s="29" t="n"/>
      <c r="DV170" s="42" t="n"/>
      <c r="DX170" s="29" t="n"/>
      <c r="DY170" s="42" t="n"/>
      <c r="EA170" s="29" t="n"/>
      <c r="EB170" s="42" t="n"/>
      <c r="ED170" s="29" t="n"/>
      <c r="EE170" s="42" t="n"/>
      <c r="EG170" s="29" t="n"/>
    </row>
    <row r="171">
      <c r="A171" s="52" t="n">
        <v>43468</v>
      </c>
      <c r="B171" s="42" t="inlineStr">
        <is>
          <t>Villarreal</t>
        </is>
      </c>
      <c r="C171" s="42" t="inlineStr">
        <is>
          <t>Real Madrid</t>
        </is>
      </c>
      <c r="D171" s="27" t="n">
        <v>539</v>
      </c>
      <c r="E171" s="27" t="n">
        <v>629</v>
      </c>
      <c r="F171" s="27" t="n">
        <v>471</v>
      </c>
      <c r="G171" s="27" t="n">
        <v>557</v>
      </c>
      <c r="H171" s="8" t="n">
        <v>4</v>
      </c>
      <c r="I171" s="8" t="n">
        <v>7</v>
      </c>
      <c r="J171" s="8" t="n">
        <v>11</v>
      </c>
      <c r="K171" s="15" t="n">
        <v>2</v>
      </c>
      <c r="L171" s="27" t="n">
        <v>2</v>
      </c>
      <c r="M171" s="8" t="n">
        <v>4</v>
      </c>
      <c r="N171" s="12">
        <f>IF(K171="","",LOOKUP(K171-L171,{-9E+307,0,1},{2,"x",1}))</f>
        <v/>
      </c>
      <c r="O171" s="7">
        <f>IF(K171="","",K171&amp;"-"&amp;L171)</f>
        <v/>
      </c>
      <c r="P171" s="1" t="n"/>
      <c r="DJ171" s="42" t="n"/>
      <c r="DL171" s="29" t="n"/>
      <c r="DM171" s="42" t="n"/>
      <c r="DO171" s="29" t="n"/>
      <c r="DP171" s="42" t="n"/>
      <c r="DR171" s="29" t="n"/>
      <c r="DS171" s="42" t="n"/>
      <c r="DU171" s="29" t="n"/>
      <c r="DV171" s="42" t="n"/>
      <c r="DX171" s="29" t="n"/>
      <c r="DY171" s="42" t="n"/>
      <c r="EA171" s="29" t="n"/>
      <c r="EB171" s="42" t="n"/>
      <c r="ED171" s="29" t="n"/>
      <c r="EE171" s="42" t="n"/>
      <c r="EG171" s="29" t="n"/>
    </row>
    <row customHeight="1" ht="12" r="172">
      <c r="A172" s="52" t="n">
        <v>43469</v>
      </c>
      <c r="B172" s="42" t="inlineStr">
        <is>
          <t>Espanyol</t>
        </is>
      </c>
      <c r="C172" s="42" t="inlineStr">
        <is>
          <t>Leganes</t>
        </is>
      </c>
      <c r="D172" s="27" t="n">
        <v>475</v>
      </c>
      <c r="E172" s="27" t="n">
        <v>421</v>
      </c>
      <c r="F172" s="27" t="n">
        <v>384</v>
      </c>
      <c r="G172" s="27" t="n">
        <v>335</v>
      </c>
      <c r="H172" s="8" t="n">
        <v>1</v>
      </c>
      <c r="I172" s="8" t="n">
        <v>2</v>
      </c>
      <c r="J172" s="8" t="n">
        <v>3</v>
      </c>
      <c r="K172" s="15" t="n">
        <v>1</v>
      </c>
      <c r="L172" s="27" t="n">
        <v>0</v>
      </c>
      <c r="M172" s="8" t="n">
        <v>1</v>
      </c>
      <c r="N172" s="12">
        <f>IF(K172="","",LOOKUP(K172-L172,{-9E+307,0,1},{2,"x",1}))</f>
        <v/>
      </c>
      <c r="O172" s="7">
        <f>IF(K172="","",K172&amp;"-"&amp;L172)</f>
        <v/>
      </c>
      <c r="P172" s="1" t="n"/>
      <c r="DJ172" s="42" t="n"/>
      <c r="DL172" s="29" t="n"/>
      <c r="DM172" s="42" t="n"/>
      <c r="DO172" s="29" t="n"/>
      <c r="DP172" s="42" t="n"/>
      <c r="DR172" s="29" t="n"/>
      <c r="DS172" s="42" t="n"/>
      <c r="DU172" s="29" t="n"/>
      <c r="DV172" s="42" t="n"/>
      <c r="DX172" s="29" t="n"/>
      <c r="DY172" s="42" t="n"/>
      <c r="EA172" s="29" t="n"/>
      <c r="EB172" s="42" t="n"/>
      <c r="ED172" s="29" t="n"/>
      <c r="EE172" s="42" t="n"/>
      <c r="EG172" s="29" t="n"/>
    </row>
    <row customHeight="1" ht="12" r="173">
      <c r="A173" s="52" t="n">
        <v>43469</v>
      </c>
      <c r="B173" s="42" t="inlineStr">
        <is>
          <t>Levante</t>
        </is>
      </c>
      <c r="C173" s="42" t="inlineStr">
        <is>
          <t>Girona</t>
        </is>
      </c>
      <c r="D173" s="27" t="n">
        <v>429</v>
      </c>
      <c r="E173" s="27" t="n">
        <v>344</v>
      </c>
      <c r="F173" s="27" t="n">
        <v>334</v>
      </c>
      <c r="G173" s="27" t="n">
        <v>249</v>
      </c>
      <c r="H173" s="8" t="n">
        <v>8</v>
      </c>
      <c r="I173" s="8" t="n">
        <v>2</v>
      </c>
      <c r="J173" s="8" t="n">
        <v>10</v>
      </c>
      <c r="K173" s="15" t="n">
        <v>2</v>
      </c>
      <c r="L173" s="27" t="n">
        <v>2</v>
      </c>
      <c r="M173" s="8" t="n">
        <v>4</v>
      </c>
      <c r="N173" s="12">
        <f>IF(K173="","",LOOKUP(K173-L173,{-9E+307,0,1},{2,"x",1}))</f>
        <v/>
      </c>
      <c r="O173" s="7">
        <f>IF(K173="","",K173&amp;"-"&amp;L173)</f>
        <v/>
      </c>
      <c r="P173" s="1" t="n"/>
      <c r="DJ173" s="42" t="n"/>
      <c r="DL173" s="29" t="n"/>
      <c r="DM173" s="42" t="n"/>
      <c r="DO173" s="29" t="n"/>
      <c r="DP173" s="42" t="n"/>
      <c r="DR173" s="29" t="n"/>
      <c r="DS173" s="42" t="n"/>
      <c r="DU173" s="29" t="n"/>
      <c r="DV173" s="42" t="n"/>
      <c r="DX173" s="29" t="n"/>
      <c r="DY173" s="42" t="n"/>
      <c r="EA173" s="29" t="n"/>
      <c r="EB173" s="42" t="n"/>
      <c r="ED173" s="29" t="n"/>
      <c r="EE173" s="42" t="n"/>
      <c r="EG173" s="29" t="n"/>
    </row>
    <row customHeight="1" ht="12" r="174">
      <c r="A174" s="52" t="n">
        <v>43470</v>
      </c>
      <c r="B174" s="42" t="inlineStr">
        <is>
          <t>Alaves</t>
        </is>
      </c>
      <c r="C174" s="42" t="inlineStr">
        <is>
          <t>Valencia</t>
        </is>
      </c>
      <c r="D174" s="27" t="n">
        <v>362</v>
      </c>
      <c r="E174" s="27" t="n">
        <v>457</v>
      </c>
      <c r="F174" s="27" t="n">
        <v>254</v>
      </c>
      <c r="G174" s="27" t="n">
        <v>350</v>
      </c>
      <c r="H174" s="8" t="n">
        <v>5</v>
      </c>
      <c r="I174" s="8" t="n">
        <v>2</v>
      </c>
      <c r="J174" s="8" t="n">
        <v>7</v>
      </c>
      <c r="K174" s="15" t="n">
        <v>2</v>
      </c>
      <c r="L174" s="27" t="n">
        <v>1</v>
      </c>
      <c r="M174" s="8" t="n">
        <v>3</v>
      </c>
      <c r="N174" s="12">
        <f>IF(K174="","",LOOKUP(K174-L174,{-9E+307,0,1},{2,"x",1}))</f>
        <v/>
      </c>
      <c r="O174" s="7">
        <f>IF(K174="","",K174&amp;"-"&amp;L174)</f>
        <v/>
      </c>
      <c r="P174" s="1" t="n"/>
      <c r="DJ174" s="42" t="n"/>
      <c r="DL174" s="29" t="n"/>
      <c r="DM174" s="42" t="n"/>
      <c r="DO174" s="29" t="n"/>
      <c r="DP174" s="42" t="n"/>
      <c r="DR174" s="29" t="n"/>
      <c r="DS174" s="42" t="n"/>
      <c r="DU174" s="29" t="n"/>
      <c r="DV174" s="42" t="n"/>
      <c r="DX174" s="29" t="n"/>
      <c r="DY174" s="42" t="n"/>
      <c r="EA174" s="29" t="n"/>
      <c r="EB174" s="42" t="n"/>
      <c r="ED174" s="29" t="n"/>
      <c r="EE174" s="42" t="n"/>
      <c r="EG174" s="29" t="n"/>
    </row>
    <row customHeight="1" ht="12" r="175">
      <c r="A175" s="52" t="n">
        <v>43470</v>
      </c>
      <c r="B175" s="42" t="inlineStr">
        <is>
          <t>Huesca</t>
        </is>
      </c>
      <c r="C175" s="42" t="inlineStr">
        <is>
          <t>Betis</t>
        </is>
      </c>
      <c r="D175" s="27" t="n">
        <v>290</v>
      </c>
      <c r="E175" s="27" t="n">
        <v>613</v>
      </c>
      <c r="F175" s="27" t="n">
        <v>212</v>
      </c>
      <c r="G175" s="27" t="n">
        <v>528</v>
      </c>
      <c r="H175" s="8" t="n">
        <v>6</v>
      </c>
      <c r="I175" s="8" t="n">
        <v>1</v>
      </c>
      <c r="J175" s="8" t="n">
        <v>7</v>
      </c>
      <c r="K175" s="15" t="n">
        <v>2</v>
      </c>
      <c r="L175" s="27" t="n">
        <v>1</v>
      </c>
      <c r="M175" s="8" t="n">
        <v>3</v>
      </c>
      <c r="N175" s="12">
        <f>IF(K175="","",LOOKUP(K175-L175,{-9E+307,0,1},{2,"x",1}))</f>
        <v/>
      </c>
      <c r="O175" s="7">
        <f>IF(K175="","",K175&amp;"-"&amp;L175)</f>
        <v/>
      </c>
      <c r="P175" s="1" t="n"/>
      <c r="DJ175" s="42" t="n"/>
      <c r="DL175" s="29" t="n"/>
      <c r="DM175" s="42" t="n"/>
      <c r="DO175" s="29" t="n"/>
      <c r="DP175" s="42" t="n"/>
      <c r="DR175" s="29" t="n"/>
      <c r="DS175" s="42" t="n"/>
      <c r="DU175" s="29" t="n"/>
      <c r="DV175" s="42" t="n"/>
      <c r="DX175" s="29" t="n"/>
      <c r="DY175" s="42" t="n"/>
      <c r="EA175" s="29" t="n"/>
      <c r="EB175" s="42" t="n"/>
      <c r="ED175" s="29" t="n"/>
      <c r="EE175" s="42" t="n"/>
      <c r="EG175" s="29" t="n"/>
    </row>
    <row customHeight="1" ht="12" r="176">
      <c r="A176" s="52" t="n">
        <v>43470</v>
      </c>
      <c r="B176" s="42" t="inlineStr">
        <is>
          <t>Valladolid</t>
        </is>
      </c>
      <c r="C176" s="42" t="inlineStr">
        <is>
          <t>Rayo Vallecano</t>
        </is>
      </c>
      <c r="D176" s="27" t="n">
        <v>491</v>
      </c>
      <c r="E176" s="27" t="n">
        <v>358</v>
      </c>
      <c r="F176" s="27" t="n">
        <v>393</v>
      </c>
      <c r="G176" s="27" t="n">
        <v>272</v>
      </c>
      <c r="H176" s="8" t="n">
        <v>5</v>
      </c>
      <c r="I176" s="8" t="n">
        <v>5</v>
      </c>
      <c r="J176" s="8" t="n">
        <v>10</v>
      </c>
      <c r="K176" s="15" t="n">
        <v>0</v>
      </c>
      <c r="L176" s="27" t="n">
        <v>1</v>
      </c>
      <c r="M176" s="8" t="n">
        <v>1</v>
      </c>
      <c r="N176" s="12">
        <f>IF(K176="","",LOOKUP(K176-L176,{-9E+307,0,1},{2,"x",1}))</f>
        <v/>
      </c>
      <c r="O176" s="7">
        <f>IF(K176="","",K176&amp;"-"&amp;L176)</f>
        <v/>
      </c>
      <c r="P176" s="1" t="n"/>
      <c r="DJ176" s="42" t="n"/>
      <c r="DL176" s="29" t="n"/>
      <c r="DM176" s="42" t="n"/>
      <c r="DO176" s="29" t="n"/>
      <c r="DP176" s="42" t="n"/>
      <c r="DR176" s="29" t="n"/>
      <c r="DS176" s="42" t="n"/>
      <c r="DU176" s="29" t="n"/>
      <c r="DV176" s="42" t="n"/>
      <c r="DX176" s="29" t="n"/>
      <c r="DY176" s="42" t="n"/>
      <c r="EA176" s="29" t="n"/>
      <c r="EB176" s="42" t="n"/>
      <c r="ED176" s="29" t="n"/>
      <c r="EE176" s="42" t="n"/>
      <c r="EG176" s="29" t="n"/>
    </row>
    <row customHeight="1" ht="12" r="177">
      <c r="A177" s="52" t="n">
        <v>43471</v>
      </c>
      <c r="B177" s="42" t="inlineStr">
        <is>
          <t>Eibar</t>
        </is>
      </c>
      <c r="C177" s="42" t="inlineStr">
        <is>
          <t>Villarreal</t>
        </is>
      </c>
      <c r="D177" s="27" t="n">
        <v>419</v>
      </c>
      <c r="E177" s="27" t="n">
        <v>376</v>
      </c>
      <c r="F177" s="27" t="n">
        <v>301</v>
      </c>
      <c r="G177" s="27" t="n">
        <v>245</v>
      </c>
      <c r="H177" s="8" t="n">
        <v>6</v>
      </c>
      <c r="I177" s="8" t="n">
        <v>4</v>
      </c>
      <c r="J177" s="8" t="n">
        <v>10</v>
      </c>
      <c r="K177" s="15" t="n">
        <v>0</v>
      </c>
      <c r="L177" s="27" t="n">
        <v>0</v>
      </c>
      <c r="M177" s="8" t="n">
        <v>0</v>
      </c>
      <c r="N177" s="12">
        <f>IF(K177="","",LOOKUP(K177-L177,{-9E+307,0,1},{2,"x",1}))</f>
        <v/>
      </c>
      <c r="O177" s="7">
        <f>IF(K177="","",K177&amp;"-"&amp;L177)</f>
        <v/>
      </c>
      <c r="P177" s="1" t="n"/>
      <c r="DJ177" s="42" t="n"/>
      <c r="DL177" s="29" t="n"/>
      <c r="DM177" s="42" t="n"/>
      <c r="DO177" s="29" t="n"/>
      <c r="DP177" s="42" t="n"/>
      <c r="DR177" s="29" t="n"/>
      <c r="DS177" s="42" t="n"/>
      <c r="DU177" s="29" t="n"/>
      <c r="DV177" s="42" t="n"/>
      <c r="DX177" s="29" t="n"/>
      <c r="DY177" s="42" t="n"/>
      <c r="EA177" s="29" t="n"/>
      <c r="EB177" s="42" t="n"/>
      <c r="ED177" s="29" t="n"/>
      <c r="EE177" s="42" t="n"/>
      <c r="EG177" s="29" t="n"/>
    </row>
    <row customHeight="1" ht="12" r="178">
      <c r="A178" s="52" t="n">
        <v>43471</v>
      </c>
      <c r="B178" s="42" t="inlineStr">
        <is>
          <t>Getafe</t>
        </is>
      </c>
      <c r="C178" s="42" t="inlineStr">
        <is>
          <t>Barcelona</t>
        </is>
      </c>
      <c r="D178" s="27" t="n">
        <v>218</v>
      </c>
      <c r="E178" s="27" t="n">
        <v>741</v>
      </c>
      <c r="F178" s="27" t="n">
        <v>148</v>
      </c>
      <c r="G178" s="27" t="n">
        <v>664</v>
      </c>
      <c r="H178" s="8" t="n">
        <v>2</v>
      </c>
      <c r="I178" s="8" t="n">
        <v>8</v>
      </c>
      <c r="J178" s="8" t="n">
        <v>10</v>
      </c>
      <c r="K178" s="15" t="n">
        <v>1</v>
      </c>
      <c r="L178" s="27" t="n">
        <v>2</v>
      </c>
      <c r="M178" s="8" t="n">
        <v>3</v>
      </c>
      <c r="N178" s="12">
        <f>IF(K178="","",LOOKUP(K178-L178,{-9E+307,0,1},{2,"x",1}))</f>
        <v/>
      </c>
      <c r="O178" s="7">
        <f>IF(K178="","",K178&amp;"-"&amp;L178)</f>
        <v/>
      </c>
      <c r="P178" s="1" t="n"/>
      <c r="DJ178" s="42" t="n"/>
      <c r="DL178" s="29" t="n"/>
      <c r="DM178" s="42" t="n"/>
      <c r="DO178" s="29" t="n"/>
      <c r="DP178" s="42" t="n"/>
      <c r="DR178" s="29" t="n"/>
      <c r="DS178" s="42" t="n"/>
      <c r="DU178" s="29" t="n"/>
      <c r="DV178" s="42" t="n"/>
      <c r="DX178" s="29" t="n"/>
      <c r="DY178" s="42" t="n"/>
      <c r="EA178" s="29" t="n"/>
      <c r="EB178" s="42" t="n"/>
      <c r="ED178" s="29" t="n"/>
      <c r="EE178" s="42" t="n"/>
      <c r="EG178" s="29" t="n"/>
    </row>
    <row customHeight="1" ht="12" r="179">
      <c r="A179" s="52" t="n">
        <v>43471</v>
      </c>
      <c r="B179" s="42" t="inlineStr">
        <is>
          <t>Real Madrid</t>
        </is>
      </c>
      <c r="C179" s="42" t="inlineStr">
        <is>
          <t>Real Sociedad</t>
        </is>
      </c>
      <c r="D179" s="27" t="n">
        <v>623</v>
      </c>
      <c r="E179" s="27" t="n">
        <v>448</v>
      </c>
      <c r="F179" s="27" t="n">
        <v>547</v>
      </c>
      <c r="G179" s="27" t="n">
        <v>367</v>
      </c>
      <c r="H179" s="8" t="n">
        <v>8</v>
      </c>
      <c r="I179" s="8" t="n">
        <v>4</v>
      </c>
      <c r="J179" s="8" t="n">
        <v>12</v>
      </c>
      <c r="K179" s="15" t="n">
        <v>0</v>
      </c>
      <c r="L179" s="27" t="n">
        <v>2</v>
      </c>
      <c r="M179" s="8" t="n">
        <v>2</v>
      </c>
      <c r="N179" s="12">
        <f>IF(K179="","",LOOKUP(K179-L179,{-9E+307,0,1},{2,"x",1}))</f>
        <v/>
      </c>
      <c r="O179" s="7">
        <f>IF(K179="","",K179&amp;"-"&amp;L179)</f>
        <v/>
      </c>
      <c r="P179" s="1" t="n"/>
      <c r="DJ179" s="42" t="n"/>
      <c r="DL179" s="29" t="n"/>
      <c r="DM179" s="42" t="n"/>
      <c r="DO179" s="29" t="n"/>
      <c r="DP179" s="42" t="n"/>
      <c r="DR179" s="29" t="n"/>
      <c r="DS179" s="42" t="n"/>
      <c r="DU179" s="29" t="n"/>
      <c r="DV179" s="42" t="n"/>
      <c r="DX179" s="29" t="n"/>
      <c r="DY179" s="42" t="n"/>
      <c r="EA179" s="29" t="n"/>
      <c r="EB179" s="42" t="n"/>
      <c r="ED179" s="29" t="n"/>
      <c r="EE179" s="42" t="n"/>
      <c r="EG179" s="29" t="n"/>
    </row>
    <row customHeight="1" ht="12" r="180">
      <c r="A180" s="52" t="n">
        <v>43471</v>
      </c>
      <c r="B180" s="42" t="inlineStr">
        <is>
          <t>Sevilla</t>
        </is>
      </c>
      <c r="C180" s="42" t="inlineStr">
        <is>
          <t>Atl. Madrid</t>
        </is>
      </c>
      <c r="D180" s="27" t="n">
        <v>511</v>
      </c>
      <c r="E180" s="27" t="n">
        <v>421</v>
      </c>
      <c r="F180" s="27" t="n">
        <v>419</v>
      </c>
      <c r="G180" s="27" t="n">
        <v>326</v>
      </c>
      <c r="H180" s="8" t="n">
        <v>5</v>
      </c>
      <c r="I180" s="8" t="n">
        <v>7</v>
      </c>
      <c r="J180" s="8" t="n">
        <v>12</v>
      </c>
      <c r="K180" s="15" t="n">
        <v>1</v>
      </c>
      <c r="L180" s="27" t="n">
        <v>1</v>
      </c>
      <c r="M180" s="8" t="n">
        <v>2</v>
      </c>
      <c r="N180" s="12">
        <f>IF(K180="","",LOOKUP(K180-L180,{-9E+307,0,1},{2,"x",1}))</f>
        <v/>
      </c>
      <c r="O180" s="7">
        <f>IF(K180="","",K180&amp;"-"&amp;L180)</f>
        <v/>
      </c>
      <c r="P180" s="1" t="n"/>
      <c r="DJ180" s="42" t="n"/>
      <c r="DL180" s="29" t="n"/>
      <c r="DM180" s="42" t="n"/>
      <c r="DO180" s="29" t="n"/>
      <c r="DP180" s="42" t="n"/>
      <c r="DR180" s="29" t="n"/>
      <c r="DS180" s="42" t="n"/>
      <c r="DU180" s="29" t="n"/>
      <c r="DV180" s="42" t="n"/>
      <c r="DX180" s="29" t="n"/>
      <c r="DY180" s="42" t="n"/>
      <c r="EA180" s="29" t="n"/>
      <c r="EB180" s="42" t="n"/>
      <c r="ED180" s="29" t="n"/>
      <c r="EE180" s="42" t="n"/>
      <c r="EG180" s="29" t="n"/>
    </row>
    <row customHeight="1" ht="12" r="181">
      <c r="A181" s="52" t="n">
        <v>43472</v>
      </c>
      <c r="B181" s="42" t="inlineStr">
        <is>
          <t>Celta Vigo</t>
        </is>
      </c>
      <c r="C181" s="42" t="inlineStr">
        <is>
          <t>Ath Bilbao</t>
        </is>
      </c>
      <c r="D181" s="27" t="n">
        <v>621</v>
      </c>
      <c r="E181" s="27" t="n">
        <v>317</v>
      </c>
      <c r="F181" s="27" t="n">
        <v>537</v>
      </c>
      <c r="G181" s="27" t="n">
        <v>226</v>
      </c>
      <c r="H181" s="8" t="n">
        <v>3</v>
      </c>
      <c r="I181" s="8" t="n">
        <v>4</v>
      </c>
      <c r="J181" s="8" t="n">
        <v>7</v>
      </c>
      <c r="K181" s="15" t="n">
        <v>1</v>
      </c>
      <c r="L181" s="27" t="n">
        <v>2</v>
      </c>
      <c r="M181" s="8" t="n">
        <v>3</v>
      </c>
      <c r="N181" s="12">
        <f>IF(K181="","",LOOKUP(K181-L181,{-9E+307,0,1},{2,"x",1}))</f>
        <v/>
      </c>
      <c r="O181" s="7">
        <f>IF(K181="","",K181&amp;"-"&amp;L181)</f>
        <v/>
      </c>
      <c r="P181" s="1" t="n"/>
      <c r="DJ181" s="42" t="n"/>
      <c r="DL181" s="29" t="n"/>
      <c r="DM181" s="42" t="n"/>
      <c r="DO181" s="29" t="n"/>
      <c r="DP181" s="42" t="n"/>
      <c r="DR181" s="29" t="n"/>
      <c r="DS181" s="42" t="n"/>
      <c r="DU181" s="29" t="n"/>
      <c r="DV181" s="42" t="n"/>
      <c r="DX181" s="29" t="n"/>
      <c r="DY181" s="42" t="n"/>
      <c r="EA181" s="29" t="n"/>
      <c r="EB181" s="42" t="n"/>
      <c r="ED181" s="29" t="n"/>
      <c r="EE181" s="42" t="n"/>
      <c r="EG181" s="29" t="n"/>
    </row>
    <row customHeight="1" ht="12" r="182">
      <c r="A182" s="52" t="n">
        <v>43476</v>
      </c>
      <c r="B182" s="42" t="inlineStr">
        <is>
          <t>Rayo Vallecano</t>
        </is>
      </c>
      <c r="C182" s="42" t="inlineStr">
        <is>
          <t>Celta Vigo</t>
        </is>
      </c>
      <c r="D182" s="27" t="n">
        <v>281</v>
      </c>
      <c r="E182" s="27" t="n">
        <v>448</v>
      </c>
      <c r="F182" s="27" t="n">
        <v>200</v>
      </c>
      <c r="G182" s="27" t="n">
        <v>363</v>
      </c>
      <c r="H182" s="8" t="n">
        <v>8</v>
      </c>
      <c r="I182" s="8" t="n">
        <v>4</v>
      </c>
      <c r="J182" s="8" t="n">
        <v>12</v>
      </c>
      <c r="K182" s="15" t="n">
        <v>4</v>
      </c>
      <c r="L182" s="27" t="n">
        <v>2</v>
      </c>
      <c r="M182" s="8" t="n">
        <v>6</v>
      </c>
      <c r="N182" s="12">
        <f>IF(K182="","",LOOKUP(K182-L182,{-9E+307,0,1},{2,"x",1}))</f>
        <v/>
      </c>
      <c r="O182" s="7">
        <f>IF(K182="","",K182&amp;"-"&amp;L182)</f>
        <v/>
      </c>
      <c r="P182" s="1" t="n"/>
      <c r="DJ182" s="42" t="n"/>
      <c r="DL182" s="29" t="n"/>
      <c r="DM182" s="42" t="n"/>
      <c r="DO182" s="29" t="n"/>
      <c r="DP182" s="42" t="n"/>
      <c r="DR182" s="29" t="n"/>
      <c r="DS182" s="42" t="n"/>
      <c r="DU182" s="29" t="n"/>
      <c r="DV182" s="42" t="n"/>
      <c r="DX182" s="29" t="n"/>
      <c r="DY182" s="42" t="n"/>
      <c r="EA182" s="29" t="n"/>
      <c r="EB182" s="42" t="n"/>
      <c r="ED182" s="29" t="n"/>
      <c r="EE182" s="42" t="n"/>
      <c r="EG182" s="29" t="n"/>
    </row>
    <row customHeight="1" ht="12" r="183">
      <c r="A183" s="52" t="n">
        <v>43477</v>
      </c>
      <c r="B183" s="42" t="inlineStr">
        <is>
          <t>Girona</t>
        </is>
      </c>
      <c r="C183" s="42" t="inlineStr">
        <is>
          <t>Alaves</t>
        </is>
      </c>
      <c r="D183" s="27" t="n">
        <v>438</v>
      </c>
      <c r="E183" s="27" t="n">
        <v>351</v>
      </c>
      <c r="F183" s="27" t="n">
        <v>342</v>
      </c>
      <c r="G183" s="27" t="n">
        <v>256</v>
      </c>
      <c r="H183" s="8" t="n">
        <v>4</v>
      </c>
      <c r="I183" s="8" t="n">
        <v>4</v>
      </c>
      <c r="J183" s="8" t="n">
        <v>8</v>
      </c>
      <c r="K183" s="15" t="n">
        <v>1</v>
      </c>
      <c r="L183" s="27" t="n">
        <v>1</v>
      </c>
      <c r="M183" s="8" t="n">
        <v>2</v>
      </c>
      <c r="N183" s="12">
        <f>IF(K183="","",LOOKUP(K183-L183,{-9E+307,0,1},{2,"x",1}))</f>
        <v/>
      </c>
      <c r="O183" s="7">
        <f>IF(K183="","",K183&amp;"-"&amp;L183)</f>
        <v/>
      </c>
      <c r="P183" s="1" t="n"/>
      <c r="DJ183" s="42" t="n"/>
      <c r="DL183" s="29" t="n"/>
      <c r="DM183" s="42" t="n"/>
      <c r="DO183" s="29" t="n"/>
      <c r="DP183" s="42" t="n"/>
      <c r="DR183" s="29" t="n"/>
      <c r="DS183" s="42" t="n"/>
      <c r="DU183" s="29" t="n"/>
      <c r="DV183" s="42" t="n"/>
      <c r="DX183" s="29" t="n"/>
      <c r="DY183" s="42" t="n"/>
      <c r="EA183" s="29" t="n"/>
      <c r="EB183" s="42" t="n"/>
      <c r="ED183" s="29" t="n"/>
      <c r="EE183" s="42" t="n"/>
      <c r="EG183" s="29" t="n"/>
    </row>
    <row customHeight="1" ht="12" r="184">
      <c r="A184" s="52" t="n">
        <v>43477</v>
      </c>
      <c r="B184" s="42" t="inlineStr">
        <is>
          <t>Leganes</t>
        </is>
      </c>
      <c r="C184" s="42" t="inlineStr">
        <is>
          <t>Huesca</t>
        </is>
      </c>
      <c r="D184" s="27" t="n">
        <v>398</v>
      </c>
      <c r="E184" s="27" t="n">
        <v>404</v>
      </c>
      <c r="F184" s="27" t="n">
        <v>293</v>
      </c>
      <c r="G184" s="27" t="n">
        <v>300</v>
      </c>
      <c r="H184" s="8" t="n">
        <v>7</v>
      </c>
      <c r="I184" s="8" t="n">
        <v>3</v>
      </c>
      <c r="J184" s="8" t="n">
        <v>10</v>
      </c>
      <c r="K184" s="15" t="n">
        <v>1</v>
      </c>
      <c r="L184" s="27" t="n">
        <v>0</v>
      </c>
      <c r="M184" s="8" t="n">
        <v>1</v>
      </c>
      <c r="N184" s="12">
        <f>IF(K184="","",LOOKUP(K184-L184,{-9E+307,0,1},{2,"x",1}))</f>
        <v/>
      </c>
      <c r="O184" s="7">
        <f>IF(K184="","",K184&amp;"-"&amp;L184)</f>
        <v/>
      </c>
      <c r="P184" s="1" t="n"/>
      <c r="DJ184" s="42" t="n"/>
      <c r="DL184" s="29" t="n"/>
      <c r="DM184" s="42" t="n"/>
      <c r="DO184" s="29" t="n"/>
      <c r="DP184" s="42" t="n"/>
      <c r="DR184" s="29" t="n"/>
      <c r="DS184" s="42" t="n"/>
      <c r="DU184" s="29" t="n"/>
      <c r="DV184" s="42" t="n"/>
      <c r="DX184" s="29" t="n"/>
      <c r="DY184" s="42" t="n"/>
      <c r="EA184" s="29" t="n"/>
      <c r="EB184" s="42" t="n"/>
      <c r="ED184" s="29" t="n"/>
      <c r="EE184" s="42" t="n"/>
      <c r="EG184" s="29" t="n"/>
    </row>
    <row customHeight="1" ht="12" r="185">
      <c r="A185" s="52" t="n">
        <v>43477</v>
      </c>
      <c r="B185" s="42" t="inlineStr">
        <is>
          <t>Valencia</t>
        </is>
      </c>
      <c r="C185" s="42" t="inlineStr">
        <is>
          <t>Valladolid</t>
        </is>
      </c>
      <c r="D185" s="27" t="n">
        <v>527</v>
      </c>
      <c r="E185" s="27" t="n">
        <v>321</v>
      </c>
      <c r="F185" s="27" t="n">
        <v>438</v>
      </c>
      <c r="G185" s="27" t="n">
        <v>211</v>
      </c>
      <c r="H185" s="8" t="n">
        <v>5</v>
      </c>
      <c r="I185" s="8" t="n">
        <v>1</v>
      </c>
      <c r="J185" s="8" t="n">
        <v>6</v>
      </c>
      <c r="K185" s="15" t="n">
        <v>1</v>
      </c>
      <c r="L185" s="27" t="n">
        <v>1</v>
      </c>
      <c r="M185" s="8" t="n">
        <v>2</v>
      </c>
      <c r="N185" s="12">
        <f>IF(K185="","",LOOKUP(K185-L185,{-9E+307,0,1},{2,"x",1}))</f>
        <v/>
      </c>
      <c r="O185" s="7">
        <f>IF(K185="","",K185&amp;"-"&amp;L185)</f>
        <v/>
      </c>
      <c r="P185" s="1" t="n"/>
      <c r="DJ185" s="42" t="n"/>
      <c r="DL185" s="29" t="n"/>
      <c r="DM185" s="42" t="n"/>
      <c r="DO185" s="29" t="n"/>
      <c r="DP185" s="42" t="n"/>
      <c r="DR185" s="29" t="n"/>
      <c r="DS185" s="42" t="n"/>
      <c r="DU185" s="29" t="n"/>
      <c r="DV185" s="42" t="n"/>
      <c r="DX185" s="29" t="n"/>
      <c r="DY185" s="42" t="n"/>
      <c r="EA185" s="29" t="n"/>
      <c r="EB185" s="42" t="n"/>
      <c r="ED185" s="29" t="n"/>
      <c r="EE185" s="42" t="n"/>
      <c r="EG185" s="29" t="n"/>
    </row>
    <row customHeight="1" ht="12" r="186">
      <c r="A186" s="52" t="n">
        <v>43477</v>
      </c>
      <c r="B186" s="42" t="inlineStr">
        <is>
          <t>Villarreal</t>
        </is>
      </c>
      <c r="C186" s="42" t="inlineStr">
        <is>
          <t>Getafe</t>
        </is>
      </c>
      <c r="D186" s="27" t="n">
        <v>452</v>
      </c>
      <c r="E186" s="27" t="n">
        <v>328</v>
      </c>
      <c r="F186" s="27" t="n">
        <v>329</v>
      </c>
      <c r="G186" s="27" t="n">
        <v>202</v>
      </c>
      <c r="H186" s="8" t="n">
        <v>7</v>
      </c>
      <c r="I186" s="8" t="n">
        <v>4</v>
      </c>
      <c r="J186" s="8" t="n">
        <v>11</v>
      </c>
      <c r="K186" s="15" t="n">
        <v>1</v>
      </c>
      <c r="L186" s="27" t="n">
        <v>2</v>
      </c>
      <c r="M186" s="8" t="n">
        <v>3</v>
      </c>
      <c r="N186" s="12">
        <f>IF(K186="","",LOOKUP(K186-L186,{-9E+307,0,1},{2,"x",1}))</f>
        <v/>
      </c>
      <c r="O186" s="7">
        <f>IF(K186="","",K186&amp;"-"&amp;L186)</f>
        <v/>
      </c>
      <c r="P186" s="1" t="n"/>
      <c r="DJ186" s="42" t="n"/>
      <c r="DL186" s="29" t="n"/>
      <c r="DM186" s="42" t="n"/>
      <c r="DO186" s="29" t="n"/>
      <c r="DP186" s="42" t="n"/>
      <c r="DR186" s="29" t="n"/>
      <c r="DS186" s="42" t="n"/>
      <c r="DU186" s="29" t="n"/>
      <c r="DV186" s="42" t="n"/>
      <c r="DX186" s="29" t="n"/>
      <c r="DY186" s="42" t="n"/>
      <c r="EA186" s="29" t="n"/>
      <c r="EB186" s="42" t="n"/>
      <c r="ED186" s="29" t="n"/>
      <c r="EE186" s="42" t="n"/>
      <c r="EG186" s="29" t="n"/>
    </row>
    <row customHeight="1" ht="12" r="187">
      <c r="A187" s="52" t="n">
        <v>43478</v>
      </c>
      <c r="B187" s="42" t="inlineStr">
        <is>
          <t>Ath Bilbao</t>
        </is>
      </c>
      <c r="C187" s="42" t="inlineStr">
        <is>
          <t>Sevilla</t>
        </is>
      </c>
      <c r="D187" s="27" t="n">
        <v>345</v>
      </c>
      <c r="E187" s="27" t="n">
        <v>463</v>
      </c>
      <c r="F187" s="27" t="n">
        <v>265</v>
      </c>
      <c r="G187" s="27" t="n">
        <v>370</v>
      </c>
      <c r="H187" s="8" t="n">
        <v>3</v>
      </c>
      <c r="I187" s="8" t="n">
        <v>4</v>
      </c>
      <c r="J187" s="8" t="n">
        <v>7</v>
      </c>
      <c r="K187" s="15" t="n">
        <v>2</v>
      </c>
      <c r="L187" s="27" t="n">
        <v>0</v>
      </c>
      <c r="M187" s="8" t="n">
        <v>2</v>
      </c>
      <c r="N187" s="12">
        <f>IF(K187="","",LOOKUP(K187-L187,{-9E+307,0,1},{2,"x",1}))</f>
        <v/>
      </c>
      <c r="O187" s="7">
        <f>IF(K187="","",K187&amp;"-"&amp;L187)</f>
        <v/>
      </c>
      <c r="P187" s="1" t="n"/>
      <c r="DJ187" s="42" t="n"/>
      <c r="DL187" s="29" t="n"/>
      <c r="DM187" s="42" t="n"/>
      <c r="DO187" s="29" t="n"/>
      <c r="DP187" s="42" t="n"/>
      <c r="DR187" s="29" t="n"/>
      <c r="DS187" s="42" t="n"/>
      <c r="DU187" s="29" t="n"/>
      <c r="DV187" s="42" t="n"/>
      <c r="DX187" s="29" t="n"/>
      <c r="DY187" s="42" t="n"/>
      <c r="EA187" s="29" t="n"/>
      <c r="EB187" s="42" t="n"/>
      <c r="ED187" s="29" t="n"/>
      <c r="EE187" s="42" t="n"/>
      <c r="EG187" s="29" t="n"/>
    </row>
    <row customHeight="1" ht="12" r="188">
      <c r="A188" s="52" t="n">
        <v>43478</v>
      </c>
      <c r="B188" s="42" t="inlineStr">
        <is>
          <t>Atl. Madrid</t>
        </is>
      </c>
      <c r="C188" s="42" t="inlineStr">
        <is>
          <t>Levante</t>
        </is>
      </c>
      <c r="D188" s="27" t="n">
        <v>510</v>
      </c>
      <c r="E188" s="27" t="n">
        <v>353</v>
      </c>
      <c r="F188" s="27" t="n">
        <v>402</v>
      </c>
      <c r="G188" s="27" t="n">
        <v>250</v>
      </c>
      <c r="H188" s="8" t="n">
        <v>5</v>
      </c>
      <c r="I188" s="8" t="n">
        <v>2</v>
      </c>
      <c r="J188" s="8" t="n">
        <v>7</v>
      </c>
      <c r="K188" s="15" t="n">
        <v>1</v>
      </c>
      <c r="L188" s="27" t="n">
        <v>0</v>
      </c>
      <c r="M188" s="8" t="n">
        <v>1</v>
      </c>
      <c r="N188" s="12">
        <f>IF(K188="","",LOOKUP(K188-L188,{-9E+307,0,1},{2,"x",1}))</f>
        <v/>
      </c>
      <c r="O188" s="7">
        <f>IF(K188="","",K188&amp;"-"&amp;L188)</f>
        <v/>
      </c>
      <c r="P188" s="1" t="n"/>
      <c r="DJ188" s="42" t="n"/>
      <c r="DL188" s="29" t="n"/>
      <c r="DM188" s="42" t="n"/>
      <c r="DO188" s="29" t="n"/>
      <c r="DP188" s="42" t="n"/>
      <c r="DR188" s="29" t="n"/>
      <c r="DS188" s="42" t="n"/>
      <c r="DU188" s="29" t="n"/>
      <c r="DV188" s="42" t="n"/>
      <c r="DX188" s="29" t="n"/>
      <c r="DY188" s="42" t="n"/>
      <c r="EA188" s="29" t="n"/>
      <c r="EB188" s="42" t="n"/>
      <c r="ED188" s="29" t="n"/>
      <c r="EE188" s="42" t="n"/>
      <c r="EG188" s="29" t="n"/>
    </row>
    <row customHeight="1" ht="12" r="189">
      <c r="A189" s="52" t="n">
        <v>43478</v>
      </c>
      <c r="B189" s="42" t="inlineStr">
        <is>
          <t>Barcelona</t>
        </is>
      </c>
      <c r="C189" s="42" t="inlineStr">
        <is>
          <t>Eibar</t>
        </is>
      </c>
      <c r="D189" s="27" t="n">
        <v>609</v>
      </c>
      <c r="E189" s="27" t="n">
        <v>399</v>
      </c>
      <c r="F189" s="27" t="n">
        <v>523</v>
      </c>
      <c r="G189" s="27" t="n">
        <v>323</v>
      </c>
      <c r="H189" s="8" t="n">
        <v>6</v>
      </c>
      <c r="I189" s="8" t="n">
        <v>2</v>
      </c>
      <c r="J189" s="8" t="n">
        <v>8</v>
      </c>
      <c r="K189" s="15" t="n">
        <v>3</v>
      </c>
      <c r="L189" s="27" t="n">
        <v>0</v>
      </c>
      <c r="M189" s="8" t="n">
        <v>3</v>
      </c>
      <c r="N189" s="12">
        <f>IF(K189="","",LOOKUP(K189-L189,{-9E+307,0,1},{2,"x",1}))</f>
        <v/>
      </c>
      <c r="O189" s="7">
        <f>IF(K189="","",K189&amp;"-"&amp;L189)</f>
        <v/>
      </c>
      <c r="P189" s="1" t="n"/>
      <c r="DJ189" s="42" t="n"/>
      <c r="DL189" s="29" t="n"/>
      <c r="DM189" s="42" t="n"/>
      <c r="DO189" s="29" t="n"/>
      <c r="DP189" s="42" t="n"/>
      <c r="DR189" s="29" t="n"/>
      <c r="DS189" s="42" t="n"/>
      <c r="DU189" s="29" t="n"/>
      <c r="DV189" s="42" t="n"/>
      <c r="DX189" s="29" t="n"/>
      <c r="DY189" s="42" t="n"/>
      <c r="EA189" s="29" t="n"/>
      <c r="EB189" s="42" t="n"/>
      <c r="ED189" s="29" t="n"/>
      <c r="EE189" s="42" t="n"/>
      <c r="EG189" s="29" t="n"/>
    </row>
    <row customHeight="1" ht="12" r="190">
      <c r="A190" s="52" t="n">
        <v>43478</v>
      </c>
      <c r="B190" s="42" t="inlineStr">
        <is>
          <t>Betis</t>
        </is>
      </c>
      <c r="C190" s="42" t="inlineStr">
        <is>
          <t>Real Madrid</t>
        </is>
      </c>
      <c r="D190" s="27" t="n">
        <v>712</v>
      </c>
      <c r="E190" s="27" t="n">
        <v>257</v>
      </c>
      <c r="F190" s="27" t="n">
        <v>649</v>
      </c>
      <c r="G190" s="27" t="n">
        <v>210</v>
      </c>
      <c r="H190" s="8" t="n">
        <v>2</v>
      </c>
      <c r="I190" s="8" t="n">
        <v>5</v>
      </c>
      <c r="J190" s="8" t="n">
        <v>7</v>
      </c>
      <c r="K190" s="15" t="n">
        <v>1</v>
      </c>
      <c r="L190" s="27" t="n">
        <v>2</v>
      </c>
      <c r="M190" s="8" t="n">
        <v>3</v>
      </c>
      <c r="N190" s="12">
        <f>IF(K190="","",LOOKUP(K190-L190,{-9E+307,0,1},{2,"x",1}))</f>
        <v/>
      </c>
      <c r="O190" s="7">
        <f>IF(K190="","",K190&amp;"-"&amp;L190)</f>
        <v/>
      </c>
      <c r="P190" s="1" t="n"/>
      <c r="DJ190" s="42" t="n"/>
      <c r="DL190" s="29" t="n"/>
      <c r="DM190" s="42" t="n"/>
      <c r="DO190" s="29" t="n"/>
      <c r="DP190" s="42" t="n"/>
      <c r="DR190" s="29" t="n"/>
      <c r="DS190" s="42" t="n"/>
      <c r="DU190" s="29" t="n"/>
      <c r="DV190" s="42" t="n"/>
      <c r="DX190" s="29" t="n"/>
      <c r="DY190" s="42" t="n"/>
      <c r="EA190" s="29" t="n"/>
      <c r="EB190" s="42" t="n"/>
      <c r="ED190" s="29" t="n"/>
      <c r="EE190" s="42" t="n"/>
      <c r="EG190" s="29" t="n"/>
    </row>
    <row customHeight="1" ht="12" r="191">
      <c r="A191" s="52" t="n">
        <v>43479</v>
      </c>
      <c r="B191" s="42" t="inlineStr">
        <is>
          <t>Real Sociedad</t>
        </is>
      </c>
      <c r="C191" s="42" t="inlineStr">
        <is>
          <t>Espanyol</t>
        </is>
      </c>
      <c r="D191" s="27" t="n">
        <v>317</v>
      </c>
      <c r="E191" s="27" t="n">
        <v>489</v>
      </c>
      <c r="F191" s="27" t="n">
        <v>242</v>
      </c>
      <c r="G191" s="27" t="n">
        <v>414</v>
      </c>
      <c r="H191" s="8" t="n">
        <v>4</v>
      </c>
      <c r="I191" s="8" t="n">
        <v>2</v>
      </c>
      <c r="J191" s="8" t="n">
        <v>6</v>
      </c>
      <c r="K191" s="15" t="n">
        <v>3</v>
      </c>
      <c r="L191" s="27" t="n">
        <v>2</v>
      </c>
      <c r="M191" s="8" t="n">
        <v>5</v>
      </c>
      <c r="N191" s="12">
        <f>IF(K191="","",LOOKUP(K191-L191,{-9E+307,0,1},{2,"x",1}))</f>
        <v/>
      </c>
      <c r="O191" s="7">
        <f>IF(K191="","",K191&amp;"-"&amp;L191)</f>
        <v/>
      </c>
      <c r="P191" s="1" t="n"/>
      <c r="DJ191" s="42" t="n"/>
      <c r="DL191" s="29" t="n"/>
      <c r="DM191" s="42" t="n"/>
      <c r="DO191" s="29" t="n"/>
      <c r="DP191" s="42" t="n"/>
      <c r="DR191" s="29" t="n"/>
      <c r="DS191" s="42" t="n"/>
      <c r="DU191" s="29" t="n"/>
      <c r="DV191" s="42" t="n"/>
      <c r="DX191" s="29" t="n"/>
      <c r="DY191" s="42" t="n"/>
      <c r="EA191" s="29" t="n"/>
      <c r="EB191" s="42" t="n"/>
      <c r="ED191" s="29" t="n"/>
      <c r="EE191" s="42" t="n"/>
      <c r="EG191" s="29" t="n"/>
    </row>
    <row customHeight="1" ht="12" r="192">
      <c r="A192" s="52" t="n">
        <v>43483</v>
      </c>
      <c r="B192" s="42" t="inlineStr">
        <is>
          <t>Getafe</t>
        </is>
      </c>
      <c r="C192" s="42" t="inlineStr">
        <is>
          <t>Alaves</t>
        </is>
      </c>
      <c r="D192" s="27" t="n">
        <v>269</v>
      </c>
      <c r="E192" s="27" t="n">
        <v>354</v>
      </c>
      <c r="F192" s="27" t="n">
        <v>170</v>
      </c>
      <c r="G192" s="27" t="n">
        <v>241</v>
      </c>
      <c r="H192" s="8" t="n">
        <v>8</v>
      </c>
      <c r="I192" s="8" t="n">
        <v>0</v>
      </c>
      <c r="J192" s="8" t="n">
        <v>8</v>
      </c>
      <c r="K192" s="15" t="n">
        <v>4</v>
      </c>
      <c r="L192" s="27" t="n">
        <v>0</v>
      </c>
      <c r="M192" s="8" t="n">
        <v>4</v>
      </c>
      <c r="N192" s="12">
        <f>IF(K192="","",LOOKUP(K192-L192,{-9E+307,0,1},{2,"x",1}))</f>
        <v/>
      </c>
      <c r="O192" s="7">
        <f>IF(K192="","",K192&amp;"-"&amp;L192)</f>
        <v/>
      </c>
      <c r="P192" s="1" t="n"/>
      <c r="DJ192" s="42" t="n"/>
      <c r="DL192" s="29" t="n"/>
      <c r="DM192" s="42" t="n"/>
      <c r="DO192" s="29" t="n"/>
      <c r="DP192" s="42" t="n"/>
      <c r="DR192" s="29" t="n"/>
      <c r="DS192" s="42" t="n"/>
      <c r="DU192" s="29" t="n"/>
      <c r="DV192" s="42" t="n"/>
      <c r="DX192" s="29" t="n"/>
      <c r="DY192" s="42" t="n"/>
      <c r="EA192" s="29" t="n"/>
      <c r="EB192" s="42" t="n"/>
      <c r="ED192" s="29" t="n"/>
      <c r="EE192" s="42" t="n"/>
      <c r="EG192" s="29" t="n"/>
    </row>
    <row customHeight="1" ht="12" r="193">
      <c r="A193" s="52" t="n">
        <v>43484</v>
      </c>
      <c r="B193" s="42" t="inlineStr">
        <is>
          <t>Celta Vigo</t>
        </is>
      </c>
      <c r="C193" s="42" t="inlineStr">
        <is>
          <t>Valencia</t>
        </is>
      </c>
      <c r="D193" s="27" t="n">
        <v>553</v>
      </c>
      <c r="E193" s="27" t="n">
        <v>398</v>
      </c>
      <c r="F193" s="27" t="n">
        <v>464</v>
      </c>
      <c r="G193" s="27" t="n">
        <v>314</v>
      </c>
      <c r="H193" s="8" t="n">
        <v>4</v>
      </c>
      <c r="I193" s="8" t="n">
        <v>8</v>
      </c>
      <c r="J193" s="8" t="n">
        <v>12</v>
      </c>
      <c r="K193" s="15" t="n">
        <v>1</v>
      </c>
      <c r="L193" s="27" t="n">
        <v>2</v>
      </c>
      <c r="M193" s="8" t="n">
        <v>3</v>
      </c>
      <c r="N193" s="12">
        <f>IF(K193="","",LOOKUP(K193-L193,{-9E+307,0,1},{2,"x",1}))</f>
        <v/>
      </c>
      <c r="O193" s="7">
        <f>IF(K193="","",K193&amp;"-"&amp;L193)</f>
        <v/>
      </c>
      <c r="P193" s="1" t="n"/>
      <c r="DJ193" s="42" t="n"/>
      <c r="DL193" s="29" t="n"/>
      <c r="DM193" s="42" t="n"/>
      <c r="DO193" s="29" t="n"/>
      <c r="DP193" s="42" t="n"/>
      <c r="DR193" s="29" t="n"/>
      <c r="DS193" s="42" t="n"/>
      <c r="DU193" s="29" t="n"/>
      <c r="DV193" s="42" t="n"/>
      <c r="DX193" s="29" t="n"/>
      <c r="DY193" s="42" t="n"/>
      <c r="EA193" s="29" t="n"/>
      <c r="EB193" s="42" t="n"/>
      <c r="ED193" s="29" t="n"/>
      <c r="EE193" s="42" t="n"/>
      <c r="EG193" s="29" t="n"/>
    </row>
    <row customHeight="1" ht="12" r="194">
      <c r="A194" s="52" t="n">
        <v>43484</v>
      </c>
      <c r="B194" s="42" t="inlineStr">
        <is>
          <t>Huesca</t>
        </is>
      </c>
      <c r="C194" s="42" t="inlineStr">
        <is>
          <t>Atl. Madrid</t>
        </is>
      </c>
      <c r="D194" s="27" t="n">
        <v>393</v>
      </c>
      <c r="E194" s="27" t="n">
        <v>399</v>
      </c>
      <c r="F194" s="27" t="n">
        <v>281</v>
      </c>
      <c r="G194" s="27" t="n">
        <v>286</v>
      </c>
      <c r="H194" s="8" t="n">
        <v>3</v>
      </c>
      <c r="I194" s="8" t="n">
        <v>8</v>
      </c>
      <c r="J194" s="8" t="n">
        <v>11</v>
      </c>
      <c r="K194" s="15" t="n">
        <v>0</v>
      </c>
      <c r="L194" s="27" t="n">
        <v>3</v>
      </c>
      <c r="M194" s="8" t="n">
        <v>3</v>
      </c>
      <c r="N194" s="12">
        <f>IF(K194="","",LOOKUP(K194-L194,{-9E+307,0,1},{2,"x",1}))</f>
        <v/>
      </c>
      <c r="O194" s="7">
        <f>IF(K194="","",K194&amp;"-"&amp;L194)</f>
        <v/>
      </c>
      <c r="P194" s="1" t="n"/>
      <c r="DJ194" s="42" t="n"/>
      <c r="DL194" s="29" t="n"/>
      <c r="DM194" s="42" t="n"/>
      <c r="DO194" s="29" t="n"/>
      <c r="DP194" s="42" t="n"/>
      <c r="DR194" s="29" t="n"/>
      <c r="DS194" s="42" t="n"/>
      <c r="DU194" s="29" t="n"/>
      <c r="DV194" s="42" t="n"/>
      <c r="DX194" s="29" t="n"/>
      <c r="DY194" s="42" t="n"/>
      <c r="EA194" s="29" t="n"/>
      <c r="EB194" s="42" t="n"/>
      <c r="ED194" s="29" t="n"/>
      <c r="EE194" s="42" t="n"/>
      <c r="EG194" s="29" t="n"/>
    </row>
    <row customHeight="1" ht="12" r="195">
      <c r="A195" s="52" t="n">
        <v>43484</v>
      </c>
      <c r="B195" s="42" t="inlineStr">
        <is>
          <t>Real Madrid</t>
        </is>
      </c>
      <c r="C195" s="42" t="inlineStr">
        <is>
          <t>Sevilla</t>
        </is>
      </c>
      <c r="D195" s="27" t="n">
        <v>674</v>
      </c>
      <c r="E195" s="27" t="n">
        <v>300</v>
      </c>
      <c r="F195" s="27" t="n">
        <v>573</v>
      </c>
      <c r="G195" s="27" t="n">
        <v>209</v>
      </c>
      <c r="H195" s="8" t="n">
        <v>6</v>
      </c>
      <c r="I195" s="8" t="n">
        <v>1</v>
      </c>
      <c r="J195" s="8" t="n">
        <v>7</v>
      </c>
      <c r="K195" s="15" t="n">
        <v>2</v>
      </c>
      <c r="L195" s="27" t="n">
        <v>0</v>
      </c>
      <c r="M195" s="8" t="n">
        <v>2</v>
      </c>
      <c r="N195" s="12">
        <f>IF(K195="","",LOOKUP(K195-L195,{-9E+307,0,1},{2,"x",1}))</f>
        <v/>
      </c>
      <c r="O195" s="7">
        <f>IF(K195="","",K195&amp;"-"&amp;L195)</f>
        <v/>
      </c>
      <c r="P195" s="1" t="n"/>
      <c r="DJ195" s="42" t="n"/>
      <c r="DL195" s="29" t="n"/>
      <c r="DM195" s="42" t="n"/>
      <c r="DO195" s="29" t="n"/>
      <c r="DP195" s="42" t="n"/>
      <c r="DR195" s="29" t="n"/>
      <c r="DS195" s="42" t="n"/>
      <c r="DU195" s="29" t="n"/>
      <c r="DV195" s="42" t="n"/>
      <c r="DX195" s="29" t="n"/>
      <c r="DY195" s="42" t="n"/>
      <c r="EA195" s="29" t="n"/>
      <c r="EB195" s="42" t="n"/>
      <c r="ED195" s="29" t="n"/>
      <c r="EE195" s="42" t="n"/>
      <c r="EG195" s="29" t="n"/>
    </row>
    <row customHeight="1" ht="12" r="196">
      <c r="A196" s="52" t="n">
        <v>43485</v>
      </c>
      <c r="B196" s="42" t="inlineStr">
        <is>
          <t>Barcelona</t>
        </is>
      </c>
      <c r="C196" s="42" t="inlineStr">
        <is>
          <t>Leganes</t>
        </is>
      </c>
      <c r="D196" s="27" t="n">
        <v>778</v>
      </c>
      <c r="E196" s="27" t="n">
        <v>298</v>
      </c>
      <c r="F196" s="27" t="n">
        <v>685</v>
      </c>
      <c r="G196" s="27" t="n">
        <v>201</v>
      </c>
      <c r="H196" s="8" t="n">
        <v>7</v>
      </c>
      <c r="I196" s="8" t="n">
        <v>2</v>
      </c>
      <c r="J196" s="8" t="n">
        <v>9</v>
      </c>
      <c r="K196" s="15" t="n">
        <v>3</v>
      </c>
      <c r="L196" s="27" t="n">
        <v>1</v>
      </c>
      <c r="M196" s="8" t="n">
        <v>4</v>
      </c>
      <c r="N196" s="12">
        <f>IF(K196="","",LOOKUP(K196-L196,{-9E+307,0,1},{2,"x",1}))</f>
        <v/>
      </c>
      <c r="O196" s="7">
        <f>IF(K196="","",K196&amp;"-"&amp;L196)</f>
        <v/>
      </c>
      <c r="P196" s="1" t="n"/>
      <c r="DJ196" s="42" t="n"/>
      <c r="DL196" s="29" t="n"/>
      <c r="DM196" s="42" t="n"/>
      <c r="DO196" s="29" t="n"/>
      <c r="DP196" s="42" t="n"/>
      <c r="DR196" s="29" t="n"/>
      <c r="DS196" s="42" t="n"/>
      <c r="DU196" s="29" t="n"/>
      <c r="DV196" s="42" t="n"/>
      <c r="DX196" s="29" t="n"/>
      <c r="DY196" s="42" t="n"/>
      <c r="EA196" s="29" t="n"/>
      <c r="EB196" s="42" t="n"/>
      <c r="ED196" s="29" t="n"/>
      <c r="EE196" s="42" t="n"/>
      <c r="EG196" s="29" t="n"/>
    </row>
    <row customHeight="1" ht="12" r="197">
      <c r="A197" s="52" t="n">
        <v>43485</v>
      </c>
      <c r="B197" s="42" t="inlineStr">
        <is>
          <t>Betis</t>
        </is>
      </c>
      <c r="C197" s="42" t="inlineStr">
        <is>
          <t>Girona</t>
        </is>
      </c>
      <c r="D197" s="27" t="n">
        <v>573</v>
      </c>
      <c r="E197" s="27" t="n">
        <v>402</v>
      </c>
      <c r="F197" s="27" t="n">
        <v>482</v>
      </c>
      <c r="G197" s="27" t="n">
        <v>299</v>
      </c>
      <c r="H197" s="8" t="n">
        <v>5</v>
      </c>
      <c r="I197" s="8" t="n">
        <v>5</v>
      </c>
      <c r="J197" s="8" t="n">
        <v>10</v>
      </c>
      <c r="K197" s="15" t="n">
        <v>3</v>
      </c>
      <c r="L197" s="27" t="n">
        <v>2</v>
      </c>
      <c r="M197" s="8" t="n">
        <v>5</v>
      </c>
      <c r="N197" s="12">
        <f>IF(K197="","",LOOKUP(K197-L197,{-9E+307,0,1},{2,"x",1}))</f>
        <v/>
      </c>
      <c r="O197" s="7">
        <f>IF(K197="","",K197&amp;"-"&amp;L197)</f>
        <v/>
      </c>
      <c r="P197" s="1" t="n"/>
      <c r="DJ197" s="42" t="n"/>
      <c r="DL197" s="29" t="n"/>
      <c r="DM197" s="42" t="n"/>
      <c r="DO197" s="29" t="n"/>
      <c r="DP197" s="42" t="n"/>
      <c r="DR197" s="29" t="n"/>
      <c r="DS197" s="42" t="n"/>
      <c r="DU197" s="29" t="n"/>
      <c r="DV197" s="42" t="n"/>
      <c r="DX197" s="29" t="n"/>
      <c r="DY197" s="42" t="n"/>
      <c r="EA197" s="29" t="n"/>
      <c r="EB197" s="42" t="n"/>
      <c r="ED197" s="29" t="n"/>
      <c r="EE197" s="42" t="n"/>
      <c r="EG197" s="29" t="n"/>
    </row>
    <row customHeight="1" ht="12" r="198">
      <c r="A198" s="52" t="n">
        <v>43485</v>
      </c>
      <c r="B198" s="42" t="inlineStr">
        <is>
          <t>Levante</t>
        </is>
      </c>
      <c r="C198" s="42" t="inlineStr">
        <is>
          <t>Valladolid</t>
        </is>
      </c>
      <c r="D198" s="27" t="n">
        <v>331</v>
      </c>
      <c r="E198" s="27" t="n">
        <v>348</v>
      </c>
      <c r="F198" s="27" t="n">
        <v>257</v>
      </c>
      <c r="G198" s="27" t="n">
        <v>256</v>
      </c>
      <c r="H198" s="8" t="n">
        <v>4</v>
      </c>
      <c r="I198" s="8" t="n">
        <v>3</v>
      </c>
      <c r="J198" s="8" t="n">
        <v>7</v>
      </c>
      <c r="K198" s="15" t="n">
        <v>2</v>
      </c>
      <c r="L198" s="27" t="n">
        <v>0</v>
      </c>
      <c r="M198" s="8" t="n">
        <v>2</v>
      </c>
      <c r="N198" s="12">
        <f>IF(K198="","",LOOKUP(K198-L198,{-9E+307,0,1},{2,"x",1}))</f>
        <v/>
      </c>
      <c r="O198" s="7">
        <f>IF(K198="","",K198&amp;"-"&amp;L198)</f>
        <v/>
      </c>
      <c r="P198" s="1" t="n"/>
      <c r="DJ198" s="42" t="n"/>
      <c r="DL198" s="29" t="n"/>
      <c r="DM198" s="42" t="n"/>
      <c r="DO198" s="29" t="n"/>
      <c r="DP198" s="42" t="n"/>
      <c r="DR198" s="29" t="n"/>
      <c r="DS198" s="42" t="n"/>
      <c r="DU198" s="29" t="n"/>
      <c r="DV198" s="42" t="n"/>
      <c r="DX198" s="29" t="n"/>
      <c r="DY198" s="42" t="n"/>
      <c r="EA198" s="29" t="n"/>
      <c r="EB198" s="42" t="n"/>
      <c r="ED198" s="29" t="n"/>
      <c r="EE198" s="42" t="n"/>
      <c r="EG198" s="29" t="n"/>
    </row>
    <row customHeight="1" ht="12" r="199">
      <c r="A199" s="52" t="n">
        <v>43485</v>
      </c>
      <c r="B199" s="42" t="inlineStr">
        <is>
          <t>Rayo Vallecano</t>
        </is>
      </c>
      <c r="C199" s="42" t="inlineStr">
        <is>
          <t>Real Sociedad</t>
        </is>
      </c>
      <c r="D199" s="27" t="n">
        <v>295</v>
      </c>
      <c r="E199" s="27" t="n">
        <v>545</v>
      </c>
      <c r="F199" s="27" t="n">
        <v>220</v>
      </c>
      <c r="G199" s="27" t="n">
        <v>446</v>
      </c>
      <c r="H199" s="8" t="n">
        <v>4</v>
      </c>
      <c r="I199" s="8" t="n">
        <v>4</v>
      </c>
      <c r="J199" s="8" t="n">
        <v>8</v>
      </c>
      <c r="K199" s="15" t="n">
        <v>2</v>
      </c>
      <c r="L199" s="27" t="n">
        <v>2</v>
      </c>
      <c r="M199" s="8" t="n">
        <v>4</v>
      </c>
      <c r="N199" s="12">
        <f>IF(K199="","",LOOKUP(K199-L199,{-9E+307,0,1},{2,"x",1}))</f>
        <v/>
      </c>
      <c r="O199" s="7">
        <f>IF(K199="","",K199&amp;"-"&amp;L199)</f>
        <v/>
      </c>
      <c r="P199" s="1" t="n"/>
      <c r="DJ199" s="42" t="n"/>
      <c r="DL199" s="29" t="n"/>
      <c r="DM199" s="42" t="n"/>
      <c r="DO199" s="29" t="n"/>
      <c r="DP199" s="42" t="n"/>
      <c r="DR199" s="29" t="n"/>
      <c r="DS199" s="42" t="n"/>
      <c r="DU199" s="29" t="n"/>
      <c r="DV199" s="42" t="n"/>
      <c r="DX199" s="29" t="n"/>
      <c r="DY199" s="42" t="n"/>
      <c r="EA199" s="29" t="n"/>
      <c r="EB199" s="42" t="n"/>
      <c r="ED199" s="29" t="n"/>
      <c r="EE199" s="42" t="n"/>
      <c r="EG199" s="29" t="n"/>
    </row>
    <row customHeight="1" ht="12" r="200">
      <c r="A200" s="52" t="n">
        <v>43485</v>
      </c>
      <c r="B200" s="42" t="inlineStr">
        <is>
          <t>Villarreal</t>
        </is>
      </c>
      <c r="C200" s="42" t="inlineStr">
        <is>
          <t>Ath Bilbao</t>
        </is>
      </c>
      <c r="D200" s="27" t="n">
        <v>394</v>
      </c>
      <c r="E200" s="27" t="n">
        <v>393</v>
      </c>
      <c r="F200" s="27" t="n">
        <v>284</v>
      </c>
      <c r="G200" s="27" t="n">
        <v>286</v>
      </c>
      <c r="H200" s="8" t="n">
        <v>1</v>
      </c>
      <c r="I200" s="8" t="n">
        <v>2</v>
      </c>
      <c r="J200" s="8" t="n">
        <v>3</v>
      </c>
      <c r="K200" s="15" t="n">
        <v>1</v>
      </c>
      <c r="L200" s="27" t="n">
        <v>1</v>
      </c>
      <c r="M200" s="8" t="n">
        <v>2</v>
      </c>
      <c r="N200" s="12">
        <f>IF(K200="","",LOOKUP(K200-L200,{-9E+307,0,1},{2,"x",1}))</f>
        <v/>
      </c>
      <c r="O200" s="7">
        <f>IF(K200="","",K200&amp;"-"&amp;L200)</f>
        <v/>
      </c>
      <c r="P200" s="1" t="n"/>
      <c r="DJ200" s="42" t="n"/>
      <c r="DL200" s="29" t="n"/>
      <c r="DM200" s="42" t="n"/>
      <c r="DO200" s="29" t="n"/>
      <c r="DP200" s="42" t="n"/>
      <c r="DR200" s="29" t="n"/>
      <c r="DS200" s="42" t="n"/>
      <c r="DU200" s="29" t="n"/>
      <c r="DV200" s="42" t="n"/>
      <c r="DX200" s="29" t="n"/>
      <c r="DY200" s="42" t="n"/>
      <c r="EA200" s="29" t="n"/>
      <c r="EB200" s="42" t="n"/>
      <c r="ED200" s="29" t="n"/>
      <c r="EE200" s="42" t="n"/>
      <c r="EG200" s="29" t="n"/>
    </row>
    <row r="201">
      <c r="A201" s="52" t="n">
        <v>43486</v>
      </c>
      <c r="B201" s="42" t="inlineStr">
        <is>
          <t>Eibar</t>
        </is>
      </c>
      <c r="C201" s="42" t="inlineStr">
        <is>
          <t>Espanyol</t>
        </is>
      </c>
      <c r="D201" s="27" t="n">
        <v>430</v>
      </c>
      <c r="E201" s="27" t="n">
        <v>358</v>
      </c>
      <c r="F201" s="27" t="n">
        <v>325</v>
      </c>
      <c r="G201" s="27" t="n">
        <v>244</v>
      </c>
      <c r="H201" s="8" t="n">
        <v>9</v>
      </c>
      <c r="I201" s="8" t="n">
        <v>0</v>
      </c>
      <c r="J201" s="8" t="n">
        <v>9</v>
      </c>
      <c r="K201" s="15" t="n">
        <v>3</v>
      </c>
      <c r="L201" s="27" t="n">
        <v>0</v>
      </c>
      <c r="M201" s="8" t="n">
        <v>3</v>
      </c>
      <c r="N201" s="12">
        <f>IF(K201="","",LOOKUP(K201-L201,{-9E+307,0,1},{2,"x",1}))</f>
        <v/>
      </c>
      <c r="O201" s="7">
        <f>IF(K201="","",K201&amp;"-"&amp;L201)</f>
        <v/>
      </c>
      <c r="P201" s="1" t="n"/>
      <c r="DJ201" s="42" t="n"/>
      <c r="DL201" s="29" t="n"/>
      <c r="DM201" s="42" t="n"/>
      <c r="DO201" s="29" t="n"/>
      <c r="DP201" s="42" t="n"/>
      <c r="DR201" s="29" t="n"/>
      <c r="DS201" s="42" t="n"/>
      <c r="DU201" s="29" t="n"/>
      <c r="DV201" s="42" t="n"/>
      <c r="DX201" s="29" t="n"/>
      <c r="DY201" s="42" t="n"/>
      <c r="EA201" s="29" t="n"/>
      <c r="EB201" s="42" t="n"/>
      <c r="ED201" s="29" t="n"/>
      <c r="EE201" s="42" t="n"/>
      <c r="EG201" s="29" t="n"/>
    </row>
    <row customHeight="1" ht="12" r="202">
      <c r="A202" s="52" t="n">
        <v>43491</v>
      </c>
      <c r="B202" s="42" t="inlineStr">
        <is>
          <t>Atl. Madrid</t>
        </is>
      </c>
      <c r="C202" s="42" t="inlineStr">
        <is>
          <t>Getafe</t>
        </is>
      </c>
      <c r="D202" s="27" t="n">
        <v>644</v>
      </c>
      <c r="E202" s="27" t="n">
        <v>300</v>
      </c>
      <c r="F202" s="27" t="n">
        <v>535</v>
      </c>
      <c r="G202" s="27" t="n">
        <v>197</v>
      </c>
      <c r="H202" s="8" t="n">
        <v>6</v>
      </c>
      <c r="I202" s="8" t="n">
        <v>2</v>
      </c>
      <c r="J202" s="8" t="n">
        <v>8</v>
      </c>
      <c r="K202" s="15" t="n">
        <v>2</v>
      </c>
      <c r="L202" s="27" t="n">
        <v>0</v>
      </c>
      <c r="M202" s="8" t="n">
        <v>2</v>
      </c>
      <c r="N202" s="12">
        <f>IF(K202="","",LOOKUP(K202-L202,{-9E+307,0,1},{2,"x",1}))</f>
        <v/>
      </c>
      <c r="O202" s="7">
        <f>IF(K202="","",K202&amp;"-"&amp;L202)</f>
        <v/>
      </c>
      <c r="P202" s="1" t="n"/>
      <c r="DJ202" s="42" t="n"/>
      <c r="DL202" s="29" t="n"/>
      <c r="DM202" s="42" t="n"/>
      <c r="DO202" s="29" t="n"/>
      <c r="DP202" s="42" t="n"/>
      <c r="DR202" s="29" t="n"/>
      <c r="DS202" s="42" t="n"/>
      <c r="DU202" s="29" t="n"/>
      <c r="DV202" s="42" t="n"/>
      <c r="DX202" s="29" t="n"/>
      <c r="DY202" s="42" t="n"/>
      <c r="EA202" s="29" t="n"/>
      <c r="EB202" s="42" t="n"/>
      <c r="ED202" s="29" t="n"/>
      <c r="EE202" s="42" t="n"/>
      <c r="EG202" s="29" t="n"/>
    </row>
    <row customHeight="1" ht="12" r="203">
      <c r="A203" s="52" t="n">
        <v>43491</v>
      </c>
      <c r="B203" s="42" t="inlineStr">
        <is>
          <t>Leganes</t>
        </is>
      </c>
      <c r="C203" s="42" t="inlineStr">
        <is>
          <t>Eibar</t>
        </is>
      </c>
      <c r="D203" s="27" t="n">
        <v>384</v>
      </c>
      <c r="E203" s="27" t="n">
        <v>316</v>
      </c>
      <c r="F203" s="27" t="n">
        <v>247</v>
      </c>
      <c r="G203" s="27" t="n">
        <v>190</v>
      </c>
      <c r="H203" s="8" t="n">
        <v>3</v>
      </c>
      <c r="I203" s="8" t="n">
        <v>2</v>
      </c>
      <c r="J203" s="8" t="n">
        <v>5</v>
      </c>
      <c r="K203" s="15" t="n">
        <v>2</v>
      </c>
      <c r="L203" s="27" t="n">
        <v>2</v>
      </c>
      <c r="M203" s="8" t="n">
        <v>4</v>
      </c>
      <c r="N203" s="12">
        <f>IF(K203="","",LOOKUP(K203-L203,{-9E+307,0,1},{2,"x",1}))</f>
        <v/>
      </c>
      <c r="O203" s="7">
        <f>IF(K203="","",K203&amp;"-"&amp;L203)</f>
        <v/>
      </c>
      <c r="P203" s="1" t="n"/>
      <c r="DJ203" s="42" t="n"/>
      <c r="DL203" s="29" t="n"/>
      <c r="DM203" s="42" t="n"/>
      <c r="DO203" s="29" t="n"/>
      <c r="DP203" s="42" t="n"/>
      <c r="DR203" s="29" t="n"/>
      <c r="DS203" s="42" t="n"/>
      <c r="DU203" s="29" t="n"/>
      <c r="DV203" s="42" t="n"/>
      <c r="DX203" s="29" t="n"/>
      <c r="DY203" s="42" t="n"/>
      <c r="EA203" s="29" t="n"/>
      <c r="EB203" s="42" t="n"/>
      <c r="ED203" s="29" t="n"/>
      <c r="EE203" s="42" t="n"/>
      <c r="EG203" s="29" t="n"/>
    </row>
    <row customHeight="1" ht="12" r="204">
      <c r="A204" s="52" t="n">
        <v>43491</v>
      </c>
      <c r="B204" s="42" t="inlineStr">
        <is>
          <t>Sevilla</t>
        </is>
      </c>
      <c r="C204" s="42" t="inlineStr">
        <is>
          <t>Levante</t>
        </is>
      </c>
      <c r="D204" s="27" t="n">
        <v>404</v>
      </c>
      <c r="E204" s="27" t="n">
        <v>332</v>
      </c>
      <c r="F204" s="27" t="n">
        <v>333</v>
      </c>
      <c r="G204" s="27" t="n">
        <v>254</v>
      </c>
      <c r="H204" s="8" t="n">
        <v>9</v>
      </c>
      <c r="I204" s="8" t="n">
        <v>0</v>
      </c>
      <c r="J204" s="8" t="n">
        <v>9</v>
      </c>
      <c r="K204" s="15" t="n">
        <v>5</v>
      </c>
      <c r="L204" s="27" t="n">
        <v>0</v>
      </c>
      <c r="M204" s="8" t="n">
        <v>5</v>
      </c>
      <c r="N204" s="12">
        <f>IF(K204="","",LOOKUP(K204-L204,{-9E+307,0,1},{2,"x",1}))</f>
        <v/>
      </c>
      <c r="O204" s="7">
        <f>IF(K204="","",K204&amp;"-"&amp;L204)</f>
        <v/>
      </c>
      <c r="P204" s="1" t="n"/>
      <c r="DJ204" s="42" t="n"/>
      <c r="DL204" s="29" t="n"/>
      <c r="DM204" s="42" t="n"/>
      <c r="DO204" s="29" t="n"/>
      <c r="DP204" s="42" t="n"/>
      <c r="DR204" s="29" t="n"/>
      <c r="DS204" s="42" t="n"/>
      <c r="DU204" s="29" t="n"/>
      <c r="DV204" s="42" t="n"/>
      <c r="DX204" s="29" t="n"/>
      <c r="DY204" s="42" t="n"/>
      <c r="EA204" s="29" t="n"/>
      <c r="EB204" s="42" t="n"/>
      <c r="ED204" s="29" t="n"/>
      <c r="EE204" s="42" t="n"/>
      <c r="EG204" s="29" t="n"/>
    </row>
    <row customHeight="1" ht="12" r="205">
      <c r="A205" s="52" t="n">
        <v>43491</v>
      </c>
      <c r="B205" s="42" t="inlineStr">
        <is>
          <t>Valencia</t>
        </is>
      </c>
      <c r="C205" s="42" t="inlineStr">
        <is>
          <t>Villarreal</t>
        </is>
      </c>
      <c r="D205" s="27" t="n">
        <v>422</v>
      </c>
      <c r="E205" s="27" t="n">
        <v>507</v>
      </c>
      <c r="F205" s="27" t="n">
        <v>343</v>
      </c>
      <c r="G205" s="27" t="n">
        <v>415</v>
      </c>
      <c r="H205" s="8" t="n">
        <v>9</v>
      </c>
      <c r="I205" s="8" t="n">
        <v>5</v>
      </c>
      <c r="J205" s="8" t="n">
        <v>14</v>
      </c>
      <c r="K205" s="15" t="n">
        <v>3</v>
      </c>
      <c r="L205" s="27" t="n">
        <v>0</v>
      </c>
      <c r="M205" s="8" t="n">
        <v>3</v>
      </c>
      <c r="N205" s="12">
        <f>IF(K205="","",LOOKUP(K205-L205,{-9E+307,0,1},{2,"x",1}))</f>
        <v/>
      </c>
      <c r="O205" s="7">
        <f>IF(K205="","",K205&amp;"-"&amp;L205)</f>
        <v/>
      </c>
      <c r="P205" s="1" t="n"/>
      <c r="DJ205" s="42" t="n"/>
      <c r="DL205" s="29" t="n"/>
      <c r="DM205" s="42" t="n"/>
      <c r="DO205" s="29" t="n"/>
      <c r="DP205" s="42" t="n"/>
      <c r="DR205" s="29" t="n"/>
      <c r="DS205" s="42" t="n"/>
      <c r="DU205" s="29" t="n"/>
      <c r="DV205" s="42" t="n"/>
      <c r="DX205" s="29" t="n"/>
      <c r="DY205" s="42" t="n"/>
      <c r="EA205" s="29" t="n"/>
      <c r="EB205" s="42" t="n"/>
      <c r="ED205" s="29" t="n"/>
      <c r="EE205" s="42" t="n"/>
      <c r="EG205" s="29" t="n"/>
    </row>
    <row customHeight="1" ht="12" r="206">
      <c r="A206" s="52" t="n">
        <v>43492</v>
      </c>
      <c r="B206" s="42" t="inlineStr">
        <is>
          <t>Ath Bilbao</t>
        </is>
      </c>
      <c r="C206" s="42" t="inlineStr">
        <is>
          <t>Betis</t>
        </is>
      </c>
      <c r="D206" s="27" t="n">
        <v>318</v>
      </c>
      <c r="E206" s="27" t="n">
        <v>522</v>
      </c>
      <c r="F206" s="27" t="n">
        <v>243</v>
      </c>
      <c r="G206" s="27" t="n">
        <v>446</v>
      </c>
      <c r="H206" s="8" t="n">
        <v>2</v>
      </c>
      <c r="I206" s="8" t="n">
        <v>2</v>
      </c>
      <c r="J206" s="8" t="n">
        <v>4</v>
      </c>
      <c r="K206" s="15" t="n">
        <v>1</v>
      </c>
      <c r="L206" s="27" t="n">
        <v>0</v>
      </c>
      <c r="M206" s="8" t="n">
        <v>1</v>
      </c>
      <c r="N206" s="12">
        <f>IF(K206="","",LOOKUP(K206-L206,{-9E+307,0,1},{2,"x",1}))</f>
        <v/>
      </c>
      <c r="O206" s="7">
        <f>IF(K206="","",K206&amp;"-"&amp;L206)</f>
        <v/>
      </c>
      <c r="P206" s="1" t="n"/>
      <c r="DJ206" s="42" t="n"/>
      <c r="DL206" s="29" t="n"/>
      <c r="DM206" s="42" t="n"/>
      <c r="DO206" s="29" t="n"/>
      <c r="DP206" s="42" t="n"/>
      <c r="DR206" s="29" t="n"/>
      <c r="DS206" s="42" t="n"/>
      <c r="DU206" s="29" t="n"/>
      <c r="DV206" s="42" t="n"/>
      <c r="DX206" s="29" t="n"/>
      <c r="DY206" s="42" t="n"/>
      <c r="EA206" s="29" t="n"/>
      <c r="EB206" s="42" t="n"/>
      <c r="ED206" s="29" t="n"/>
      <c r="EE206" s="42" t="n"/>
      <c r="EG206" s="29" t="n"/>
    </row>
    <row customHeight="1" ht="12" r="207">
      <c r="A207" s="52" t="n">
        <v>43492</v>
      </c>
      <c r="B207" s="42" t="inlineStr">
        <is>
          <t>Espanyol</t>
        </is>
      </c>
      <c r="C207" s="42" t="inlineStr">
        <is>
          <t>Real Madrid</t>
        </is>
      </c>
      <c r="D207" s="27" t="n">
        <v>362</v>
      </c>
      <c r="E207" s="27" t="n">
        <v>631</v>
      </c>
      <c r="F207" s="27" t="n">
        <v>292</v>
      </c>
      <c r="G207" s="27" t="n">
        <v>543</v>
      </c>
      <c r="H207" s="8" t="n">
        <v>6</v>
      </c>
      <c r="I207" s="8" t="n">
        <v>9</v>
      </c>
      <c r="J207" s="8" t="n">
        <v>15</v>
      </c>
      <c r="K207" s="15" t="n">
        <v>2</v>
      </c>
      <c r="L207" s="27" t="n">
        <v>4</v>
      </c>
      <c r="M207" s="8" t="n">
        <v>6</v>
      </c>
      <c r="N207" s="12">
        <f>IF(K207="","",LOOKUP(K207-L207,{-9E+307,0,1},{2,"x",1}))</f>
        <v/>
      </c>
      <c r="O207" s="7">
        <f>IF(K207="","",K207&amp;"-"&amp;L207)</f>
        <v/>
      </c>
      <c r="P207" s="1" t="n"/>
      <c r="DJ207" s="42" t="n"/>
      <c r="DL207" s="29" t="n"/>
      <c r="DM207" s="42" t="n"/>
      <c r="DO207" s="29" t="n"/>
      <c r="DP207" s="42" t="n"/>
      <c r="DR207" s="29" t="n"/>
      <c r="DS207" s="42" t="n"/>
      <c r="DU207" s="29" t="n"/>
      <c r="DV207" s="42" t="n"/>
      <c r="DX207" s="29" t="n"/>
      <c r="DY207" s="42" t="n"/>
      <c r="EA207" s="29" t="n"/>
      <c r="EB207" s="42" t="n"/>
      <c r="ED207" s="29" t="n"/>
      <c r="EE207" s="42" t="n"/>
      <c r="EG207" s="29" t="n"/>
    </row>
    <row customHeight="1" ht="12" r="208">
      <c r="A208" s="52" t="n">
        <v>43492</v>
      </c>
      <c r="B208" s="42" t="inlineStr">
        <is>
          <t>Girona</t>
        </is>
      </c>
      <c r="C208" s="42" t="inlineStr">
        <is>
          <t>Barcelona</t>
        </is>
      </c>
      <c r="D208" s="27" t="n">
        <v>347</v>
      </c>
      <c r="E208" s="27" t="n">
        <v>629</v>
      </c>
      <c r="F208" s="27" t="n">
        <v>273</v>
      </c>
      <c r="G208" s="27" t="n">
        <v>541</v>
      </c>
      <c r="H208" s="8" t="n">
        <v>5</v>
      </c>
      <c r="I208" s="8" t="n">
        <v>7</v>
      </c>
      <c r="J208" s="8" t="n">
        <v>12</v>
      </c>
      <c r="K208" s="15" t="n">
        <v>0</v>
      </c>
      <c r="L208" s="27" t="n">
        <v>2</v>
      </c>
      <c r="M208" s="8" t="n">
        <v>2</v>
      </c>
      <c r="N208" s="12">
        <f>IF(K208="","",LOOKUP(K208-L208,{-9E+307,0,1},{2,"x",1}))</f>
        <v/>
      </c>
      <c r="O208" s="7">
        <f>IF(K208="","",K208&amp;"-"&amp;L208)</f>
        <v/>
      </c>
      <c r="P208" s="1" t="n"/>
      <c r="DJ208" s="42" t="n"/>
      <c r="DL208" s="29" t="n"/>
      <c r="DM208" s="42" t="n"/>
      <c r="DO208" s="29" t="n"/>
      <c r="DP208" s="42" t="n"/>
      <c r="DR208" s="29" t="n"/>
      <c r="DS208" s="42" t="n"/>
      <c r="DU208" s="29" t="n"/>
      <c r="DV208" s="42" t="n"/>
      <c r="DX208" s="29" t="n"/>
      <c r="DY208" s="42" t="n"/>
      <c r="EA208" s="29" t="n"/>
      <c r="EB208" s="42" t="n"/>
      <c r="ED208" s="29" t="n"/>
      <c r="EE208" s="42" t="n"/>
      <c r="EG208" s="29" t="n"/>
    </row>
    <row customHeight="1" ht="12" r="209">
      <c r="A209" s="52" t="n">
        <v>43492</v>
      </c>
      <c r="B209" s="42" t="inlineStr">
        <is>
          <t>Real Sociedad</t>
        </is>
      </c>
      <c r="C209" s="42" t="inlineStr">
        <is>
          <t>Huesca</t>
        </is>
      </c>
      <c r="D209" s="27" t="n">
        <v>585</v>
      </c>
      <c r="E209" s="27" t="n">
        <v>271</v>
      </c>
      <c r="F209" s="27" t="n">
        <v>499</v>
      </c>
      <c r="G209" s="27" t="n">
        <v>174</v>
      </c>
      <c r="H209" s="8" t="n">
        <v>1</v>
      </c>
      <c r="I209" s="8" t="n">
        <v>1</v>
      </c>
      <c r="J209" s="8" t="n">
        <v>2</v>
      </c>
      <c r="K209" s="15" t="n">
        <v>0</v>
      </c>
      <c r="L209" s="27" t="n">
        <v>0</v>
      </c>
      <c r="M209" s="8" t="n">
        <v>0</v>
      </c>
      <c r="N209" s="12">
        <f>IF(K209="","",LOOKUP(K209-L209,{-9E+307,0,1},{2,"x",1}))</f>
        <v/>
      </c>
      <c r="O209" s="7">
        <f>IF(K209="","",K209&amp;"-"&amp;L209)</f>
        <v/>
      </c>
      <c r="P209" s="1" t="n"/>
      <c r="DJ209" s="42" t="n"/>
      <c r="DL209" s="29" t="n"/>
      <c r="DM209" s="42" t="n"/>
      <c r="DO209" s="29" t="n"/>
      <c r="DP209" s="42" t="n"/>
      <c r="DR209" s="29" t="n"/>
      <c r="DS209" s="42" t="n"/>
      <c r="DU209" s="29" t="n"/>
      <c r="DV209" s="42" t="n"/>
      <c r="DX209" s="29" t="n"/>
      <c r="DY209" s="42" t="n"/>
      <c r="EA209" s="29" t="n"/>
      <c r="EB209" s="42" t="n"/>
      <c r="ED209" s="29" t="n"/>
      <c r="EE209" s="42" t="n"/>
      <c r="EG209" s="29" t="n"/>
    </row>
    <row r="210">
      <c r="A210" s="52" t="n">
        <v>43492</v>
      </c>
      <c r="B210" s="42" t="inlineStr">
        <is>
          <t>Valladolid</t>
        </is>
      </c>
      <c r="C210" s="42" t="inlineStr">
        <is>
          <t>Celta Vigo</t>
        </is>
      </c>
      <c r="D210" s="27" t="n">
        <v>302</v>
      </c>
      <c r="E210" s="27" t="n">
        <v>393</v>
      </c>
      <c r="F210" s="27" t="n">
        <v>212</v>
      </c>
      <c r="G210" s="27" t="n">
        <v>298</v>
      </c>
      <c r="H210" s="8" t="n">
        <v>7</v>
      </c>
      <c r="I210" s="8" t="n">
        <v>3</v>
      </c>
      <c r="J210" s="8" t="n">
        <v>10</v>
      </c>
      <c r="K210" s="15" t="n">
        <v>2</v>
      </c>
      <c r="L210" s="27" t="n">
        <v>1</v>
      </c>
      <c r="M210" s="8" t="n">
        <v>3</v>
      </c>
      <c r="N210" s="12">
        <f>IF(K210="","",LOOKUP(K210-L210,{-9E+307,0,1},{2,"x",1}))</f>
        <v/>
      </c>
      <c r="O210" s="7">
        <f>IF(K210="","",K210&amp;"-"&amp;L210)</f>
        <v/>
      </c>
      <c r="P210" s="1" t="n"/>
      <c r="DJ210" s="42" t="n"/>
      <c r="DL210" s="29" t="n"/>
      <c r="DM210" s="42" t="n"/>
      <c r="DO210" s="29" t="n"/>
      <c r="DP210" s="42" t="n"/>
      <c r="DR210" s="29" t="n"/>
      <c r="DS210" s="42" t="n"/>
      <c r="DU210" s="29" t="n"/>
      <c r="DV210" s="42" t="n"/>
      <c r="DX210" s="29" t="n"/>
      <c r="DY210" s="42" t="n"/>
      <c r="EA210" s="29" t="n"/>
      <c r="EB210" s="42" t="n"/>
      <c r="ED210" s="29" t="n"/>
      <c r="EE210" s="42" t="n"/>
      <c r="EG210" s="29" t="n"/>
    </row>
    <row customHeight="1" ht="12" r="211">
      <c r="A211" s="52" t="n">
        <v>43493</v>
      </c>
      <c r="B211" s="42" t="inlineStr">
        <is>
          <t>Alaves</t>
        </is>
      </c>
      <c r="C211" s="42" t="inlineStr">
        <is>
          <t>Rayo Vallecano</t>
        </is>
      </c>
      <c r="D211" s="27" t="n">
        <v>361</v>
      </c>
      <c r="E211" s="27" t="n">
        <v>349</v>
      </c>
      <c r="F211" s="27" t="n">
        <v>272</v>
      </c>
      <c r="G211" s="27" t="n">
        <v>260</v>
      </c>
      <c r="H211" s="8" t="n">
        <v>1</v>
      </c>
      <c r="I211" s="8" t="n">
        <v>3</v>
      </c>
      <c r="J211" s="8" t="n">
        <v>4</v>
      </c>
      <c r="K211" s="15" t="n">
        <v>0</v>
      </c>
      <c r="L211" s="27" t="n">
        <v>1</v>
      </c>
      <c r="M211" s="8" t="n">
        <v>1</v>
      </c>
      <c r="N211" s="12">
        <f>IF(K211="","",LOOKUP(K211-L211,{-9E+307,0,1},{2,"x",1}))</f>
        <v/>
      </c>
      <c r="O211" s="7">
        <f>IF(K211="","",K211&amp;"-"&amp;L211)</f>
        <v/>
      </c>
      <c r="P211" s="1" t="n"/>
      <c r="DJ211" s="42" t="n"/>
      <c r="DL211" s="29" t="n"/>
      <c r="DM211" s="42" t="n"/>
      <c r="DO211" s="29" t="n"/>
      <c r="DP211" s="42" t="n"/>
      <c r="DR211" s="29" t="n"/>
      <c r="DS211" s="42" t="n"/>
      <c r="DU211" s="29" t="n"/>
      <c r="DV211" s="42" t="n"/>
      <c r="DX211" s="29" t="n"/>
      <c r="DY211" s="42" t="n"/>
      <c r="EA211" s="29" t="n"/>
      <c r="EB211" s="42" t="n"/>
      <c r="ED211" s="29" t="n"/>
      <c r="EE211" s="42" t="n"/>
      <c r="EG211" s="29" t="n"/>
    </row>
    <row customHeight="1" ht="12" r="212">
      <c r="A212" s="52" t="n">
        <v>43497</v>
      </c>
      <c r="B212" s="42" t="inlineStr">
        <is>
          <t>Huesca</t>
        </is>
      </c>
      <c r="C212" s="42" t="inlineStr">
        <is>
          <t>Valladolid</t>
        </is>
      </c>
      <c r="D212" s="27" t="n">
        <v>299</v>
      </c>
      <c r="E212" s="27" t="n">
        <v>383</v>
      </c>
      <c r="F212" s="27" t="n">
        <v>213</v>
      </c>
      <c r="G212" s="27" t="n">
        <v>300</v>
      </c>
      <c r="H212" s="8" t="n">
        <v>7</v>
      </c>
      <c r="I212" s="8" t="n">
        <v>4</v>
      </c>
      <c r="J212" s="8" t="n">
        <v>11</v>
      </c>
      <c r="K212" s="15" t="n">
        <v>4</v>
      </c>
      <c r="L212" s="27" t="n">
        <v>0</v>
      </c>
      <c r="M212" s="8" t="n">
        <v>4</v>
      </c>
      <c r="N212" s="12">
        <f>IF(K212="","",LOOKUP(K212-L212,{-9E+307,0,1},{2,"x",1}))</f>
        <v/>
      </c>
      <c r="O212" s="7">
        <f>IF(K212="","",K212&amp;"-"&amp;L212)</f>
        <v/>
      </c>
      <c r="P212" s="1" t="n"/>
      <c r="DJ212" s="42" t="n"/>
      <c r="DL212" s="29" t="n"/>
      <c r="DM212" s="42" t="n"/>
      <c r="DO212" s="29" t="n"/>
      <c r="DP212" s="42" t="n"/>
      <c r="DR212" s="29" t="n"/>
      <c r="DS212" s="42" t="n"/>
      <c r="DU212" s="29" t="n"/>
      <c r="DV212" s="42" t="n"/>
      <c r="DX212" s="29" t="n"/>
      <c r="DY212" s="42" t="n"/>
      <c r="EA212" s="29" t="n"/>
      <c r="EB212" s="42" t="n"/>
      <c r="ED212" s="29" t="n"/>
      <c r="EE212" s="42" t="n"/>
      <c r="EG212" s="29" t="n"/>
    </row>
    <row customHeight="1" ht="12" r="213">
      <c r="A213" s="52" t="n">
        <v>43498</v>
      </c>
      <c r="B213" s="42" t="inlineStr">
        <is>
          <t>Barcelona</t>
        </is>
      </c>
      <c r="C213" s="42" t="inlineStr">
        <is>
          <t>Valencia</t>
        </is>
      </c>
      <c r="D213" s="27" t="n">
        <v>774</v>
      </c>
      <c r="E213" s="27" t="n">
        <v>350</v>
      </c>
      <c r="F213" s="27" t="n">
        <v>701</v>
      </c>
      <c r="G213" s="27" t="n">
        <v>270</v>
      </c>
      <c r="H213" s="8" t="n">
        <v>8</v>
      </c>
      <c r="I213" s="8" t="n">
        <v>8</v>
      </c>
      <c r="J213" s="8" t="n">
        <v>16</v>
      </c>
      <c r="K213" s="15" t="n">
        <v>2</v>
      </c>
      <c r="L213" s="27" t="n">
        <v>2</v>
      </c>
      <c r="M213" s="8" t="n">
        <v>4</v>
      </c>
      <c r="N213" s="12">
        <f>IF(K213="","",LOOKUP(K213-L213,{-9E+307,0,1},{2,"x",1}))</f>
        <v/>
      </c>
      <c r="O213" s="7">
        <f>IF(K213="","",K213&amp;"-"&amp;L213)</f>
        <v/>
      </c>
      <c r="P213" s="1" t="n"/>
      <c r="DJ213" s="42" t="n"/>
      <c r="DL213" s="29" t="n"/>
      <c r="DM213" s="42" t="n"/>
      <c r="DO213" s="29" t="n"/>
      <c r="DP213" s="42" t="n"/>
      <c r="DR213" s="29" t="n"/>
      <c r="DS213" s="42" t="n"/>
      <c r="DU213" s="29" t="n"/>
      <c r="DV213" s="42" t="n"/>
      <c r="DX213" s="29" t="n"/>
      <c r="DY213" s="42" t="n"/>
      <c r="EA213" s="29" t="n"/>
      <c r="EB213" s="42" t="n"/>
      <c r="ED213" s="29" t="n"/>
      <c r="EE213" s="42" t="n"/>
      <c r="EG213" s="29" t="n"/>
    </row>
    <row customHeight="1" ht="12" r="214">
      <c r="A214" s="52" t="n">
        <v>43498</v>
      </c>
      <c r="B214" s="42" t="inlineStr">
        <is>
          <t>Celta Vigo</t>
        </is>
      </c>
      <c r="C214" s="42" t="inlineStr">
        <is>
          <t>Sevilla</t>
        </is>
      </c>
      <c r="D214" s="27" t="n">
        <v>451</v>
      </c>
      <c r="E214" s="27" t="n">
        <v>557</v>
      </c>
      <c r="F214" s="27" t="n">
        <v>367</v>
      </c>
      <c r="G214" s="27" t="n">
        <v>456</v>
      </c>
      <c r="H214" s="8" t="n">
        <v>4</v>
      </c>
      <c r="I214" s="8" t="n">
        <v>2</v>
      </c>
      <c r="J214" s="8" t="n">
        <v>6</v>
      </c>
      <c r="K214" s="15" t="n">
        <v>1</v>
      </c>
      <c r="L214" s="27" t="n">
        <v>0</v>
      </c>
      <c r="M214" s="8" t="n">
        <v>1</v>
      </c>
      <c r="N214" s="12">
        <f>IF(K214="","",LOOKUP(K214-L214,{-9E+307,0,1},{2,"x",1}))</f>
        <v/>
      </c>
      <c r="O214" s="7">
        <f>IF(K214="","",K214&amp;"-"&amp;L214)</f>
        <v/>
      </c>
      <c r="P214" s="1" t="n"/>
      <c r="DJ214" s="42" t="n"/>
      <c r="DL214" s="29" t="n"/>
      <c r="DM214" s="42" t="n"/>
      <c r="DO214" s="29" t="n"/>
      <c r="DP214" s="42" t="n"/>
      <c r="DR214" s="29" t="n"/>
      <c r="DS214" s="42" t="n"/>
      <c r="DU214" s="29" t="n"/>
      <c r="DV214" s="42" t="n"/>
      <c r="DX214" s="29" t="n"/>
      <c r="DY214" s="42" t="n"/>
      <c r="EA214" s="29" t="n"/>
      <c r="EB214" s="42" t="n"/>
      <c r="ED214" s="29" t="n"/>
      <c r="EE214" s="42" t="n"/>
      <c r="EG214" s="29" t="n"/>
    </row>
    <row customHeight="1" ht="12" r="215">
      <c r="A215" s="52" t="n">
        <v>43498</v>
      </c>
      <c r="B215" s="42" t="inlineStr">
        <is>
          <t>Levante</t>
        </is>
      </c>
      <c r="C215" s="42" t="inlineStr">
        <is>
          <t>Getafe</t>
        </is>
      </c>
      <c r="D215" s="27" t="n">
        <v>406</v>
      </c>
      <c r="E215" s="27" t="n">
        <v>294</v>
      </c>
      <c r="F215" s="27" t="n">
        <v>287</v>
      </c>
      <c r="G215" s="27" t="n">
        <v>176</v>
      </c>
      <c r="H215" s="8" t="n">
        <v>4</v>
      </c>
      <c r="I215" s="8" t="n">
        <v>2</v>
      </c>
      <c r="J215" s="8" t="n">
        <v>6</v>
      </c>
      <c r="K215" s="15" t="n">
        <v>0</v>
      </c>
      <c r="L215" s="27" t="n">
        <v>0</v>
      </c>
      <c r="M215" s="8" t="n">
        <v>0</v>
      </c>
      <c r="N215" s="12">
        <f>IF(K215="","",LOOKUP(K215-L215,{-9E+307,0,1},{2,"x",1}))</f>
        <v/>
      </c>
      <c r="O215" s="7">
        <f>IF(K215="","",K215&amp;"-"&amp;L215)</f>
        <v/>
      </c>
      <c r="P215" s="1" t="n"/>
      <c r="DJ215" s="42" t="n"/>
      <c r="DL215" s="29" t="n"/>
      <c r="DM215" s="42" t="n"/>
      <c r="DO215" s="29" t="n"/>
      <c r="DP215" s="42" t="n"/>
      <c r="DR215" s="29" t="n"/>
      <c r="DS215" s="42" t="n"/>
      <c r="DU215" s="29" t="n"/>
      <c r="DV215" s="42" t="n"/>
      <c r="DX215" s="29" t="n"/>
      <c r="DY215" s="42" t="n"/>
      <c r="EA215" s="29" t="n"/>
      <c r="EB215" s="42" t="n"/>
      <c r="ED215" s="29" t="n"/>
      <c r="EE215" s="42" t="n"/>
      <c r="EG215" s="29" t="n"/>
    </row>
    <row customHeight="1" ht="12" r="216">
      <c r="A216" s="52" t="n">
        <v>43498</v>
      </c>
      <c r="B216" s="42" t="inlineStr">
        <is>
          <t>Real Sociedad</t>
        </is>
      </c>
      <c r="C216" s="42" t="inlineStr">
        <is>
          <t>Ath Bilbao</t>
        </is>
      </c>
      <c r="D216" s="27" t="n">
        <v>368</v>
      </c>
      <c r="E216" s="27" t="n">
        <v>432</v>
      </c>
      <c r="F216" s="27" t="n">
        <v>263</v>
      </c>
      <c r="G216" s="27" t="n">
        <v>314</v>
      </c>
      <c r="H216" s="8" t="n">
        <v>2</v>
      </c>
      <c r="I216" s="8" t="n">
        <v>5</v>
      </c>
      <c r="J216" s="8" t="n">
        <v>7</v>
      </c>
      <c r="K216" s="15" t="n">
        <v>2</v>
      </c>
      <c r="L216" s="27" t="n">
        <v>1</v>
      </c>
      <c r="M216" s="8" t="n">
        <v>3</v>
      </c>
      <c r="N216" s="12">
        <f>IF(K216="","",LOOKUP(K216-L216,{-9E+307,0,1},{2,"x",1}))</f>
        <v/>
      </c>
      <c r="O216" s="7">
        <f>IF(K216="","",K216&amp;"-"&amp;L216)</f>
        <v/>
      </c>
      <c r="P216" s="1" t="n"/>
      <c r="DJ216" s="42" t="n"/>
      <c r="DL216" s="29" t="n"/>
      <c r="DM216" s="42" t="n"/>
      <c r="DO216" s="29" t="n"/>
      <c r="DP216" s="42" t="n"/>
      <c r="DR216" s="29" t="n"/>
      <c r="DS216" s="42" t="n"/>
      <c r="DU216" s="29" t="n"/>
      <c r="DV216" s="42" t="n"/>
      <c r="DX216" s="29" t="n"/>
      <c r="DY216" s="42" t="n"/>
      <c r="EA216" s="29" t="n"/>
      <c r="EB216" s="42" t="n"/>
      <c r="ED216" s="29" t="n"/>
      <c r="EE216" s="42" t="n"/>
      <c r="EG216" s="29" t="n"/>
    </row>
    <row customHeight="1" ht="12" r="217">
      <c r="A217" s="52" t="n">
        <v>43499</v>
      </c>
      <c r="B217" s="42" t="inlineStr">
        <is>
          <t>Betis</t>
        </is>
      </c>
      <c r="C217" s="42" t="inlineStr">
        <is>
          <t>Atl. Madrid</t>
        </is>
      </c>
      <c r="D217" s="27" t="n">
        <v>549</v>
      </c>
      <c r="E217" s="27" t="n">
        <v>432</v>
      </c>
      <c r="F217" s="27" t="n">
        <v>485</v>
      </c>
      <c r="G217" s="27" t="n">
        <v>353</v>
      </c>
      <c r="H217" s="8" t="n">
        <v>3</v>
      </c>
      <c r="I217" s="8" t="n">
        <v>1</v>
      </c>
      <c r="J217" s="8" t="n">
        <v>4</v>
      </c>
      <c r="K217" s="15" t="n">
        <v>1</v>
      </c>
      <c r="L217" s="27" t="n">
        <v>0</v>
      </c>
      <c r="M217" s="8" t="n">
        <v>1</v>
      </c>
      <c r="N217" s="12">
        <f>IF(K217="","",LOOKUP(K217-L217,{-9E+307,0,1},{2,"x",1}))</f>
        <v/>
      </c>
      <c r="O217" s="7">
        <f>IF(K217="","",K217&amp;"-"&amp;L217)</f>
        <v/>
      </c>
      <c r="P217" s="1" t="n"/>
      <c r="DJ217" s="42" t="n"/>
      <c r="DL217" s="29" t="n"/>
      <c r="DM217" s="42" t="n"/>
      <c r="DO217" s="29" t="n"/>
      <c r="DP217" s="42" t="n"/>
      <c r="DR217" s="29" t="n"/>
      <c r="DS217" s="42" t="n"/>
      <c r="DU217" s="29" t="n"/>
      <c r="DV217" s="42" t="n"/>
      <c r="DX217" s="29" t="n"/>
      <c r="DY217" s="42" t="n"/>
      <c r="EA217" s="29" t="n"/>
      <c r="EB217" s="42" t="n"/>
      <c r="ED217" s="29" t="n"/>
      <c r="EE217" s="42" t="n"/>
      <c r="EG217" s="29" t="n"/>
    </row>
    <row customHeight="1" ht="12" r="218">
      <c r="A218" s="52" t="n">
        <v>43499</v>
      </c>
      <c r="B218" s="42" t="inlineStr">
        <is>
          <t>Eibar</t>
        </is>
      </c>
      <c r="C218" s="42" t="inlineStr">
        <is>
          <t>Girona</t>
        </is>
      </c>
      <c r="D218" s="27" t="n">
        <v>437</v>
      </c>
      <c r="E218" s="27" t="n">
        <v>339</v>
      </c>
      <c r="F218" s="27" t="n">
        <v>299</v>
      </c>
      <c r="G218" s="27" t="n">
        <v>206</v>
      </c>
      <c r="H218" s="8" t="n">
        <v>5</v>
      </c>
      <c r="I218" s="8" t="n">
        <v>2</v>
      </c>
      <c r="J218" s="8" t="n">
        <v>7</v>
      </c>
      <c r="K218" s="15" t="n">
        <v>3</v>
      </c>
      <c r="L218" s="27" t="n">
        <v>0</v>
      </c>
      <c r="M218" s="8" t="n">
        <v>3</v>
      </c>
      <c r="N218" s="12">
        <f>IF(K218="","",LOOKUP(K218-L218,{-9E+307,0,1},{2,"x",1}))</f>
        <v/>
      </c>
      <c r="O218" s="7">
        <f>IF(K218="","",K218&amp;"-"&amp;L218)</f>
        <v/>
      </c>
      <c r="P218" s="1" t="n"/>
      <c r="DJ218" s="42" t="n"/>
      <c r="DL218" s="29" t="n"/>
      <c r="DM218" s="42" t="n"/>
      <c r="DO218" s="29" t="n"/>
      <c r="DP218" s="42" t="n"/>
      <c r="DR218" s="29" t="n"/>
      <c r="DS218" s="42" t="n"/>
      <c r="DU218" s="29" t="n"/>
      <c r="DV218" s="42" t="n"/>
      <c r="DX218" s="29" t="n"/>
      <c r="DY218" s="42" t="n"/>
      <c r="EA218" s="29" t="n"/>
      <c r="EB218" s="42" t="n"/>
      <c r="ED218" s="29" t="n"/>
      <c r="EE218" s="42" t="n"/>
      <c r="EG218" s="29" t="n"/>
    </row>
    <row customHeight="1" ht="12" r="219">
      <c r="A219" s="52" t="n">
        <v>43499</v>
      </c>
      <c r="B219" s="42" t="inlineStr">
        <is>
          <t>Real Madrid</t>
        </is>
      </c>
      <c r="C219" s="42" t="inlineStr">
        <is>
          <t>Alaves</t>
        </is>
      </c>
      <c r="D219" s="27" t="n">
        <v>676</v>
      </c>
      <c r="E219" s="27" t="n">
        <v>266</v>
      </c>
      <c r="F219" s="27" t="n">
        <v>606</v>
      </c>
      <c r="G219" s="27" t="n">
        <v>192</v>
      </c>
      <c r="H219" s="8" t="n">
        <v>8</v>
      </c>
      <c r="I219" s="8" t="n">
        <v>1</v>
      </c>
      <c r="J219" s="8" t="n">
        <v>9</v>
      </c>
      <c r="K219" s="15" t="n">
        <v>3</v>
      </c>
      <c r="L219" s="27" t="n">
        <v>0</v>
      </c>
      <c r="M219" s="8" t="n">
        <v>3</v>
      </c>
      <c r="N219" s="12">
        <f>IF(K219="","",LOOKUP(K219-L219,{-9E+307,0,1},{2,"x",1}))</f>
        <v/>
      </c>
      <c r="O219" s="7">
        <f>IF(K219="","",K219&amp;"-"&amp;L219)</f>
        <v/>
      </c>
      <c r="P219" s="1" t="n"/>
      <c r="DJ219" s="42" t="n"/>
      <c r="DL219" s="29" t="n"/>
      <c r="DM219" s="42" t="n"/>
      <c r="DO219" s="29" t="n"/>
      <c r="DP219" s="42" t="n"/>
      <c r="DR219" s="29" t="n"/>
      <c r="DS219" s="42" t="n"/>
      <c r="DU219" s="29" t="n"/>
      <c r="DV219" s="42" t="n"/>
      <c r="DX219" s="29" t="n"/>
      <c r="DY219" s="42" t="n"/>
      <c r="EA219" s="29" t="n"/>
      <c r="EB219" s="42" t="n"/>
      <c r="ED219" s="29" t="n"/>
      <c r="EE219" s="42" t="n"/>
      <c r="EG219" s="29" t="n"/>
    </row>
    <row customHeight="1" ht="12" r="220">
      <c r="A220" s="52" t="n">
        <v>43499</v>
      </c>
      <c r="B220" s="42" t="inlineStr">
        <is>
          <t>Villarreal</t>
        </is>
      </c>
      <c r="C220" s="42" t="inlineStr">
        <is>
          <t>Espanyol</t>
        </is>
      </c>
      <c r="D220" s="27" t="n">
        <v>300</v>
      </c>
      <c r="E220" s="27" t="n">
        <v>430</v>
      </c>
      <c r="F220" s="27" t="n">
        <v>222</v>
      </c>
      <c r="G220" s="27" t="n">
        <v>339</v>
      </c>
      <c r="H220" s="8" t="n">
        <v>5</v>
      </c>
      <c r="I220" s="8" t="n">
        <v>2</v>
      </c>
      <c r="J220" s="8" t="n">
        <v>7</v>
      </c>
      <c r="K220" s="15" t="n">
        <v>2</v>
      </c>
      <c r="L220" s="27" t="n">
        <v>2</v>
      </c>
      <c r="M220" s="8" t="n">
        <v>4</v>
      </c>
      <c r="N220" s="12">
        <f>IF(K220="","",LOOKUP(K220-L220,{-9E+307,0,1},{2,"x",1}))</f>
        <v/>
      </c>
      <c r="O220" s="7">
        <f>IF(K220="","",K220&amp;"-"&amp;L220)</f>
        <v/>
      </c>
      <c r="P220" s="1" t="n"/>
      <c r="DJ220" s="42" t="n"/>
      <c r="DL220" s="29" t="n"/>
      <c r="DM220" s="42" t="n"/>
      <c r="DO220" s="29" t="n"/>
      <c r="DP220" s="42" t="n"/>
      <c r="DR220" s="29" t="n"/>
      <c r="DS220" s="42" t="n"/>
      <c r="DU220" s="29" t="n"/>
      <c r="DV220" s="42" t="n"/>
      <c r="DX220" s="29" t="n"/>
      <c r="DY220" s="42" t="n"/>
      <c r="EA220" s="29" t="n"/>
      <c r="EB220" s="42" t="n"/>
      <c r="ED220" s="29" t="n"/>
      <c r="EE220" s="42" t="n"/>
      <c r="EG220" s="29" t="n"/>
    </row>
    <row customHeight="1" ht="12" r="221">
      <c r="A221" s="52" t="n">
        <v>43500</v>
      </c>
      <c r="B221" s="42" t="inlineStr">
        <is>
          <t>Rayo Vallecano</t>
        </is>
      </c>
      <c r="C221" s="42" t="inlineStr">
        <is>
          <t>Leganes</t>
        </is>
      </c>
      <c r="D221" s="27" t="n">
        <v>432</v>
      </c>
      <c r="E221" s="27" t="n">
        <v>268</v>
      </c>
      <c r="F221" s="27" t="n">
        <v>359</v>
      </c>
      <c r="G221" s="27" t="n">
        <v>168</v>
      </c>
      <c r="H221" s="8" t="n">
        <v>6</v>
      </c>
      <c r="I221" s="8" t="n">
        <v>4</v>
      </c>
      <c r="J221" s="8" t="n">
        <v>10</v>
      </c>
      <c r="K221" s="15" t="n">
        <v>1</v>
      </c>
      <c r="L221" s="27" t="n">
        <v>2</v>
      </c>
      <c r="M221" s="8" t="n">
        <v>3</v>
      </c>
      <c r="N221" s="12">
        <f>IF(K221="","",LOOKUP(K221-L221,{-9E+307,0,1},{2,"x",1}))</f>
        <v/>
      </c>
      <c r="O221" s="7">
        <f>IF(K221="","",K221&amp;"-"&amp;L221)</f>
        <v/>
      </c>
      <c r="P221" s="1" t="n"/>
      <c r="DJ221" s="42" t="n"/>
      <c r="DL221" s="29" t="n"/>
      <c r="DM221" s="42" t="n"/>
      <c r="DO221" s="29" t="n"/>
      <c r="DP221" s="42" t="n"/>
      <c r="DR221" s="29" t="n"/>
      <c r="DS221" s="42" t="n"/>
      <c r="DU221" s="29" t="n"/>
      <c r="DV221" s="42" t="n"/>
      <c r="DX221" s="29" t="n"/>
      <c r="DY221" s="42" t="n"/>
      <c r="EA221" s="29" t="n"/>
      <c r="EB221" s="42" t="n"/>
      <c r="ED221" s="29" t="n"/>
      <c r="EE221" s="42" t="n"/>
      <c r="EG221" s="29" t="n"/>
    </row>
    <row customHeight="1" ht="12" r="222">
      <c r="A222" s="52" t="n">
        <v>43504</v>
      </c>
      <c r="B222" s="42" t="inlineStr">
        <is>
          <t>Valladolid</t>
        </is>
      </c>
      <c r="C222" s="42" t="inlineStr">
        <is>
          <t>Villarreal</t>
        </is>
      </c>
      <c r="D222" s="27" t="n">
        <v>369</v>
      </c>
      <c r="E222" s="27" t="n">
        <v>408</v>
      </c>
      <c r="F222" s="27" t="n">
        <v>283</v>
      </c>
      <c r="G222" s="27" t="n">
        <v>317</v>
      </c>
      <c r="H222" s="8" t="n">
        <v>3</v>
      </c>
      <c r="I222" s="8" t="n">
        <v>3</v>
      </c>
      <c r="J222" s="8" t="n">
        <v>6</v>
      </c>
      <c r="K222" s="15" t="n">
        <v>0</v>
      </c>
      <c r="L222" s="27" t="n">
        <v>0</v>
      </c>
      <c r="M222" s="8" t="n">
        <v>0</v>
      </c>
      <c r="N222" s="12">
        <f>IF(K222="","",LOOKUP(K222-L222,{-9E+307,0,1},{2,"x",1}))</f>
        <v/>
      </c>
      <c r="O222" s="7">
        <f>IF(K222="","",K222&amp;"-"&amp;L222)</f>
        <v/>
      </c>
      <c r="P222" s="1" t="n"/>
      <c r="DJ222" s="42" t="n"/>
      <c r="DL222" s="29" t="n"/>
      <c r="DM222" s="42" t="n"/>
      <c r="DO222" s="29" t="n"/>
      <c r="DP222" s="42" t="n"/>
      <c r="DR222" s="29" t="n"/>
      <c r="DS222" s="42" t="n"/>
      <c r="DU222" s="29" t="n"/>
      <c r="DV222" s="42" t="n"/>
      <c r="DX222" s="29" t="n"/>
      <c r="DY222" s="42" t="n"/>
      <c r="EA222" s="29" t="n"/>
      <c r="EB222" s="42" t="n"/>
      <c r="ED222" s="29" t="n"/>
      <c r="EE222" s="42" t="n"/>
      <c r="EG222" s="29" t="n"/>
    </row>
    <row customHeight="1" ht="12" r="223">
      <c r="A223" s="52" t="n">
        <v>43505</v>
      </c>
      <c r="B223" s="42" t="inlineStr">
        <is>
          <t>Atl. Madrid</t>
        </is>
      </c>
      <c r="C223" s="42" t="inlineStr">
        <is>
          <t>Real Madrid</t>
        </is>
      </c>
      <c r="D223" s="27" t="n">
        <v>294</v>
      </c>
      <c r="E223" s="27" t="n">
        <v>565</v>
      </c>
      <c r="F223" s="27" t="n">
        <v>214</v>
      </c>
      <c r="G223" s="27" t="n">
        <v>476</v>
      </c>
      <c r="H223" s="8" t="n">
        <v>2</v>
      </c>
      <c r="I223" s="8" t="n">
        <v>4</v>
      </c>
      <c r="J223" s="8" t="n">
        <v>6</v>
      </c>
      <c r="K223" s="15" t="n">
        <v>1</v>
      </c>
      <c r="L223" s="27" t="n">
        <v>3</v>
      </c>
      <c r="M223" s="8" t="n">
        <v>4</v>
      </c>
      <c r="N223" s="12">
        <f>IF(K223="","",LOOKUP(K223-L223,{-9E+307,0,1},{2,"x",1}))</f>
        <v/>
      </c>
      <c r="O223" s="7">
        <f>IF(K223="","",K223&amp;"-"&amp;L223)</f>
        <v/>
      </c>
      <c r="P223" s="1" t="n"/>
      <c r="DJ223" s="42" t="n"/>
      <c r="DL223" s="29" t="n"/>
      <c r="DM223" s="42" t="n"/>
      <c r="DO223" s="29" t="n"/>
      <c r="DP223" s="42" t="n"/>
      <c r="DR223" s="29" t="n"/>
      <c r="DS223" s="42" t="n"/>
      <c r="DU223" s="29" t="n"/>
      <c r="DV223" s="42" t="n"/>
      <c r="DX223" s="29" t="n"/>
      <c r="DY223" s="42" t="n"/>
      <c r="EA223" s="29" t="n"/>
      <c r="EB223" s="42" t="n"/>
      <c r="ED223" s="29" t="n"/>
      <c r="EE223" s="42" t="n"/>
      <c r="EG223" s="29" t="n"/>
    </row>
    <row customHeight="1" ht="12" r="224">
      <c r="A224" s="52" t="n">
        <v>43505</v>
      </c>
      <c r="B224" s="42" t="inlineStr">
        <is>
          <t>Espanyol</t>
        </is>
      </c>
      <c r="C224" s="42" t="inlineStr">
        <is>
          <t>Rayo Vallecano</t>
        </is>
      </c>
      <c r="D224" s="27" t="n">
        <v>485</v>
      </c>
      <c r="E224" s="27" t="n">
        <v>308</v>
      </c>
      <c r="F224" s="27" t="n">
        <v>407</v>
      </c>
      <c r="G224" s="27" t="n">
        <v>231</v>
      </c>
      <c r="H224" s="8" t="n">
        <v>5</v>
      </c>
      <c r="I224" s="8" t="n">
        <v>3</v>
      </c>
      <c r="J224" s="8" t="n">
        <v>8</v>
      </c>
      <c r="K224" s="15" t="n">
        <v>2</v>
      </c>
      <c r="L224" s="27" t="n">
        <v>1</v>
      </c>
      <c r="M224" s="8" t="n">
        <v>3</v>
      </c>
      <c r="N224" s="12">
        <f>IF(K224="","",LOOKUP(K224-L224,{-9E+307,0,1},{2,"x",1}))</f>
        <v/>
      </c>
      <c r="O224" s="7">
        <f>IF(K224="","",K224&amp;"-"&amp;L224)</f>
        <v/>
      </c>
      <c r="P224" s="1" t="n"/>
      <c r="DJ224" s="42" t="n"/>
      <c r="DL224" s="29" t="n"/>
      <c r="DM224" s="42" t="n"/>
      <c r="DO224" s="29" t="n"/>
      <c r="DP224" s="42" t="n"/>
      <c r="DR224" s="29" t="n"/>
      <c r="DS224" s="42" t="n"/>
      <c r="DU224" s="29" t="n"/>
      <c r="DV224" s="42" t="n"/>
      <c r="DX224" s="29" t="n"/>
      <c r="DY224" s="42" t="n"/>
      <c r="EA224" s="29" t="n"/>
      <c r="EB224" s="42" t="n"/>
      <c r="ED224" s="29" t="n"/>
      <c r="EE224" s="42" t="n"/>
      <c r="EG224" s="29" t="n"/>
    </row>
    <row customHeight="1" ht="12" r="225">
      <c r="A225" s="52" t="n">
        <v>43505</v>
      </c>
      <c r="B225" s="42" t="inlineStr">
        <is>
          <t>Getafe</t>
        </is>
      </c>
      <c r="C225" s="42" t="inlineStr">
        <is>
          <t>Celta Vigo</t>
        </is>
      </c>
      <c r="D225" s="27" t="n">
        <v>362</v>
      </c>
      <c r="E225" s="27" t="n">
        <v>384</v>
      </c>
      <c r="F225" s="27" t="n">
        <v>255</v>
      </c>
      <c r="G225" s="27" t="n">
        <v>285</v>
      </c>
      <c r="H225" s="8" t="n">
        <v>6</v>
      </c>
      <c r="I225" s="8" t="n">
        <v>3</v>
      </c>
      <c r="J225" s="8" t="n">
        <v>9</v>
      </c>
      <c r="K225" s="15" t="n">
        <v>3</v>
      </c>
      <c r="L225" s="27" t="n">
        <v>1</v>
      </c>
      <c r="M225" s="8" t="n">
        <v>4</v>
      </c>
      <c r="N225" s="12">
        <f>IF(K225="","",LOOKUP(K225-L225,{-9E+307,0,1},{2,"x",1}))</f>
        <v/>
      </c>
      <c r="O225" s="7">
        <f>IF(K225="","",K225&amp;"-"&amp;L225)</f>
        <v/>
      </c>
      <c r="P225" s="1" t="n"/>
      <c r="DJ225" s="42" t="n"/>
      <c r="DL225" s="29" t="n"/>
      <c r="DM225" s="42" t="n"/>
      <c r="DO225" s="29" t="n"/>
      <c r="DP225" s="42" t="n"/>
      <c r="DR225" s="29" t="n"/>
      <c r="DS225" s="42" t="n"/>
      <c r="DU225" s="29" t="n"/>
      <c r="DV225" s="42" t="n"/>
      <c r="DX225" s="29" t="n"/>
      <c r="DY225" s="42" t="n"/>
      <c r="EA225" s="29" t="n"/>
      <c r="EB225" s="42" t="n"/>
      <c r="ED225" s="29" t="n"/>
      <c r="EE225" s="42" t="n"/>
      <c r="EG225" s="29" t="n"/>
    </row>
    <row customHeight="1" ht="12" r="226">
      <c r="A226" s="52" t="n">
        <v>43505</v>
      </c>
      <c r="B226" s="42" t="inlineStr">
        <is>
          <t>Girona</t>
        </is>
      </c>
      <c r="C226" s="42" t="inlineStr">
        <is>
          <t>Huesca</t>
        </is>
      </c>
      <c r="D226" s="27" t="n">
        <v>502</v>
      </c>
      <c r="E226" s="27" t="n">
        <v>269</v>
      </c>
      <c r="F226" s="27" t="n">
        <v>406</v>
      </c>
      <c r="G226" s="27" t="n">
        <v>180</v>
      </c>
      <c r="H226" s="8" t="n">
        <v>7</v>
      </c>
      <c r="I226" s="8" t="n">
        <v>6</v>
      </c>
      <c r="J226" s="8" t="n">
        <v>13</v>
      </c>
      <c r="K226" s="15" t="n">
        <v>0</v>
      </c>
      <c r="L226" s="27" t="n">
        <v>2</v>
      </c>
      <c r="M226" s="8" t="n">
        <v>2</v>
      </c>
      <c r="N226" s="12">
        <f>IF(K226="","",LOOKUP(K226-L226,{-9E+307,0,1},{2,"x",1}))</f>
        <v/>
      </c>
      <c r="O226" s="7">
        <f>IF(K226="","",K226&amp;"-"&amp;L226)</f>
        <v/>
      </c>
      <c r="P226" s="1" t="n"/>
      <c r="DJ226" s="42" t="n"/>
      <c r="DL226" s="29" t="n"/>
      <c r="DM226" s="42" t="n"/>
      <c r="DO226" s="29" t="n"/>
      <c r="DP226" s="42" t="n"/>
      <c r="DR226" s="29" t="n"/>
      <c r="DS226" s="42" t="n"/>
      <c r="DU226" s="29" t="n"/>
      <c r="DV226" s="42" t="n"/>
      <c r="DX226" s="29" t="n"/>
      <c r="DY226" s="42" t="n"/>
      <c r="EA226" s="29" t="n"/>
      <c r="EB226" s="42" t="n"/>
      <c r="ED226" s="29" t="n"/>
      <c r="EE226" s="42" t="n"/>
      <c r="EG226" s="29" t="n"/>
    </row>
    <row customHeight="1" ht="12" r="227">
      <c r="A227" s="52" t="n">
        <v>43506</v>
      </c>
      <c r="B227" s="42" t="inlineStr">
        <is>
          <t>Ath Bilbao</t>
        </is>
      </c>
      <c r="C227" s="42" t="inlineStr">
        <is>
          <t>Barcelona</t>
        </is>
      </c>
      <c r="D227" s="27" t="n">
        <v>334</v>
      </c>
      <c r="E227" s="27" t="n">
        <v>695</v>
      </c>
      <c r="F227" s="27" t="n">
        <v>260</v>
      </c>
      <c r="G227" s="27" t="n">
        <v>611</v>
      </c>
      <c r="H227" s="8" t="n">
        <v>5</v>
      </c>
      <c r="I227" s="8" t="n">
        <v>2</v>
      </c>
      <c r="J227" s="8" t="n">
        <v>7</v>
      </c>
      <c r="K227" s="15" t="n">
        <v>0</v>
      </c>
      <c r="L227" s="27" t="n">
        <v>0</v>
      </c>
      <c r="M227" s="8" t="n">
        <v>0</v>
      </c>
      <c r="N227" s="12">
        <f>IF(K227="","",LOOKUP(K227-L227,{-9E+307,0,1},{2,"x",1}))</f>
        <v/>
      </c>
      <c r="O227" s="7">
        <f>IF(K227="","",K227&amp;"-"&amp;L227)</f>
        <v/>
      </c>
      <c r="P227" s="1" t="n"/>
      <c r="DJ227" s="42" t="n"/>
      <c r="DL227" s="29" t="n"/>
      <c r="DM227" s="42" t="n"/>
      <c r="DO227" s="29" t="n"/>
      <c r="DP227" s="42" t="n"/>
      <c r="DR227" s="29" t="n"/>
      <c r="DS227" s="42" t="n"/>
      <c r="DU227" s="29" t="n"/>
      <c r="DV227" s="42" t="n"/>
      <c r="DX227" s="29" t="n"/>
      <c r="DY227" s="42" t="n"/>
      <c r="EA227" s="29" t="n"/>
      <c r="EB227" s="42" t="n"/>
      <c r="ED227" s="29" t="n"/>
      <c r="EE227" s="42" t="n"/>
      <c r="EG227" s="29" t="n"/>
    </row>
    <row customHeight="1" ht="12" r="228">
      <c r="A228" s="52" t="n">
        <v>43506</v>
      </c>
      <c r="B228" s="42" t="inlineStr">
        <is>
          <t>Leganes</t>
        </is>
      </c>
      <c r="C228" s="42" t="inlineStr">
        <is>
          <t>Betis</t>
        </is>
      </c>
      <c r="D228" s="27" t="n">
        <v>291</v>
      </c>
      <c r="E228" s="27" t="n">
        <v>640</v>
      </c>
      <c r="F228" s="27" t="n">
        <v>227</v>
      </c>
      <c r="G228" s="27" t="n">
        <v>550</v>
      </c>
      <c r="H228" s="8" t="n">
        <v>4</v>
      </c>
      <c r="I228" s="8" t="n">
        <v>1</v>
      </c>
      <c r="J228" s="8" t="n">
        <v>5</v>
      </c>
      <c r="K228" s="15" t="n">
        <v>3</v>
      </c>
      <c r="L228" s="27" t="n">
        <v>0</v>
      </c>
      <c r="M228" s="8" t="n">
        <v>3</v>
      </c>
      <c r="N228" s="12">
        <f>IF(K228="","",LOOKUP(K228-L228,{-9E+307,0,1},{2,"x",1}))</f>
        <v/>
      </c>
      <c r="O228" s="7">
        <f>IF(K228="","",K228&amp;"-"&amp;L228)</f>
        <v/>
      </c>
      <c r="P228" s="1" t="n"/>
      <c r="DJ228" s="42" t="n"/>
      <c r="DL228" s="29" t="n"/>
      <c r="DM228" s="42" t="n"/>
      <c r="DO228" s="29" t="n"/>
      <c r="DP228" s="42" t="n"/>
      <c r="DR228" s="29" t="n"/>
      <c r="DS228" s="42" t="n"/>
      <c r="DU228" s="29" t="n"/>
      <c r="DV228" s="42" t="n"/>
      <c r="DX228" s="29" t="n"/>
      <c r="DY228" s="42" t="n"/>
      <c r="EA228" s="29" t="n"/>
      <c r="EB228" s="42" t="n"/>
      <c r="ED228" s="29" t="n"/>
      <c r="EE228" s="42" t="n"/>
      <c r="EG228" s="29" t="n"/>
    </row>
    <row r="229">
      <c r="A229" s="52" t="n">
        <v>43506</v>
      </c>
      <c r="B229" s="42" t="inlineStr">
        <is>
          <t>Sevilla</t>
        </is>
      </c>
      <c r="C229" s="42" t="inlineStr">
        <is>
          <t>Eibar</t>
        </is>
      </c>
      <c r="D229" s="27" t="n">
        <v>481</v>
      </c>
      <c r="E229" s="27" t="n">
        <v>345</v>
      </c>
      <c r="F229" s="27" t="n">
        <v>369</v>
      </c>
      <c r="G229" s="27" t="n">
        <v>229</v>
      </c>
      <c r="H229" s="8" t="n">
        <v>4</v>
      </c>
      <c r="I229" s="8" t="n">
        <v>4</v>
      </c>
      <c r="J229" s="8" t="n">
        <v>8</v>
      </c>
      <c r="K229" s="15" t="n">
        <v>2</v>
      </c>
      <c r="L229" s="27" t="n">
        <v>2</v>
      </c>
      <c r="M229" s="8" t="n">
        <v>4</v>
      </c>
      <c r="N229" s="12">
        <f>IF(K229="","",LOOKUP(K229-L229,{-9E+307,0,1},{2,"x",1}))</f>
        <v/>
      </c>
      <c r="O229" s="7">
        <f>IF(K229="","",K229&amp;"-"&amp;L229)</f>
        <v/>
      </c>
      <c r="P229" s="1" t="n"/>
      <c r="DJ229" s="42" t="n"/>
      <c r="DL229" s="29" t="n"/>
      <c r="DM229" s="42" t="n"/>
      <c r="DO229" s="29" t="n"/>
      <c r="DP229" s="42" t="n"/>
      <c r="DR229" s="29" t="n"/>
      <c r="DS229" s="42" t="n"/>
      <c r="DU229" s="29" t="n"/>
      <c r="DV229" s="42" t="n"/>
      <c r="DX229" s="29" t="n"/>
      <c r="DY229" s="42" t="n"/>
      <c r="EA229" s="29" t="n"/>
      <c r="EB229" s="42" t="n"/>
      <c r="ED229" s="29" t="n"/>
      <c r="EE229" s="42" t="n"/>
      <c r="EG229" s="29" t="n"/>
    </row>
    <row customHeight="1" ht="12" r="230">
      <c r="A230" s="52" t="n">
        <v>43506</v>
      </c>
      <c r="B230" s="42" t="inlineStr">
        <is>
          <t>Valencia</t>
        </is>
      </c>
      <c r="C230" s="42" t="inlineStr">
        <is>
          <t>Real Sociedad</t>
        </is>
      </c>
      <c r="D230" s="27" t="n">
        <v>372</v>
      </c>
      <c r="E230" s="27" t="n">
        <v>551</v>
      </c>
      <c r="F230" s="27" t="n">
        <v>285</v>
      </c>
      <c r="G230" s="27" t="n">
        <v>472</v>
      </c>
      <c r="H230" s="8" t="n">
        <v>4</v>
      </c>
      <c r="I230" s="8" t="n">
        <v>1</v>
      </c>
      <c r="J230" s="8" t="n">
        <v>5</v>
      </c>
      <c r="K230" s="15" t="n">
        <v>0</v>
      </c>
      <c r="L230" s="27" t="n">
        <v>0</v>
      </c>
      <c r="M230" s="8" t="n">
        <v>0</v>
      </c>
      <c r="N230" s="12">
        <f>IF(K230="","",LOOKUP(K230-L230,{-9E+307,0,1},{2,"x",1}))</f>
        <v/>
      </c>
      <c r="O230" s="7">
        <f>IF(K230="","",K230&amp;"-"&amp;L230)</f>
        <v/>
      </c>
      <c r="P230" s="1" t="n"/>
      <c r="DJ230" s="42" t="n"/>
      <c r="DL230" s="29" t="n"/>
      <c r="DM230" s="42" t="n"/>
      <c r="DO230" s="29" t="n"/>
      <c r="DP230" s="42" t="n"/>
      <c r="DR230" s="29" t="n"/>
      <c r="DS230" s="42" t="n"/>
      <c r="DU230" s="29" t="n"/>
      <c r="DV230" s="42" t="n"/>
      <c r="DX230" s="29" t="n"/>
      <c r="DY230" s="42" t="n"/>
      <c r="EA230" s="29" t="n"/>
      <c r="EB230" s="42" t="n"/>
      <c r="ED230" s="29" t="n"/>
      <c r="EE230" s="42" t="n"/>
      <c r="EG230" s="29" t="n"/>
    </row>
    <row customHeight="1" ht="12" r="231">
      <c r="A231" s="52" t="n">
        <v>43507</v>
      </c>
      <c r="B231" s="42" t="inlineStr">
        <is>
          <t>Alaves</t>
        </is>
      </c>
      <c r="C231" s="42" t="inlineStr">
        <is>
          <t>Levante</t>
        </is>
      </c>
      <c r="D231" s="27" t="n">
        <v>292</v>
      </c>
      <c r="E231" s="27" t="n">
        <v>327</v>
      </c>
      <c r="F231" s="27" t="n">
        <v>205</v>
      </c>
      <c r="G231" s="27" t="n">
        <v>215</v>
      </c>
      <c r="H231" s="8" t="n">
        <v>4</v>
      </c>
      <c r="I231" s="8" t="n">
        <v>0</v>
      </c>
      <c r="J231" s="8" t="n">
        <v>4</v>
      </c>
      <c r="K231" s="15" t="n">
        <v>2</v>
      </c>
      <c r="L231" s="27" t="n">
        <v>0</v>
      </c>
      <c r="M231" s="8" t="n">
        <v>2</v>
      </c>
      <c r="N231" s="12">
        <f>IF(K231="","",LOOKUP(K231-L231,{-9E+307,0,1},{2,"x",1}))</f>
        <v/>
      </c>
      <c r="O231" s="7">
        <f>IF(K231="","",K231&amp;"-"&amp;L231)</f>
        <v/>
      </c>
      <c r="P231" s="1" t="n"/>
      <c r="DJ231" s="42" t="n"/>
      <c r="DL231" s="29" t="n"/>
      <c r="DM231" s="42" t="n"/>
      <c r="DO231" s="29" t="n"/>
      <c r="DP231" s="42" t="n"/>
      <c r="DR231" s="29" t="n"/>
      <c r="DS231" s="42" t="n"/>
      <c r="DU231" s="29" t="n"/>
      <c r="DV231" s="42" t="n"/>
      <c r="DX231" s="29" t="n"/>
      <c r="DY231" s="42" t="n"/>
      <c r="EA231" s="29" t="n"/>
      <c r="EB231" s="42" t="n"/>
      <c r="ED231" s="29" t="n"/>
      <c r="EE231" s="42" t="n"/>
      <c r="EG231" s="29" t="n"/>
    </row>
    <row customHeight="1" ht="12" r="232">
      <c r="A232" s="52" t="n">
        <v>43511</v>
      </c>
      <c r="B232" s="42" t="inlineStr">
        <is>
          <t>Eibar</t>
        </is>
      </c>
      <c r="C232" s="42" t="inlineStr">
        <is>
          <t>Getafe</t>
        </is>
      </c>
      <c r="D232" s="27" t="n">
        <v>408</v>
      </c>
      <c r="E232" s="27" t="n">
        <v>301</v>
      </c>
      <c r="F232" s="27" t="n">
        <v>242</v>
      </c>
      <c r="G232" s="27" t="n">
        <v>153</v>
      </c>
      <c r="H232" s="8" t="n">
        <v>6</v>
      </c>
      <c r="I232" s="8" t="n">
        <v>4</v>
      </c>
      <c r="J232" s="8" t="n">
        <v>10</v>
      </c>
      <c r="K232" s="15" t="n">
        <v>2</v>
      </c>
      <c r="L232" s="27" t="n">
        <v>2</v>
      </c>
      <c r="M232" s="8" t="n">
        <v>4</v>
      </c>
      <c r="N232" s="12">
        <f>IF(K232="","",LOOKUP(K232-L232,{-9E+307,0,1},{2,"x",1}))</f>
        <v/>
      </c>
      <c r="O232" s="7">
        <f>IF(K232="","",K232&amp;"-"&amp;L232)</f>
        <v/>
      </c>
      <c r="P232" s="1" t="n"/>
      <c r="DJ232" s="42" t="n"/>
      <c r="DL232" s="29" t="n"/>
      <c r="DM232" s="42" t="n"/>
      <c r="DO232" s="29" t="n"/>
      <c r="DP232" s="42" t="n"/>
      <c r="DR232" s="29" t="n"/>
      <c r="DS232" s="42" t="n"/>
      <c r="DU232" s="29" t="n"/>
      <c r="DV232" s="42" t="n"/>
      <c r="DX232" s="29" t="n"/>
      <c r="DY232" s="42" t="n"/>
      <c r="EA232" s="29" t="n"/>
      <c r="EB232" s="42" t="n"/>
      <c r="ED232" s="29" t="n"/>
      <c r="EE232" s="42" t="n"/>
      <c r="EG232" s="29" t="n"/>
    </row>
    <row customHeight="1" ht="12" r="233">
      <c r="A233" s="52" t="n">
        <v>43512</v>
      </c>
      <c r="B233" s="42" t="inlineStr">
        <is>
          <t>Barcelona</t>
        </is>
      </c>
      <c r="C233" s="42" t="inlineStr">
        <is>
          <t>Valladolid</t>
        </is>
      </c>
      <c r="D233" s="27" t="n">
        <v>705</v>
      </c>
      <c r="E233" s="27" t="n">
        <v>436</v>
      </c>
      <c r="F233" s="27" t="n">
        <v>636</v>
      </c>
      <c r="G233" s="27" t="n">
        <v>347</v>
      </c>
      <c r="H233" s="8" t="n">
        <v>8</v>
      </c>
      <c r="I233" s="8" t="n">
        <v>0</v>
      </c>
      <c r="J233" s="8" t="n">
        <v>8</v>
      </c>
      <c r="K233" s="15" t="n">
        <v>1</v>
      </c>
      <c r="L233" s="27" t="n">
        <v>0</v>
      </c>
      <c r="M233" s="8" t="n">
        <v>1</v>
      </c>
      <c r="N233" s="12">
        <f>IF(K233="","",LOOKUP(K233-L233,{-9E+307,0,1},{2,"x",1}))</f>
        <v/>
      </c>
      <c r="O233" s="7">
        <f>IF(K233="","",K233&amp;"-"&amp;L233)</f>
        <v/>
      </c>
      <c r="P233" s="1" t="n"/>
      <c r="DJ233" s="42" t="n"/>
      <c r="DL233" s="29" t="n"/>
      <c r="DM233" s="42" t="n"/>
      <c r="DO233" s="29" t="n"/>
      <c r="DP233" s="42" t="n"/>
      <c r="DR233" s="29" t="n"/>
      <c r="DS233" s="42" t="n"/>
      <c r="DU233" s="29" t="n"/>
      <c r="DV233" s="42" t="n"/>
      <c r="DX233" s="29" t="n"/>
      <c r="DY233" s="42" t="n"/>
      <c r="EA233" s="29" t="n"/>
      <c r="EB233" s="42" t="n"/>
      <c r="ED233" s="29" t="n"/>
      <c r="EE233" s="42" t="n"/>
      <c r="EG233" s="29" t="n"/>
    </row>
    <row customHeight="1" ht="12" r="234">
      <c r="A234" s="52" t="n">
        <v>43512</v>
      </c>
      <c r="B234" s="42" t="inlineStr">
        <is>
          <t>Celta Vigo</t>
        </is>
      </c>
      <c r="C234" s="42" t="inlineStr">
        <is>
          <t>Levante</t>
        </is>
      </c>
      <c r="D234" s="27" t="n">
        <v>439</v>
      </c>
      <c r="E234" s="27" t="n">
        <v>324</v>
      </c>
      <c r="F234" s="27" t="n">
        <v>362</v>
      </c>
      <c r="G234" s="27" t="n">
        <v>262</v>
      </c>
      <c r="H234" s="8" t="n">
        <v>7</v>
      </c>
      <c r="I234" s="8" t="n">
        <v>8</v>
      </c>
      <c r="J234" s="8" t="n">
        <v>15</v>
      </c>
      <c r="K234" s="15" t="n">
        <v>1</v>
      </c>
      <c r="L234" s="27" t="n">
        <v>4</v>
      </c>
      <c r="M234" s="8" t="n">
        <v>5</v>
      </c>
      <c r="N234" s="12">
        <f>IF(K234="","",LOOKUP(K234-L234,{-9E+307,0,1},{2,"x",1}))</f>
        <v/>
      </c>
      <c r="O234" s="7">
        <f>IF(K234="","",K234&amp;"-"&amp;L234)</f>
        <v/>
      </c>
      <c r="P234" s="1" t="n"/>
      <c r="DJ234" s="42" t="n"/>
      <c r="DL234" s="29" t="n"/>
      <c r="DM234" s="42" t="n"/>
      <c r="DO234" s="29" t="n"/>
      <c r="DP234" s="42" t="n"/>
      <c r="DR234" s="29" t="n"/>
      <c r="DS234" s="42" t="n"/>
      <c r="DU234" s="29" t="n"/>
      <c r="DV234" s="42" t="n"/>
      <c r="DX234" s="29" t="n"/>
      <c r="DY234" s="42" t="n"/>
      <c r="EA234" s="29" t="n"/>
      <c r="EB234" s="42" t="n"/>
      <c r="ED234" s="29" t="n"/>
      <c r="EE234" s="42" t="n"/>
      <c r="EG234" s="29" t="n"/>
    </row>
    <row customHeight="1" ht="12" r="235">
      <c r="A235" s="52" t="n">
        <v>43512</v>
      </c>
      <c r="B235" s="42" t="inlineStr">
        <is>
          <t>Rayo Vallecano</t>
        </is>
      </c>
      <c r="C235" s="42" t="inlineStr">
        <is>
          <t>Atl. Madrid</t>
        </is>
      </c>
      <c r="D235" s="27" t="n">
        <v>408</v>
      </c>
      <c r="E235" s="27" t="n">
        <v>409</v>
      </c>
      <c r="F235" s="27" t="n">
        <v>307</v>
      </c>
      <c r="G235" s="27" t="n">
        <v>298</v>
      </c>
      <c r="H235" s="8" t="n">
        <v>6</v>
      </c>
      <c r="I235" s="8" t="n">
        <v>3</v>
      </c>
      <c r="J235" s="8" t="n">
        <v>9</v>
      </c>
      <c r="K235" s="15" t="n">
        <v>0</v>
      </c>
      <c r="L235" s="27" t="n">
        <v>1</v>
      </c>
      <c r="M235" s="8" t="n">
        <v>1</v>
      </c>
      <c r="N235" s="12">
        <f>IF(K235="","",LOOKUP(K235-L235,{-9E+307,0,1},{2,"x",1}))</f>
        <v/>
      </c>
      <c r="O235" s="7">
        <f>IF(K235="","",K235&amp;"-"&amp;L235)</f>
        <v/>
      </c>
      <c r="P235" s="1" t="n"/>
      <c r="DJ235" s="42" t="n"/>
      <c r="DL235" s="29" t="n"/>
      <c r="DM235" s="42" t="n"/>
      <c r="DO235" s="29" t="n"/>
      <c r="DP235" s="42" t="n"/>
      <c r="DR235" s="29" t="n"/>
      <c r="DS235" s="42" t="n"/>
      <c r="DU235" s="29" t="n"/>
      <c r="DV235" s="42" t="n"/>
      <c r="DX235" s="29" t="n"/>
      <c r="DY235" s="42" t="n"/>
      <c r="EA235" s="29" t="n"/>
      <c r="EB235" s="42" t="n"/>
      <c r="ED235" s="29" t="n"/>
      <c r="EE235" s="42" t="n"/>
      <c r="EG235" s="29" t="n"/>
    </row>
    <row customHeight="1" ht="12" r="236">
      <c r="A236" s="52" t="n">
        <v>43512</v>
      </c>
      <c r="B236" s="42" t="inlineStr">
        <is>
          <t>Real Sociedad</t>
        </is>
      </c>
      <c r="C236" s="42" t="inlineStr">
        <is>
          <t>Leganes</t>
        </is>
      </c>
      <c r="D236" s="27" t="n">
        <v>474</v>
      </c>
      <c r="E236" s="27" t="n">
        <v>293</v>
      </c>
      <c r="F236" s="27" t="n">
        <v>395</v>
      </c>
      <c r="G236" s="27" t="n">
        <v>212</v>
      </c>
      <c r="H236" s="8" t="n">
        <v>6</v>
      </c>
      <c r="I236" s="8" t="n">
        <v>3</v>
      </c>
      <c r="J236" s="8" t="n">
        <v>9</v>
      </c>
      <c r="K236" s="15" t="n">
        <v>3</v>
      </c>
      <c r="L236" s="27" t="n">
        <v>0</v>
      </c>
      <c r="M236" s="8" t="n">
        <v>3</v>
      </c>
      <c r="N236" s="12">
        <f>IF(K236="","",LOOKUP(K236-L236,{-9E+307,0,1},{2,"x",1}))</f>
        <v/>
      </c>
      <c r="O236" s="7">
        <f>IF(K236="","",K236&amp;"-"&amp;L236)</f>
        <v/>
      </c>
      <c r="P236" s="1" t="n"/>
      <c r="DJ236" s="42" t="n"/>
      <c r="DL236" s="29" t="n"/>
      <c r="DM236" s="42" t="n"/>
      <c r="DO236" s="29" t="n"/>
      <c r="DP236" s="42" t="n"/>
      <c r="DR236" s="29" t="n"/>
      <c r="DS236" s="42" t="n"/>
      <c r="DU236" s="29" t="n"/>
      <c r="DV236" s="42" t="n"/>
      <c r="DX236" s="29" t="n"/>
      <c r="DY236" s="42" t="n"/>
      <c r="EA236" s="29" t="n"/>
      <c r="EB236" s="42" t="n"/>
      <c r="ED236" s="29" t="n"/>
      <c r="EE236" s="42" t="n"/>
      <c r="EG236" s="29" t="n"/>
    </row>
    <row customHeight="1" ht="12" r="237">
      <c r="A237" s="52" t="n">
        <v>43513</v>
      </c>
      <c r="B237" s="42" t="inlineStr">
        <is>
          <t>Betis</t>
        </is>
      </c>
      <c r="C237" s="42" t="inlineStr">
        <is>
          <t>Alaves</t>
        </is>
      </c>
      <c r="D237" s="27" t="n">
        <v>649</v>
      </c>
      <c r="E237" s="27" t="n">
        <v>329</v>
      </c>
      <c r="F237" s="27" t="n">
        <v>576</v>
      </c>
      <c r="G237" s="27" t="n">
        <v>244</v>
      </c>
      <c r="H237" s="8" t="n">
        <v>9</v>
      </c>
      <c r="I237" s="8" t="n">
        <v>3</v>
      </c>
      <c r="J237" s="8" t="n">
        <v>12</v>
      </c>
      <c r="K237" s="15" t="n">
        <v>1</v>
      </c>
      <c r="L237" s="27" t="n">
        <v>1</v>
      </c>
      <c r="M237" s="8" t="n">
        <v>2</v>
      </c>
      <c r="N237" s="12">
        <f>IF(K237="","",LOOKUP(K237-L237,{-9E+307,0,1},{2,"x",1}))</f>
        <v/>
      </c>
      <c r="O237" s="7">
        <f>IF(K237="","",K237&amp;"-"&amp;L237)</f>
        <v/>
      </c>
      <c r="P237" s="1" t="n"/>
      <c r="DJ237" s="42" t="n"/>
      <c r="DL237" s="29" t="n"/>
      <c r="DM237" s="42" t="n"/>
      <c r="DO237" s="29" t="n"/>
      <c r="DP237" s="42" t="n"/>
      <c r="DR237" s="29" t="n"/>
      <c r="DS237" s="42" t="n"/>
      <c r="DU237" s="29" t="n"/>
      <c r="DV237" s="42" t="n"/>
      <c r="DX237" s="29" t="n"/>
      <c r="DY237" s="42" t="n"/>
      <c r="EA237" s="29" t="n"/>
      <c r="EB237" s="42" t="n"/>
      <c r="ED237" s="29" t="n"/>
      <c r="EE237" s="42" t="n"/>
      <c r="EG237" s="29" t="n"/>
    </row>
    <row customHeight="1" ht="12" r="238">
      <c r="A238" s="52" t="n">
        <v>43513</v>
      </c>
      <c r="B238" s="42" t="inlineStr">
        <is>
          <t>Real Madrid</t>
        </is>
      </c>
      <c r="C238" s="42" t="inlineStr">
        <is>
          <t>Girona</t>
        </is>
      </c>
      <c r="D238" s="27" t="n">
        <v>506</v>
      </c>
      <c r="E238" s="27" t="n">
        <v>382</v>
      </c>
      <c r="F238" s="27" t="n">
        <v>427</v>
      </c>
      <c r="G238" s="27" t="n">
        <v>308</v>
      </c>
      <c r="H238" s="8" t="n">
        <v>7</v>
      </c>
      <c r="I238" s="8" t="n">
        <v>6</v>
      </c>
      <c r="J238" s="8" t="n">
        <v>13</v>
      </c>
      <c r="K238" s="15" t="n">
        <v>1</v>
      </c>
      <c r="L238" s="27" t="n">
        <v>2</v>
      </c>
      <c r="M238" s="8" t="n">
        <v>3</v>
      </c>
      <c r="N238" s="12">
        <f>IF(K238="","",LOOKUP(K238-L238,{-9E+307,0,1},{2,"x",1}))</f>
        <v/>
      </c>
      <c r="O238" s="7">
        <f>IF(K238="","",K238&amp;"-"&amp;L238)</f>
        <v/>
      </c>
      <c r="P238" s="1" t="n"/>
      <c r="DJ238" s="42" t="n"/>
      <c r="DL238" s="29" t="n"/>
      <c r="DM238" s="42" t="n"/>
      <c r="DO238" s="29" t="n"/>
      <c r="DP238" s="42" t="n"/>
      <c r="DR238" s="29" t="n"/>
      <c r="DS238" s="42" t="n"/>
      <c r="DU238" s="29" t="n"/>
      <c r="DV238" s="42" t="n"/>
      <c r="DX238" s="29" t="n"/>
      <c r="DY238" s="42" t="n"/>
      <c r="EA238" s="29" t="n"/>
      <c r="EB238" s="42" t="n"/>
      <c r="ED238" s="29" t="n"/>
      <c r="EE238" s="42" t="n"/>
      <c r="EG238" s="29" t="n"/>
    </row>
    <row customHeight="1" ht="12" r="239">
      <c r="A239" s="52" t="n">
        <v>43513</v>
      </c>
      <c r="B239" s="42" t="inlineStr">
        <is>
          <t>Valencia</t>
        </is>
      </c>
      <c r="C239" s="42" t="inlineStr">
        <is>
          <t>Espanyol</t>
        </is>
      </c>
      <c r="D239" s="27" t="n">
        <v>489</v>
      </c>
      <c r="E239" s="27" t="n">
        <v>500</v>
      </c>
      <c r="F239" s="27" t="n">
        <v>394</v>
      </c>
      <c r="G239" s="27" t="n">
        <v>407</v>
      </c>
      <c r="H239" s="8" t="n">
        <v>1</v>
      </c>
      <c r="I239" s="8" t="n">
        <v>1</v>
      </c>
      <c r="J239" s="8" t="n">
        <v>2</v>
      </c>
      <c r="K239" s="15" t="n">
        <v>0</v>
      </c>
      <c r="L239" s="27" t="n">
        <v>0</v>
      </c>
      <c r="M239" s="8" t="n">
        <v>0</v>
      </c>
      <c r="N239" s="12">
        <f>IF(K239="","",LOOKUP(K239-L239,{-9E+307,0,1},{2,"x",1}))</f>
        <v/>
      </c>
      <c r="O239" s="7">
        <f>IF(K239="","",K239&amp;"-"&amp;L239)</f>
        <v/>
      </c>
      <c r="P239" s="1" t="n"/>
      <c r="DJ239" s="42" t="n"/>
      <c r="DL239" s="29" t="n"/>
      <c r="DM239" s="42" t="n"/>
      <c r="DO239" s="29" t="n"/>
      <c r="DP239" s="42" t="n"/>
      <c r="DR239" s="29" t="n"/>
      <c r="DS239" s="42" t="n"/>
      <c r="DU239" s="29" t="n"/>
      <c r="DV239" s="42" t="n"/>
      <c r="DX239" s="29" t="n"/>
      <c r="DY239" s="42" t="n"/>
      <c r="EA239" s="29" t="n"/>
      <c r="EB239" s="42" t="n"/>
      <c r="ED239" s="29" t="n"/>
      <c r="EE239" s="42" t="n"/>
      <c r="EG239" s="29" t="n"/>
    </row>
    <row customHeight="1" ht="12" r="240">
      <c r="A240" s="52" t="n">
        <v>43513</v>
      </c>
      <c r="B240" s="42" t="inlineStr">
        <is>
          <t>Villarreal</t>
        </is>
      </c>
      <c r="C240" s="42" t="inlineStr">
        <is>
          <t>Sevilla</t>
        </is>
      </c>
      <c r="D240" s="27" t="n">
        <v>375</v>
      </c>
      <c r="E240" s="27" t="n">
        <v>495</v>
      </c>
      <c r="F240" s="27" t="n">
        <v>291</v>
      </c>
      <c r="G240" s="27" t="n">
        <v>414</v>
      </c>
      <c r="H240" s="8" t="n">
        <v>6</v>
      </c>
      <c r="I240" s="8" t="n">
        <v>5</v>
      </c>
      <c r="J240" s="8" t="n">
        <v>11</v>
      </c>
      <c r="K240" s="15" t="n">
        <v>3</v>
      </c>
      <c r="L240" s="27" t="n">
        <v>0</v>
      </c>
      <c r="M240" s="8" t="n">
        <v>3</v>
      </c>
      <c r="N240" s="12">
        <f>IF(K240="","",LOOKUP(K240-L240,{-9E+307,0,1},{2,"x",1}))</f>
        <v/>
      </c>
      <c r="O240" s="7">
        <f>IF(K240="","",K240&amp;"-"&amp;L240)</f>
        <v/>
      </c>
      <c r="P240" s="1" t="n"/>
      <c r="DJ240" s="42" t="n"/>
      <c r="DL240" s="29" t="n"/>
      <c r="DM240" s="42" t="n"/>
      <c r="DO240" s="29" t="n"/>
      <c r="DP240" s="42" t="n"/>
      <c r="DR240" s="29" t="n"/>
      <c r="DS240" s="42" t="n"/>
      <c r="DU240" s="29" t="n"/>
      <c r="DV240" s="42" t="n"/>
      <c r="DX240" s="29" t="n"/>
      <c r="DY240" s="42" t="n"/>
      <c r="EA240" s="29" t="n"/>
      <c r="EB240" s="42" t="n"/>
      <c r="ED240" s="29" t="n"/>
      <c r="EE240" s="42" t="n"/>
      <c r="EG240" s="29" t="n"/>
    </row>
    <row customHeight="1" ht="12" r="241">
      <c r="A241" s="52" t="n">
        <v>43514</v>
      </c>
      <c r="B241" s="42" t="inlineStr">
        <is>
          <t>Huesca</t>
        </is>
      </c>
      <c r="C241" s="42" t="inlineStr">
        <is>
          <t>Ath Bilbao</t>
        </is>
      </c>
      <c r="D241" s="27" t="n">
        <v>375</v>
      </c>
      <c r="E241" s="27" t="n">
        <v>388</v>
      </c>
      <c r="F241" s="27" t="n">
        <v>273</v>
      </c>
      <c r="G241" s="27" t="n">
        <v>280</v>
      </c>
      <c r="H241" s="8" t="n">
        <v>2</v>
      </c>
      <c r="I241" s="8" t="n">
        <v>4</v>
      </c>
      <c r="J241" s="8" t="n">
        <v>6</v>
      </c>
      <c r="K241" s="15" t="n">
        <v>0</v>
      </c>
      <c r="L241" s="27" t="n">
        <v>1</v>
      </c>
      <c r="M241" s="8" t="n">
        <v>1</v>
      </c>
      <c r="N241" s="12">
        <f>IF(K241="","",LOOKUP(K241-L241,{-9E+307,0,1},{2,"x",1}))</f>
        <v/>
      </c>
      <c r="O241" s="7">
        <f>IF(K241="","",K241&amp;"-"&amp;L241)</f>
        <v/>
      </c>
      <c r="P241" s="1" t="n"/>
      <c r="DJ241" s="42" t="n"/>
      <c r="DL241" s="29" t="n"/>
      <c r="DM241" s="42" t="n"/>
      <c r="DO241" s="29" t="n"/>
      <c r="DP241" s="42" t="n"/>
      <c r="DR241" s="29" t="n"/>
      <c r="DS241" s="42" t="n"/>
      <c r="DU241" s="29" t="n"/>
      <c r="DV241" s="42" t="n"/>
      <c r="DX241" s="29" t="n"/>
      <c r="DY241" s="42" t="n"/>
      <c r="EA241" s="29" t="n"/>
      <c r="EB241" s="42" t="n"/>
      <c r="ED241" s="29" t="n"/>
      <c r="EE241" s="42" t="n"/>
      <c r="EG241" s="29" t="n"/>
    </row>
    <row customHeight="1" ht="12" r="242">
      <c r="A242" s="52" t="n">
        <v>43518</v>
      </c>
      <c r="B242" s="42" t="inlineStr">
        <is>
          <t>Espanyol</t>
        </is>
      </c>
      <c r="C242" s="42" t="inlineStr">
        <is>
          <t>Huesca</t>
        </is>
      </c>
      <c r="D242" s="27" t="n">
        <v>558</v>
      </c>
      <c r="E242" s="27" t="n">
        <v>250</v>
      </c>
      <c r="F242" s="27" t="n">
        <v>465</v>
      </c>
      <c r="G242" s="27" t="n">
        <v>177</v>
      </c>
      <c r="H242" s="8" t="n">
        <v>2</v>
      </c>
      <c r="I242" s="8" t="n">
        <v>4</v>
      </c>
      <c r="J242" s="8" t="n">
        <v>6</v>
      </c>
      <c r="K242" s="15" t="n">
        <v>1</v>
      </c>
      <c r="L242" s="27" t="n">
        <v>1</v>
      </c>
      <c r="M242" s="8" t="n">
        <v>2</v>
      </c>
      <c r="N242" s="12">
        <f>IF(K242="","",LOOKUP(K242-L242,{-9E+307,0,1},{2,"x",1}))</f>
        <v/>
      </c>
      <c r="O242" s="7">
        <f>IF(K242="","",K242&amp;"-"&amp;L242)</f>
        <v/>
      </c>
      <c r="P242" s="1" t="n"/>
      <c r="DJ242" s="42" t="n"/>
      <c r="DL242" s="29" t="n"/>
      <c r="DM242" s="42" t="n"/>
      <c r="DO242" s="29" t="n"/>
      <c r="DP242" s="42" t="n"/>
      <c r="DR242" s="29" t="n"/>
      <c r="DS242" s="42" t="n"/>
      <c r="DU242" s="29" t="n"/>
      <c r="DV242" s="42" t="n"/>
      <c r="DX242" s="29" t="n"/>
      <c r="DY242" s="42" t="n"/>
      <c r="EA242" s="29" t="n"/>
      <c r="EB242" s="42" t="n"/>
      <c r="ED242" s="29" t="n"/>
      <c r="EE242" s="42" t="n"/>
      <c r="EG242" s="29" t="n"/>
    </row>
    <row r="243">
      <c r="A243" s="52" t="n">
        <v>43519</v>
      </c>
      <c r="B243" s="42" t="inlineStr">
        <is>
          <t>Alaves</t>
        </is>
      </c>
      <c r="C243" s="42" t="inlineStr">
        <is>
          <t>Celta Vigo</t>
        </is>
      </c>
      <c r="D243" s="27" t="n">
        <v>421</v>
      </c>
      <c r="E243" s="27" t="n">
        <v>474</v>
      </c>
      <c r="F243" s="27" t="n">
        <v>327</v>
      </c>
      <c r="G243" s="27" t="n">
        <v>381</v>
      </c>
      <c r="H243" s="8" t="n">
        <v>4</v>
      </c>
      <c r="I243" s="8" t="n">
        <v>2</v>
      </c>
      <c r="J243" s="8" t="n">
        <v>6</v>
      </c>
      <c r="K243" s="15" t="n">
        <v>0</v>
      </c>
      <c r="L243" s="27" t="n">
        <v>0</v>
      </c>
      <c r="M243" s="8" t="n">
        <v>0</v>
      </c>
      <c r="N243" s="12">
        <f>IF(K243="","",LOOKUP(K243-L243,{-9E+307,0,1},{2,"x",1}))</f>
        <v/>
      </c>
      <c r="O243" s="7">
        <f>IF(K243="","",K243&amp;"-"&amp;L243)</f>
        <v/>
      </c>
      <c r="P243" s="1" t="n"/>
      <c r="DJ243" s="42" t="n"/>
      <c r="DL243" s="29" t="n"/>
      <c r="DM243" s="42" t="n"/>
      <c r="DO243" s="29" t="n"/>
      <c r="DP243" s="42" t="n"/>
      <c r="DR243" s="29" t="n"/>
      <c r="DS243" s="42" t="n"/>
      <c r="DU243" s="29" t="n"/>
      <c r="DV243" s="42" t="n"/>
      <c r="DX243" s="29" t="n"/>
      <c r="DY243" s="42" t="n"/>
      <c r="EA243" s="29" t="n"/>
      <c r="EB243" s="42" t="n"/>
      <c r="ED243" s="29" t="n"/>
      <c r="EE243" s="42" t="n"/>
      <c r="EG243" s="29" t="n"/>
    </row>
    <row customHeight="1" ht="12" r="244">
      <c r="A244" s="52" t="n">
        <v>43519</v>
      </c>
      <c r="B244" s="42" t="inlineStr">
        <is>
          <t>Ath Bilbao</t>
        </is>
      </c>
      <c r="C244" s="42" t="inlineStr">
        <is>
          <t>Eibar</t>
        </is>
      </c>
      <c r="D244" s="27" t="n">
        <v>360</v>
      </c>
      <c r="E244" s="27" t="n">
        <v>435</v>
      </c>
      <c r="F244" s="27" t="n">
        <v>222</v>
      </c>
      <c r="G244" s="27" t="n">
        <v>299</v>
      </c>
      <c r="H244" s="8" t="n">
        <v>4</v>
      </c>
      <c r="I244" s="8" t="n">
        <v>2</v>
      </c>
      <c r="J244" s="8" t="n">
        <v>6</v>
      </c>
      <c r="K244" s="15" t="n">
        <v>1</v>
      </c>
      <c r="L244" s="27" t="n">
        <v>0</v>
      </c>
      <c r="M244" s="8" t="n">
        <v>1</v>
      </c>
      <c r="N244" s="12">
        <f>IF(K244="","",LOOKUP(K244-L244,{-9E+307,0,1},{2,"x",1}))</f>
        <v/>
      </c>
      <c r="O244" s="7">
        <f>IF(K244="","",K244&amp;"-"&amp;L244)</f>
        <v/>
      </c>
      <c r="P244" s="1" t="n"/>
      <c r="DJ244" s="42" t="n"/>
      <c r="DL244" s="29" t="n"/>
      <c r="DM244" s="42" t="n"/>
      <c r="DO244" s="29" t="n"/>
      <c r="DP244" s="42" t="n"/>
      <c r="DR244" s="29" t="n"/>
      <c r="DS244" s="42" t="n"/>
      <c r="DU244" s="29" t="n"/>
      <c r="DV244" s="42" t="n"/>
      <c r="DX244" s="29" t="n"/>
      <c r="DY244" s="42" t="n"/>
      <c r="EA244" s="29" t="n"/>
      <c r="EB244" s="42" t="n"/>
      <c r="ED244" s="29" t="n"/>
      <c r="EE244" s="42" t="n"/>
      <c r="EG244" s="29" t="n"/>
    </row>
    <row customHeight="1" ht="12" r="245">
      <c r="A245" s="52" t="n">
        <v>43519</v>
      </c>
      <c r="B245" s="42" t="inlineStr">
        <is>
          <t>Getafe</t>
        </is>
      </c>
      <c r="C245" s="42" t="inlineStr">
        <is>
          <t>Rayo Vallecano</t>
        </is>
      </c>
      <c r="D245" s="27" t="n">
        <v>342</v>
      </c>
      <c r="E245" s="27" t="n">
        <v>485</v>
      </c>
      <c r="F245" s="27" t="n">
        <v>231</v>
      </c>
      <c r="G245" s="27" t="n">
        <v>387</v>
      </c>
      <c r="H245" s="8" t="n">
        <v>2</v>
      </c>
      <c r="I245" s="8" t="n">
        <v>2</v>
      </c>
      <c r="J245" s="8" t="n">
        <v>4</v>
      </c>
      <c r="K245" s="15" t="n">
        <v>2</v>
      </c>
      <c r="L245" s="27" t="n">
        <v>1</v>
      </c>
      <c r="M245" s="8" t="n">
        <v>3</v>
      </c>
      <c r="N245" s="12">
        <f>IF(K245="","",LOOKUP(K245-L245,{-9E+307,0,1},{2,"x",1}))</f>
        <v/>
      </c>
      <c r="O245" s="7">
        <f>IF(K245="","",K245&amp;"-"&amp;L245)</f>
        <v/>
      </c>
      <c r="P245" s="1" t="n"/>
      <c r="DJ245" s="42" t="n"/>
      <c r="DL245" s="29" t="n"/>
      <c r="DM245" s="42" t="n"/>
      <c r="DO245" s="29" t="n"/>
      <c r="DP245" s="42" t="n"/>
      <c r="DR245" s="29" t="n"/>
      <c r="DS245" s="42" t="n"/>
      <c r="DU245" s="29" t="n"/>
      <c r="DV245" s="42" t="n"/>
      <c r="DX245" s="29" t="n"/>
      <c r="DY245" s="42" t="n"/>
      <c r="EA245" s="29" t="n"/>
      <c r="EB245" s="42" t="n"/>
      <c r="ED245" s="29" t="n"/>
      <c r="EE245" s="42" t="n"/>
      <c r="EG245" s="29" t="n"/>
    </row>
    <row customHeight="1" ht="12" r="246">
      <c r="A246" s="52" t="n">
        <v>43519</v>
      </c>
      <c r="B246" s="42" t="inlineStr">
        <is>
          <t>Sevilla</t>
        </is>
      </c>
      <c r="C246" s="42" t="inlineStr">
        <is>
          <t>Barcelona</t>
        </is>
      </c>
      <c r="D246" s="27" t="n">
        <v>343</v>
      </c>
      <c r="E246" s="27" t="n">
        <v>547</v>
      </c>
      <c r="F246" s="27" t="n">
        <v>266</v>
      </c>
      <c r="G246" s="27" t="n">
        <v>468</v>
      </c>
      <c r="H246" s="8" t="n">
        <v>4</v>
      </c>
      <c r="I246" s="8" t="n">
        <v>8</v>
      </c>
      <c r="J246" s="8" t="n">
        <v>12</v>
      </c>
      <c r="K246" s="15" t="n">
        <v>2</v>
      </c>
      <c r="L246" s="27" t="n">
        <v>4</v>
      </c>
      <c r="M246" s="8" t="n">
        <v>6</v>
      </c>
      <c r="N246" s="12">
        <f>IF(K246="","",LOOKUP(K246-L246,{-9E+307,0,1},{2,"x",1}))</f>
        <v/>
      </c>
      <c r="O246" s="7">
        <f>IF(K246="","",K246&amp;"-"&amp;L246)</f>
        <v/>
      </c>
      <c r="P246" s="1" t="n"/>
      <c r="DJ246" s="42" t="n"/>
      <c r="DL246" s="29" t="n"/>
      <c r="DM246" s="42" t="n"/>
      <c r="DO246" s="29" t="n"/>
      <c r="DP246" s="42" t="n"/>
      <c r="DR246" s="29" t="n"/>
      <c r="DS246" s="42" t="n"/>
      <c r="DU246" s="29" t="n"/>
      <c r="DV246" s="42" t="n"/>
      <c r="DX246" s="29" t="n"/>
      <c r="DY246" s="42" t="n"/>
      <c r="EA246" s="29" t="n"/>
      <c r="EB246" s="42" t="n"/>
      <c r="ED246" s="29" t="n"/>
      <c r="EE246" s="42" t="n"/>
      <c r="EG246" s="29" t="n"/>
    </row>
    <row customHeight="1" ht="12" r="247">
      <c r="A247" s="52" t="n">
        <v>43520</v>
      </c>
      <c r="B247" s="42" t="inlineStr">
        <is>
          <t>Atl. Madrid</t>
        </is>
      </c>
      <c r="C247" s="42" t="inlineStr">
        <is>
          <t>Villarreal</t>
        </is>
      </c>
      <c r="D247" s="27" t="n">
        <v>514</v>
      </c>
      <c r="E247" s="27" t="n">
        <v>476</v>
      </c>
      <c r="F247" s="27" t="n">
        <v>448</v>
      </c>
      <c r="G247" s="27" t="n">
        <v>408</v>
      </c>
      <c r="H247" s="8" t="n">
        <v>7</v>
      </c>
      <c r="I247" s="8" t="n">
        <v>3</v>
      </c>
      <c r="J247" s="8" t="n">
        <v>10</v>
      </c>
      <c r="K247" s="15" t="n">
        <v>2</v>
      </c>
      <c r="L247" s="27" t="n">
        <v>0</v>
      </c>
      <c r="M247" s="8" t="n">
        <v>2</v>
      </c>
      <c r="N247" s="12">
        <f>IF(K247="","",LOOKUP(K247-L247,{-9E+307,0,1},{2,"x",1}))</f>
        <v/>
      </c>
      <c r="O247" s="7">
        <f>IF(K247="","",K247&amp;"-"&amp;L247)</f>
        <v/>
      </c>
      <c r="P247" s="1" t="n"/>
      <c r="DJ247" s="42" t="n"/>
      <c r="DL247" s="29" t="n"/>
      <c r="DM247" s="42" t="n"/>
      <c r="DO247" s="29" t="n"/>
      <c r="DP247" s="42" t="n"/>
      <c r="DR247" s="29" t="n"/>
      <c r="DS247" s="42" t="n"/>
      <c r="DU247" s="29" t="n"/>
      <c r="DV247" s="42" t="n"/>
      <c r="DX247" s="29" t="n"/>
      <c r="DY247" s="42" t="n"/>
      <c r="EA247" s="29" t="n"/>
      <c r="EB247" s="42" t="n"/>
      <c r="ED247" s="29" t="n"/>
      <c r="EE247" s="42" t="n"/>
      <c r="EG247" s="29" t="n"/>
    </row>
    <row customHeight="1" ht="12" r="248">
      <c r="A248" s="52" t="n">
        <v>43520</v>
      </c>
      <c r="B248" s="42" t="inlineStr">
        <is>
          <t>Leganes</t>
        </is>
      </c>
      <c r="C248" s="42" t="inlineStr">
        <is>
          <t>Valencia</t>
        </is>
      </c>
      <c r="D248" s="27" t="n">
        <v>410</v>
      </c>
      <c r="E248" s="27" t="n">
        <v>440</v>
      </c>
      <c r="F248" s="27" t="n">
        <v>333</v>
      </c>
      <c r="G248" s="27" t="n">
        <v>345</v>
      </c>
      <c r="H248" s="8" t="n">
        <v>6</v>
      </c>
      <c r="I248" s="8" t="n">
        <v>1</v>
      </c>
      <c r="J248" s="8" t="n">
        <v>7</v>
      </c>
      <c r="K248" s="15" t="n">
        <v>1</v>
      </c>
      <c r="L248" s="27" t="n">
        <v>1</v>
      </c>
      <c r="M248" s="8" t="n">
        <v>2</v>
      </c>
      <c r="N248" s="12">
        <f>IF(K248="","",LOOKUP(K248-L248,{-9E+307,0,1},{2,"x",1}))</f>
        <v/>
      </c>
      <c r="O248" s="7">
        <f>IF(K248="","",K248&amp;"-"&amp;L248)</f>
        <v/>
      </c>
      <c r="P248" s="1" t="n"/>
      <c r="DJ248" s="42" t="n"/>
      <c r="DL248" s="29" t="n"/>
      <c r="DM248" s="42" t="n"/>
      <c r="DO248" s="29" t="n"/>
      <c r="DP248" s="42" t="n"/>
      <c r="DR248" s="29" t="n"/>
      <c r="DS248" s="42" t="n"/>
      <c r="DU248" s="29" t="n"/>
      <c r="DV248" s="42" t="n"/>
      <c r="DX248" s="29" t="n"/>
      <c r="DY248" s="42" t="n"/>
      <c r="EA248" s="29" t="n"/>
      <c r="EB248" s="42" t="n"/>
      <c r="ED248" s="29" t="n"/>
      <c r="EE248" s="42" t="n"/>
      <c r="EG248" s="29" t="n"/>
    </row>
    <row customHeight="1" ht="12" r="249">
      <c r="A249" s="52" t="n">
        <v>43520</v>
      </c>
      <c r="B249" s="42" t="inlineStr">
        <is>
          <t>Levante</t>
        </is>
      </c>
      <c r="C249" s="42" t="inlineStr">
        <is>
          <t>Real Madrid</t>
        </is>
      </c>
      <c r="D249" s="27" t="n">
        <v>342</v>
      </c>
      <c r="E249" s="27" t="n">
        <v>540</v>
      </c>
      <c r="F249" s="27" t="n">
        <v>260</v>
      </c>
      <c r="G249" s="27" t="n">
        <v>458</v>
      </c>
      <c r="H249" s="8" t="n">
        <v>2</v>
      </c>
      <c r="I249" s="8" t="n">
        <v>5</v>
      </c>
      <c r="J249" s="8" t="n">
        <v>7</v>
      </c>
      <c r="K249" s="15" t="n">
        <v>1</v>
      </c>
      <c r="L249" s="27" t="n">
        <v>2</v>
      </c>
      <c r="M249" s="8" t="n">
        <v>3</v>
      </c>
      <c r="N249" s="12">
        <f>IF(K249="","",LOOKUP(K249-L249,{-9E+307,0,1},{2,"x",1}))</f>
        <v/>
      </c>
      <c r="O249" s="7">
        <f>IF(K249="","",K249&amp;"-"&amp;L249)</f>
        <v/>
      </c>
      <c r="P249" s="1" t="n"/>
      <c r="DJ249" s="42" t="n"/>
      <c r="DL249" s="29" t="n"/>
      <c r="DM249" s="42" t="n"/>
      <c r="DO249" s="29" t="n"/>
      <c r="DP249" s="42" t="n"/>
      <c r="DR249" s="29" t="n"/>
      <c r="DS249" s="42" t="n"/>
      <c r="DU249" s="29" t="n"/>
      <c r="DV249" s="42" t="n"/>
      <c r="DX249" s="29" t="n"/>
      <c r="DY249" s="42" t="n"/>
      <c r="EA249" s="29" t="n"/>
      <c r="EB249" s="42" t="n"/>
      <c r="ED249" s="29" t="n"/>
      <c r="EE249" s="42" t="n"/>
      <c r="EG249" s="29" t="n"/>
    </row>
    <row customHeight="1" ht="12" r="250">
      <c r="A250" s="52" t="n">
        <v>43520</v>
      </c>
      <c r="B250" s="42" t="inlineStr">
        <is>
          <t>Valladolid</t>
        </is>
      </c>
      <c r="C250" s="42" t="inlineStr">
        <is>
          <t>Betis</t>
        </is>
      </c>
      <c r="D250" s="27" t="n">
        <v>373</v>
      </c>
      <c r="E250" s="27" t="n">
        <v>436</v>
      </c>
      <c r="F250" s="27" t="n">
        <v>310</v>
      </c>
      <c r="G250" s="27" t="n">
        <v>367</v>
      </c>
      <c r="H250" s="8" t="n">
        <v>2</v>
      </c>
      <c r="I250" s="8" t="n">
        <v>2</v>
      </c>
      <c r="J250" s="8" t="n">
        <v>4</v>
      </c>
      <c r="K250" s="15" t="n">
        <v>0</v>
      </c>
      <c r="L250" s="27" t="n">
        <v>2</v>
      </c>
      <c r="M250" s="8" t="n">
        <v>2</v>
      </c>
      <c r="N250" s="12">
        <f>IF(K250="","",LOOKUP(K250-L250,{-9E+307,0,1},{2,"x",1}))</f>
        <v/>
      </c>
      <c r="O250" s="7">
        <f>IF(K250="","",K250&amp;"-"&amp;L250)</f>
        <v/>
      </c>
      <c r="P250" s="1" t="n"/>
      <c r="DJ250" s="42" t="n"/>
      <c r="DL250" s="29" t="n"/>
      <c r="DM250" s="42" t="n"/>
      <c r="DO250" s="29" t="n"/>
      <c r="DP250" s="42" t="n"/>
      <c r="DR250" s="29" t="n"/>
      <c r="DS250" s="42" t="n"/>
      <c r="DU250" s="29" t="n"/>
      <c r="DV250" s="42" t="n"/>
      <c r="DX250" s="29" t="n"/>
      <c r="DY250" s="42" t="n"/>
      <c r="EA250" s="29" t="n"/>
      <c r="EB250" s="42" t="n"/>
      <c r="ED250" s="29" t="n"/>
      <c r="EE250" s="42" t="n"/>
      <c r="EG250" s="29" t="n"/>
    </row>
    <row customHeight="1" ht="12" r="251">
      <c r="A251" s="52" t="n">
        <v>43521</v>
      </c>
      <c r="B251" s="42" t="inlineStr">
        <is>
          <t>Girona</t>
        </is>
      </c>
      <c r="C251" s="42" t="inlineStr">
        <is>
          <t>Real Sociedad</t>
        </is>
      </c>
      <c r="D251" s="27" t="n">
        <v>359</v>
      </c>
      <c r="E251" s="27" t="n">
        <v>439</v>
      </c>
      <c r="F251" s="27" t="n">
        <v>278</v>
      </c>
      <c r="G251" s="27" t="n">
        <v>357</v>
      </c>
      <c r="H251" s="8" t="n">
        <v>3</v>
      </c>
      <c r="I251" s="8" t="n">
        <v>1</v>
      </c>
      <c r="J251" s="8" t="n">
        <v>4</v>
      </c>
      <c r="K251" s="15" t="n">
        <v>0</v>
      </c>
      <c r="L251" s="27" t="n">
        <v>0</v>
      </c>
      <c r="M251" s="8" t="n">
        <v>0</v>
      </c>
      <c r="N251" s="12">
        <f>IF(K251="","",LOOKUP(K251-L251,{-9E+307,0,1},{2,"x",1}))</f>
        <v/>
      </c>
      <c r="O251" s="7">
        <f>IF(K251="","",K251&amp;"-"&amp;L251)</f>
        <v/>
      </c>
      <c r="P251" s="1" t="n"/>
      <c r="DJ251" s="42" t="n"/>
      <c r="DL251" s="29" t="n"/>
      <c r="DM251" s="42" t="n"/>
      <c r="DO251" s="29" t="n"/>
      <c r="DP251" s="42" t="n"/>
      <c r="DR251" s="29" t="n"/>
      <c r="DS251" s="42" t="n"/>
      <c r="DU251" s="29" t="n"/>
      <c r="DV251" s="42" t="n"/>
      <c r="DX251" s="29" t="n"/>
      <c r="DY251" s="42" t="n"/>
      <c r="EA251" s="29" t="n"/>
      <c r="EB251" s="42" t="n"/>
      <c r="ED251" s="29" t="n"/>
      <c r="EE251" s="42" t="n"/>
      <c r="EG251" s="29" t="n"/>
    </row>
    <row customHeight="1" ht="12" r="252">
      <c r="A252" s="52" t="n">
        <v>43525</v>
      </c>
      <c r="B252" s="42" t="inlineStr">
        <is>
          <t>Rayo Vallecano</t>
        </is>
      </c>
      <c r="C252" s="42" t="inlineStr">
        <is>
          <t>Girona</t>
        </is>
      </c>
      <c r="D252" s="27" t="n">
        <v>408</v>
      </c>
      <c r="E252" s="27" t="n">
        <v>349</v>
      </c>
      <c r="F252" s="27" t="n">
        <v>325</v>
      </c>
      <c r="G252" s="27" t="n">
        <v>274</v>
      </c>
      <c r="H252" s="8" t="n">
        <v>3</v>
      </c>
      <c r="I252" s="8" t="n">
        <v>4</v>
      </c>
      <c r="J252" s="8" t="n">
        <v>7</v>
      </c>
      <c r="K252" s="15" t="n">
        <v>0</v>
      </c>
      <c r="L252" s="27" t="n">
        <v>2</v>
      </c>
      <c r="M252" s="8" t="n">
        <v>2</v>
      </c>
      <c r="N252" s="12">
        <f>IF(K252="","",LOOKUP(K252-L252,{-9E+307,0,1},{2,"x",1}))</f>
        <v/>
      </c>
      <c r="O252" s="7">
        <f>IF(K252="","",K252&amp;"-"&amp;L252)</f>
        <v/>
      </c>
      <c r="P252" s="1" t="n"/>
      <c r="DJ252" s="42" t="n"/>
      <c r="DL252" s="29" t="n"/>
      <c r="DM252" s="42" t="n"/>
      <c r="DO252" s="29" t="n"/>
      <c r="DP252" s="42" t="n"/>
      <c r="DR252" s="29" t="n"/>
      <c r="DS252" s="42" t="n"/>
      <c r="DU252" s="29" t="n"/>
      <c r="DV252" s="42" t="n"/>
      <c r="DX252" s="29" t="n"/>
      <c r="DY252" s="42" t="n"/>
      <c r="EA252" s="29" t="n"/>
      <c r="EB252" s="42" t="n"/>
      <c r="ED252" s="29" t="n"/>
      <c r="EE252" s="42" t="n"/>
      <c r="EG252" s="29" t="n"/>
    </row>
    <row customHeight="1" ht="12" r="253">
      <c r="A253" s="52" t="n">
        <v>43526</v>
      </c>
      <c r="B253" s="42" t="inlineStr">
        <is>
          <t>Espanyol</t>
        </is>
      </c>
      <c r="C253" s="42" t="inlineStr">
        <is>
          <t>Valladolid</t>
        </is>
      </c>
      <c r="D253" s="27" t="n">
        <v>434</v>
      </c>
      <c r="E253" s="27" t="n">
        <v>367</v>
      </c>
      <c r="F253" s="27" t="n">
        <v>350</v>
      </c>
      <c r="G253" s="27" t="n">
        <v>273</v>
      </c>
      <c r="H253" s="8" t="n">
        <v>6</v>
      </c>
      <c r="I253" s="8" t="n">
        <v>3</v>
      </c>
      <c r="J253" s="8" t="n">
        <v>9</v>
      </c>
      <c r="K253" s="15" t="n">
        <v>3</v>
      </c>
      <c r="L253" s="27" t="n">
        <v>1</v>
      </c>
      <c r="M253" s="8" t="n">
        <v>4</v>
      </c>
      <c r="N253" s="12">
        <f>IF(K253="","",LOOKUP(K253-L253,{-9E+307,0,1},{2,"x",1}))</f>
        <v/>
      </c>
      <c r="O253" s="7">
        <f>IF(K253="","",K253&amp;"-"&amp;L253)</f>
        <v/>
      </c>
      <c r="P253" s="1" t="n"/>
      <c r="DJ253" s="42" t="n"/>
      <c r="DL253" s="29" t="n"/>
      <c r="DM253" s="42" t="n"/>
      <c r="DO253" s="29" t="n"/>
      <c r="DP253" s="42" t="n"/>
      <c r="DR253" s="29" t="n"/>
      <c r="DS253" s="42" t="n"/>
      <c r="DU253" s="29" t="n"/>
      <c r="DV253" s="42" t="n"/>
      <c r="DX253" s="29" t="n"/>
      <c r="DY253" s="42" t="n"/>
      <c r="EA253" s="29" t="n"/>
      <c r="EB253" s="42" t="n"/>
      <c r="ED253" s="29" t="n"/>
      <c r="EE253" s="42" t="n"/>
      <c r="EG253" s="29" t="n"/>
    </row>
    <row customHeight="1" ht="12" r="254">
      <c r="A254" s="52" t="n">
        <v>43526</v>
      </c>
      <c r="B254" s="42" t="inlineStr">
        <is>
          <t>Villarreal</t>
        </is>
      </c>
      <c r="C254" s="42" t="inlineStr">
        <is>
          <t>Alaves</t>
        </is>
      </c>
      <c r="D254" s="27" t="n">
        <v>463</v>
      </c>
      <c r="E254" s="27" t="n">
        <v>322</v>
      </c>
      <c r="F254" s="27" t="n">
        <v>372</v>
      </c>
      <c r="G254" s="27" t="n">
        <v>225</v>
      </c>
      <c r="H254" s="8" t="n">
        <v>2</v>
      </c>
      <c r="I254" s="8" t="n">
        <v>2</v>
      </c>
      <c r="J254" s="8" t="n">
        <v>4</v>
      </c>
      <c r="K254" s="15" t="n">
        <v>1</v>
      </c>
      <c r="L254" s="27" t="n">
        <v>2</v>
      </c>
      <c r="M254" s="8" t="n">
        <v>3</v>
      </c>
      <c r="N254" s="12">
        <f>IF(K254="","",LOOKUP(K254-L254,{-9E+307,0,1},{2,"x",1}))</f>
        <v/>
      </c>
      <c r="O254" s="7">
        <f>IF(K254="","",K254&amp;"-"&amp;L254)</f>
        <v/>
      </c>
      <c r="P254" s="1" t="n"/>
      <c r="DJ254" s="42" t="n"/>
      <c r="DL254" s="29" t="n"/>
      <c r="DM254" s="42" t="n"/>
      <c r="DO254" s="29" t="n"/>
      <c r="DP254" s="42" t="n"/>
      <c r="DR254" s="29" t="n"/>
      <c r="DS254" s="42" t="n"/>
      <c r="DU254" s="29" t="n"/>
      <c r="DV254" s="42" t="n"/>
      <c r="DX254" s="29" t="n"/>
      <c r="DY254" s="42" t="n"/>
      <c r="EA254" s="29" t="n"/>
      <c r="EB254" s="42" t="n"/>
      <c r="ED254" s="29" t="n"/>
      <c r="EE254" s="42" t="n"/>
      <c r="EG254" s="29" t="n"/>
    </row>
    <row customHeight="1" ht="12" r="255">
      <c r="A255" s="52" t="n">
        <v>43526</v>
      </c>
      <c r="B255" s="42" t="inlineStr">
        <is>
          <t>Huesca</t>
        </is>
      </c>
      <c r="C255" s="42" t="inlineStr">
        <is>
          <t>Sevilla</t>
        </is>
      </c>
      <c r="D255" s="27" t="n">
        <v>244</v>
      </c>
      <c r="E255" s="27" t="n">
        <v>609</v>
      </c>
      <c r="F255" s="27" t="n">
        <v>131</v>
      </c>
      <c r="G255" s="27" t="n">
        <v>492</v>
      </c>
      <c r="H255" s="8" t="n">
        <v>3</v>
      </c>
      <c r="I255" s="8" t="n">
        <v>5</v>
      </c>
      <c r="J255" s="8" t="n">
        <v>8</v>
      </c>
      <c r="K255" s="15" t="n">
        <v>2</v>
      </c>
      <c r="L255" s="27" t="n">
        <v>1</v>
      </c>
      <c r="M255" s="8" t="n">
        <v>3</v>
      </c>
      <c r="N255" s="12">
        <f>IF(K255="","",LOOKUP(K255-L255,{-9E+307,0,1},{2,"x",1}))</f>
        <v/>
      </c>
      <c r="O255" s="7">
        <f>IF(K255="","",K255&amp;"-"&amp;L255)</f>
        <v/>
      </c>
      <c r="P255" s="1" t="n"/>
      <c r="DJ255" s="42" t="n"/>
      <c r="DL255" s="29" t="n"/>
      <c r="DM255" s="42" t="n"/>
      <c r="DO255" s="29" t="n"/>
      <c r="DP255" s="42" t="n"/>
      <c r="DR255" s="29" t="n"/>
      <c r="DS255" s="42" t="n"/>
      <c r="DU255" s="29" t="n"/>
      <c r="DV255" s="42" t="n"/>
      <c r="DX255" s="29" t="n"/>
      <c r="DY255" s="42" t="n"/>
      <c r="EA255" s="29" t="n"/>
      <c r="EB255" s="42" t="n"/>
      <c r="ED255" s="29" t="n"/>
      <c r="EE255" s="42" t="n"/>
      <c r="EG255" s="29" t="n"/>
    </row>
    <row customHeight="1" ht="12" r="256">
      <c r="A256" s="52" t="n">
        <v>43526</v>
      </c>
      <c r="B256" s="42" t="inlineStr">
        <is>
          <t>Real Madrid</t>
        </is>
      </c>
      <c r="C256" s="42" t="inlineStr">
        <is>
          <t>Barcelona</t>
        </is>
      </c>
      <c r="D256" s="27" t="n">
        <v>466</v>
      </c>
      <c r="E256" s="27" t="n">
        <v>518</v>
      </c>
      <c r="F256" s="27" t="n">
        <v>398</v>
      </c>
      <c r="G256" s="27" t="n">
        <v>436</v>
      </c>
      <c r="H256" s="8" t="n">
        <v>3</v>
      </c>
      <c r="I256" s="8" t="n">
        <v>4</v>
      </c>
      <c r="J256" s="8" t="n">
        <v>7</v>
      </c>
      <c r="K256" s="15" t="n">
        <v>0</v>
      </c>
      <c r="L256" s="27" t="n">
        <v>1</v>
      </c>
      <c r="M256" s="8" t="n">
        <v>1</v>
      </c>
      <c r="N256" s="12">
        <f>IF(K256="","",LOOKUP(K256-L256,{-9E+307,0,1},{2,"x",1}))</f>
        <v/>
      </c>
      <c r="O256" s="7">
        <f>IF(K256="","",K256&amp;"-"&amp;L256)</f>
        <v/>
      </c>
      <c r="P256" s="1" t="n"/>
      <c r="DJ256" s="42" t="n"/>
      <c r="DL256" s="29" t="n"/>
      <c r="DM256" s="42" t="n"/>
      <c r="DO256" s="29" t="n"/>
      <c r="DP256" s="42" t="n"/>
      <c r="DR256" s="29" t="n"/>
      <c r="DS256" s="42" t="n"/>
      <c r="DU256" s="29" t="n"/>
      <c r="DV256" s="42" t="n"/>
      <c r="DX256" s="29" t="n"/>
      <c r="DY256" s="42" t="n"/>
      <c r="EA256" s="29" t="n"/>
      <c r="EB256" s="42" t="n"/>
      <c r="ED256" s="29" t="n"/>
      <c r="EE256" s="42" t="n"/>
      <c r="EG256" s="29" t="n"/>
    </row>
    <row customHeight="1" ht="12" r="257">
      <c r="A257" s="52" t="n">
        <v>43527</v>
      </c>
      <c r="B257" s="42" t="inlineStr">
        <is>
          <t>Betis</t>
        </is>
      </c>
      <c r="C257" s="42" t="inlineStr">
        <is>
          <t>Getafe</t>
        </is>
      </c>
      <c r="D257" s="27" t="n">
        <v>561</v>
      </c>
      <c r="E257" s="27" t="n">
        <v>301</v>
      </c>
      <c r="F257" s="27" t="n">
        <v>456</v>
      </c>
      <c r="G257" s="27" t="n">
        <v>198</v>
      </c>
      <c r="H257" s="8" t="n">
        <v>2</v>
      </c>
      <c r="I257" s="8" t="n">
        <v>5</v>
      </c>
      <c r="J257" s="8" t="n">
        <v>7</v>
      </c>
      <c r="K257" s="15" t="n">
        <v>1</v>
      </c>
      <c r="L257" s="27" t="n">
        <v>2</v>
      </c>
      <c r="M257" s="8" t="n">
        <v>3</v>
      </c>
      <c r="N257" s="12">
        <f>IF(K257="","",LOOKUP(K257-L257,{-9E+307,0,1},{2,"x",1}))</f>
        <v/>
      </c>
      <c r="O257" s="7">
        <f>IF(K257="","",K257&amp;"-"&amp;L257)</f>
        <v/>
      </c>
      <c r="P257" s="1" t="n"/>
      <c r="DJ257" s="42" t="n"/>
      <c r="DL257" s="29" t="n"/>
      <c r="DM257" s="42" t="n"/>
      <c r="DO257" s="29" t="n"/>
      <c r="DP257" s="42" t="n"/>
      <c r="DR257" s="29" t="n"/>
      <c r="DS257" s="42" t="n"/>
      <c r="DU257" s="29" t="n"/>
      <c r="DV257" s="42" t="n"/>
      <c r="DX257" s="29" t="n"/>
      <c r="DY257" s="42" t="n"/>
      <c r="EA257" s="29" t="n"/>
      <c r="EB257" s="42" t="n"/>
      <c r="ED257" s="29" t="n"/>
      <c r="EE257" s="42" t="n"/>
      <c r="EG257" s="29" t="n"/>
    </row>
    <row customHeight="1" ht="12" r="258">
      <c r="A258" s="52" t="n">
        <v>43527</v>
      </c>
      <c r="B258" s="42" t="inlineStr">
        <is>
          <t>Eibar</t>
        </is>
      </c>
      <c r="C258" s="42" t="inlineStr">
        <is>
          <t>Celta Vigo</t>
        </is>
      </c>
      <c r="D258" s="27" t="n">
        <v>506</v>
      </c>
      <c r="E258" s="27" t="n">
        <v>309</v>
      </c>
      <c r="F258" s="27" t="n">
        <v>386</v>
      </c>
      <c r="G258" s="27" t="n">
        <v>197</v>
      </c>
      <c r="H258" s="8" t="n">
        <v>4</v>
      </c>
      <c r="I258" s="8" t="n">
        <v>1</v>
      </c>
      <c r="J258" s="8" t="n">
        <v>5</v>
      </c>
      <c r="K258" s="15" t="n">
        <v>1</v>
      </c>
      <c r="L258" s="27" t="n">
        <v>0</v>
      </c>
      <c r="M258" s="8" t="n">
        <v>1</v>
      </c>
      <c r="N258" s="12">
        <f>IF(K258="","",LOOKUP(K258-L258,{-9E+307,0,1},{2,"x",1}))</f>
        <v/>
      </c>
      <c r="O258" s="7">
        <f>IF(K258="","",K258&amp;"-"&amp;L258)</f>
        <v/>
      </c>
      <c r="P258" s="1" t="n"/>
      <c r="DJ258" s="42" t="n"/>
      <c r="DL258" s="29" t="n"/>
      <c r="DM258" s="42" t="n"/>
      <c r="DO258" s="29" t="n"/>
      <c r="DP258" s="42" t="n"/>
      <c r="DR258" s="29" t="n"/>
      <c r="DS258" s="42" t="n"/>
      <c r="DU258" s="29" t="n"/>
      <c r="DV258" s="42" t="n"/>
      <c r="DX258" s="29" t="n"/>
      <c r="DY258" s="42" t="n"/>
      <c r="EA258" s="29" t="n"/>
      <c r="EB258" s="42" t="n"/>
      <c r="ED258" s="29" t="n"/>
      <c r="EE258" s="42" t="n"/>
      <c r="EG258" s="29" t="n"/>
    </row>
    <row customHeight="1" ht="12" r="259">
      <c r="A259" s="52" t="n">
        <v>43527</v>
      </c>
      <c r="B259" s="42" t="inlineStr">
        <is>
          <t>Real Sociedad</t>
        </is>
      </c>
      <c r="C259" s="42" t="inlineStr">
        <is>
          <t>Atl. Madrid</t>
        </is>
      </c>
      <c r="D259" s="27" t="n">
        <v>548</v>
      </c>
      <c r="E259" s="27" t="n">
        <v>355</v>
      </c>
      <c r="F259" s="27" t="n">
        <v>480</v>
      </c>
      <c r="G259" s="27" t="n">
        <v>275</v>
      </c>
      <c r="H259" s="8" t="n">
        <v>3</v>
      </c>
      <c r="I259" s="8" t="n">
        <v>3</v>
      </c>
      <c r="J259" s="8" t="n">
        <v>6</v>
      </c>
      <c r="K259" s="15" t="n">
        <v>0</v>
      </c>
      <c r="L259" s="27" t="n">
        <v>2</v>
      </c>
      <c r="M259" s="8" t="n">
        <v>2</v>
      </c>
      <c r="N259" s="12">
        <f>IF(K259="","",LOOKUP(K259-L259,{-9E+307,0,1},{2,"x",1}))</f>
        <v/>
      </c>
      <c r="O259" s="7">
        <f>IF(K259="","",K259&amp;"-"&amp;L259)</f>
        <v/>
      </c>
      <c r="P259" s="1" t="n"/>
      <c r="DJ259" s="42" t="n"/>
      <c r="DL259" s="29" t="n"/>
      <c r="DM259" s="42" t="n"/>
      <c r="DO259" s="29" t="n"/>
      <c r="DP259" s="42" t="n"/>
      <c r="DR259" s="29" t="n"/>
      <c r="DS259" s="42" t="n"/>
      <c r="DU259" s="29" t="n"/>
      <c r="DV259" s="42" t="n"/>
      <c r="DX259" s="29" t="n"/>
      <c r="DY259" s="42" t="n"/>
      <c r="EA259" s="29" t="n"/>
      <c r="EB259" s="42" t="n"/>
      <c r="ED259" s="29" t="n"/>
      <c r="EE259" s="42" t="n"/>
      <c r="EG259" s="29" t="n"/>
    </row>
    <row customHeight="1" ht="12" r="260">
      <c r="A260" s="52" t="n">
        <v>43527</v>
      </c>
      <c r="B260" s="42" t="inlineStr">
        <is>
          <t>Valencia</t>
        </is>
      </c>
      <c r="C260" s="42" t="inlineStr">
        <is>
          <t>Ath Bilbao</t>
        </is>
      </c>
      <c r="D260" s="27" t="n">
        <v>526</v>
      </c>
      <c r="E260" s="27" t="n">
        <v>517</v>
      </c>
      <c r="F260" s="27" t="n">
        <v>441</v>
      </c>
      <c r="G260" s="27" t="n">
        <v>435</v>
      </c>
      <c r="H260" s="8" t="n">
        <v>3</v>
      </c>
      <c r="I260" s="8" t="n">
        <v>1</v>
      </c>
      <c r="J260" s="8" t="n">
        <v>4</v>
      </c>
      <c r="K260" s="15" t="n">
        <v>2</v>
      </c>
      <c r="L260" s="27" t="n">
        <v>0</v>
      </c>
      <c r="M260" s="8" t="n">
        <v>2</v>
      </c>
      <c r="N260" s="12">
        <f>IF(K260="","",LOOKUP(K260-L260,{-9E+307,0,1},{2,"x",1}))</f>
        <v/>
      </c>
      <c r="O260" s="7">
        <f>IF(K260="","",K260&amp;"-"&amp;L260)</f>
        <v/>
      </c>
      <c r="P260" s="1" t="n"/>
      <c r="DJ260" s="42" t="n"/>
      <c r="DL260" s="29" t="n"/>
      <c r="DM260" s="42" t="n"/>
      <c r="DO260" s="29" t="n"/>
      <c r="DP260" s="42" t="n"/>
      <c r="DR260" s="29" t="n"/>
      <c r="DS260" s="42" t="n"/>
      <c r="DU260" s="29" t="n"/>
      <c r="DV260" s="42" t="n"/>
      <c r="DX260" s="29" t="n"/>
      <c r="DY260" s="42" t="n"/>
      <c r="EA260" s="29" t="n"/>
      <c r="EB260" s="42" t="n"/>
      <c r="ED260" s="29" t="n"/>
      <c r="EE260" s="42" t="n"/>
      <c r="EG260" s="29" t="n"/>
    </row>
    <row customHeight="1" ht="12" r="261">
      <c r="A261" s="52" t="n">
        <v>43528</v>
      </c>
      <c r="B261" s="42" t="inlineStr">
        <is>
          <t>Leganes</t>
        </is>
      </c>
      <c r="C261" s="42" t="inlineStr">
        <is>
          <t>Levante</t>
        </is>
      </c>
      <c r="D261" s="27" t="n">
        <v>286</v>
      </c>
      <c r="E261" s="27" t="n">
        <v>439</v>
      </c>
      <c r="F261" s="27" t="n">
        <v>203</v>
      </c>
      <c r="G261" s="27" t="n">
        <v>355</v>
      </c>
      <c r="H261" s="8" t="n">
        <v>3</v>
      </c>
      <c r="I261" s="8" t="n">
        <v>4</v>
      </c>
      <c r="J261" s="8" t="n">
        <v>7</v>
      </c>
      <c r="K261" s="15" t="n">
        <v>1</v>
      </c>
      <c r="L261" s="27" t="n">
        <v>0</v>
      </c>
      <c r="M261" s="8" t="n">
        <v>1</v>
      </c>
      <c r="N261" s="12">
        <f>IF(K261="","",LOOKUP(K261-L261,{-9E+307,0,1},{2,"x",1}))</f>
        <v/>
      </c>
      <c r="O261" s="7">
        <f>IF(K261="","",K261&amp;"-"&amp;L261)</f>
        <v/>
      </c>
      <c r="P261" s="1" t="n"/>
      <c r="DJ261" s="42" t="n"/>
      <c r="DL261" s="29" t="n"/>
      <c r="DM261" s="42" t="n"/>
      <c r="DO261" s="29" t="n"/>
      <c r="DP261" s="42" t="n"/>
      <c r="DR261" s="29" t="n"/>
      <c r="DS261" s="42" t="n"/>
      <c r="DU261" s="29" t="n"/>
      <c r="DV261" s="42" t="n"/>
      <c r="DX261" s="29" t="n"/>
      <c r="DY261" s="42" t="n"/>
      <c r="EA261" s="29" t="n"/>
      <c r="EB261" s="42" t="n"/>
      <c r="ED261" s="29" t="n"/>
      <c r="EE261" s="42" t="n"/>
      <c r="EG261" s="29" t="n"/>
    </row>
    <row customHeight="1" ht="12" r="262">
      <c r="A262" s="52" t="n">
        <v>43532</v>
      </c>
      <c r="B262" s="42" t="inlineStr">
        <is>
          <t>Ath Bilbao</t>
        </is>
      </c>
      <c r="C262" s="42" t="inlineStr">
        <is>
          <t>Espanyol</t>
        </is>
      </c>
      <c r="D262" s="27" t="n">
        <v>512</v>
      </c>
      <c r="E262" s="27" t="n">
        <v>294</v>
      </c>
      <c r="F262" s="27" t="n">
        <v>422</v>
      </c>
      <c r="G262" s="27" t="n">
        <v>207</v>
      </c>
      <c r="H262" s="8" t="n">
        <v>6</v>
      </c>
      <c r="I262" s="8" t="n">
        <v>2</v>
      </c>
      <c r="J262" s="8" t="n">
        <v>8</v>
      </c>
      <c r="K262" s="15" t="n">
        <v>1</v>
      </c>
      <c r="L262" s="27" t="n">
        <v>1</v>
      </c>
      <c r="M262" s="8" t="n">
        <v>2</v>
      </c>
      <c r="N262" s="12">
        <f>IF(K262="","",LOOKUP(K262-L262,{-9E+307,0,1},{2,"x",1}))</f>
        <v/>
      </c>
      <c r="O262" s="7">
        <f>IF(K262="","",K262&amp;"-"&amp;L262)</f>
        <v/>
      </c>
      <c r="P262" s="1" t="n"/>
      <c r="DJ262" s="42" t="n"/>
      <c r="DL262" s="29" t="n"/>
      <c r="DM262" s="42" t="n"/>
      <c r="DO262" s="29" t="n"/>
      <c r="DP262" s="42" t="n"/>
      <c r="DR262" s="29" t="n"/>
      <c r="DS262" s="42" t="n"/>
      <c r="DU262" s="29" t="n"/>
      <c r="DV262" s="42" t="n"/>
      <c r="DX262" s="29" t="n"/>
      <c r="DY262" s="42" t="n"/>
      <c r="EA262" s="29" t="n"/>
      <c r="EB262" s="42" t="n"/>
      <c r="ED262" s="29" t="n"/>
      <c r="EE262" s="42" t="n"/>
      <c r="EG262" s="29" t="n"/>
    </row>
    <row customHeight="1" ht="12" r="263">
      <c r="A263" s="52" t="n">
        <v>43533</v>
      </c>
      <c r="B263" s="42" t="inlineStr">
        <is>
          <t>Alaves</t>
        </is>
      </c>
      <c r="C263" s="42" t="inlineStr">
        <is>
          <t>Eibar</t>
        </is>
      </c>
      <c r="D263" s="27" t="n">
        <v>293</v>
      </c>
      <c r="E263" s="27" t="n">
        <v>373</v>
      </c>
      <c r="F263" s="27" t="n">
        <v>178</v>
      </c>
      <c r="G263" s="27" t="n">
        <v>256</v>
      </c>
      <c r="H263" s="8" t="n">
        <v>3</v>
      </c>
      <c r="I263" s="8" t="n">
        <v>3</v>
      </c>
      <c r="J263" s="8" t="n">
        <v>6</v>
      </c>
      <c r="K263" s="15" t="n">
        <v>1</v>
      </c>
      <c r="L263" s="27" t="n">
        <v>1</v>
      </c>
      <c r="M263" s="8" t="n">
        <v>2</v>
      </c>
      <c r="N263" s="12">
        <f>IF(K263="","",LOOKUP(K263-L263,{-9E+307,0,1},{2,"x",1}))</f>
        <v/>
      </c>
      <c r="O263" s="7">
        <f>IF(K263="","",K263&amp;"-"&amp;L263)</f>
        <v/>
      </c>
      <c r="P263" s="1" t="n"/>
      <c r="DJ263" s="42" t="n"/>
      <c r="DL263" s="29" t="n"/>
      <c r="DM263" s="42" t="n"/>
      <c r="DO263" s="29" t="n"/>
      <c r="DP263" s="42" t="n"/>
      <c r="DR263" s="29" t="n"/>
      <c r="DS263" s="42" t="n"/>
      <c r="DU263" s="29" t="n"/>
      <c r="DV263" s="42" t="n"/>
      <c r="DX263" s="29" t="n"/>
      <c r="DY263" s="42" t="n"/>
      <c r="EA263" s="29" t="n"/>
      <c r="EB263" s="42" t="n"/>
      <c r="ED263" s="29" t="n"/>
      <c r="EE263" s="42" t="n"/>
      <c r="EG263" s="29" t="n"/>
    </row>
    <row customHeight="1" ht="12" r="264">
      <c r="A264" s="52" t="n">
        <v>43533</v>
      </c>
      <c r="B264" s="42" t="inlineStr">
        <is>
          <t>Atl. Madrid</t>
        </is>
      </c>
      <c r="C264" s="42" t="inlineStr">
        <is>
          <t>Leganes</t>
        </is>
      </c>
      <c r="D264" s="27" t="n">
        <v>433</v>
      </c>
      <c r="E264" s="27" t="n">
        <v>516</v>
      </c>
      <c r="F264" s="27" t="n">
        <v>335</v>
      </c>
      <c r="G264" s="27" t="n">
        <v>427</v>
      </c>
      <c r="H264" s="8" t="n">
        <v>4</v>
      </c>
      <c r="I264" s="8" t="n">
        <v>2</v>
      </c>
      <c r="J264" s="8" t="n">
        <v>6</v>
      </c>
      <c r="K264" s="15" t="n">
        <v>1</v>
      </c>
      <c r="L264" s="27" t="n">
        <v>0</v>
      </c>
      <c r="M264" s="8" t="n">
        <v>1</v>
      </c>
      <c r="N264" s="12">
        <f>IF(K264="","",LOOKUP(K264-L264,{-9E+307,0,1},{2,"x",1}))</f>
        <v/>
      </c>
      <c r="O264" s="7">
        <f>IF(K264="","",K264&amp;"-"&amp;L264)</f>
        <v/>
      </c>
      <c r="P264" s="1" t="n"/>
      <c r="DJ264" s="42" t="n"/>
      <c r="DL264" s="29" t="n"/>
      <c r="DM264" s="42" t="n"/>
      <c r="DO264" s="29" t="n"/>
      <c r="DP264" s="42" t="n"/>
      <c r="DR264" s="29" t="n"/>
      <c r="DS264" s="42" t="n"/>
      <c r="DU264" s="29" t="n"/>
      <c r="DV264" s="42" t="n"/>
      <c r="DX264" s="29" t="n"/>
      <c r="DY264" s="42" t="n"/>
      <c r="EA264" s="29" t="n"/>
      <c r="EB264" s="42" t="n"/>
      <c r="ED264" s="29" t="n"/>
      <c r="EE264" s="42" t="n"/>
      <c r="EG264" s="29" t="n"/>
    </row>
    <row customHeight="1" ht="12" r="265">
      <c r="A265" s="52" t="n">
        <v>43533</v>
      </c>
      <c r="B265" s="42" t="inlineStr">
        <is>
          <t>Barcelona</t>
        </is>
      </c>
      <c r="C265" s="42" t="inlineStr">
        <is>
          <t>Rayo Vallecano</t>
        </is>
      </c>
      <c r="D265" s="27" t="n">
        <v>695</v>
      </c>
      <c r="E265" s="27" t="n">
        <v>303</v>
      </c>
      <c r="F265" s="27" t="n">
        <v>625</v>
      </c>
      <c r="G265" s="27" t="n">
        <v>239</v>
      </c>
      <c r="H265" s="8" t="n">
        <v>6</v>
      </c>
      <c r="I265" s="8" t="n">
        <v>1</v>
      </c>
      <c r="J265" s="8" t="n">
        <v>7</v>
      </c>
      <c r="K265" s="15" t="n">
        <v>3</v>
      </c>
      <c r="L265" s="27" t="n">
        <v>1</v>
      </c>
      <c r="M265" s="8" t="n">
        <v>4</v>
      </c>
      <c r="N265" s="12">
        <f>IF(K265="","",LOOKUP(K265-L265,{-9E+307,0,1},{2,"x",1}))</f>
        <v/>
      </c>
      <c r="O265" s="7">
        <f>IF(K265="","",K265&amp;"-"&amp;L265)</f>
        <v/>
      </c>
      <c r="P265" s="1" t="n"/>
      <c r="DJ265" s="42" t="n"/>
      <c r="DL265" s="29" t="n"/>
      <c r="DM265" s="42" t="n"/>
      <c r="DO265" s="29" t="n"/>
      <c r="DP265" s="42" t="n"/>
      <c r="DR265" s="29" t="n"/>
      <c r="DS265" s="42" t="n"/>
      <c r="DU265" s="29" t="n"/>
      <c r="DV265" s="42" t="n"/>
      <c r="DX265" s="29" t="n"/>
      <c r="DY265" s="42" t="n"/>
      <c r="EA265" s="29" t="n"/>
      <c r="EB265" s="42" t="n"/>
      <c r="ED265" s="29" t="n"/>
      <c r="EE265" s="42" t="n"/>
      <c r="EG265" s="29" t="n"/>
    </row>
    <row r="266">
      <c r="A266" s="52" t="n">
        <v>43533</v>
      </c>
      <c r="B266" s="42" t="inlineStr">
        <is>
          <t>Getafe</t>
        </is>
      </c>
      <c r="C266" s="42" t="inlineStr">
        <is>
          <t>Huesca</t>
        </is>
      </c>
      <c r="D266" s="27" t="n">
        <v>342</v>
      </c>
      <c r="E266" s="27" t="n">
        <v>279</v>
      </c>
      <c r="F266" s="27" t="n">
        <v>229</v>
      </c>
      <c r="G266" s="27" t="n">
        <v>164</v>
      </c>
      <c r="H266" s="8" t="n">
        <v>5</v>
      </c>
      <c r="I266" s="8" t="n">
        <v>1</v>
      </c>
      <c r="J266" s="8" t="n">
        <v>6</v>
      </c>
      <c r="K266" s="15" t="n">
        <v>2</v>
      </c>
      <c r="L266" s="27" t="n">
        <v>1</v>
      </c>
      <c r="M266" s="8" t="n">
        <v>3</v>
      </c>
      <c r="N266" s="12">
        <f>IF(K266="","",LOOKUP(K266-L266,{-9E+307,0,1},{2,"x",1}))</f>
        <v/>
      </c>
      <c r="O266" s="7">
        <f>IF(K266="","",K266&amp;"-"&amp;L266)</f>
        <v/>
      </c>
      <c r="P266" s="1" t="n"/>
      <c r="DJ266" s="42" t="n"/>
      <c r="DL266" s="29" t="n"/>
      <c r="DM266" s="42" t="n"/>
      <c r="DO266" s="29" t="n"/>
      <c r="DP266" s="42" t="n"/>
      <c r="DR266" s="29" t="n"/>
      <c r="DS266" s="42" t="n"/>
      <c r="DU266" s="29" t="n"/>
      <c r="DV266" s="42" t="n"/>
      <c r="DX266" s="29" t="n"/>
      <c r="DY266" s="42" t="n"/>
      <c r="EA266" s="29" t="n"/>
      <c r="EB266" s="42" t="n"/>
      <c r="ED266" s="29" t="n"/>
      <c r="EE266" s="42" t="n"/>
      <c r="EG266" s="29" t="n"/>
    </row>
    <row customHeight="1" ht="12" r="267">
      <c r="A267" s="52" t="n">
        <v>43534</v>
      </c>
      <c r="B267" s="42" t="inlineStr">
        <is>
          <t>Celta Vigo</t>
        </is>
      </c>
      <c r="C267" s="42" t="inlineStr">
        <is>
          <t>Betis</t>
        </is>
      </c>
      <c r="D267" s="27" t="n">
        <v>358</v>
      </c>
      <c r="E267" s="27" t="n">
        <v>607</v>
      </c>
      <c r="F267" s="27" t="n">
        <v>295</v>
      </c>
      <c r="G267" s="27" t="n">
        <v>536</v>
      </c>
      <c r="H267" s="8" t="n">
        <v>1</v>
      </c>
      <c r="I267" s="8" t="n">
        <v>4</v>
      </c>
      <c r="J267" s="8" t="n">
        <v>5</v>
      </c>
      <c r="K267" s="15" t="n">
        <v>0</v>
      </c>
      <c r="L267" s="27" t="n">
        <v>1</v>
      </c>
      <c r="M267" s="8" t="n">
        <v>1</v>
      </c>
      <c r="N267" s="12">
        <f>IF(K267="","",LOOKUP(K267-L267,{-9E+307,0,1},{2,"x",1}))</f>
        <v/>
      </c>
      <c r="O267" s="7">
        <f>IF(K267="","",K267&amp;"-"&amp;L267)</f>
        <v/>
      </c>
      <c r="P267" s="1" t="n"/>
      <c r="DJ267" s="42" t="n"/>
      <c r="DL267" s="29" t="n"/>
      <c r="DM267" s="42" t="n"/>
      <c r="DO267" s="29" t="n"/>
      <c r="DP267" s="42" t="n"/>
      <c r="DR267" s="29" t="n"/>
      <c r="DS267" s="42" t="n"/>
      <c r="DU267" s="29" t="n"/>
      <c r="DV267" s="42" t="n"/>
      <c r="DX267" s="29" t="n"/>
      <c r="DY267" s="42" t="n"/>
      <c r="EA267" s="29" t="n"/>
      <c r="EB267" s="42" t="n"/>
      <c r="ED267" s="29" t="n"/>
      <c r="EE267" s="42" t="n"/>
      <c r="EG267" s="29" t="n"/>
    </row>
    <row customHeight="1" ht="12" r="268">
      <c r="A268" s="52" t="n">
        <v>43534</v>
      </c>
      <c r="B268" s="42" t="inlineStr">
        <is>
          <t>Girona</t>
        </is>
      </c>
      <c r="C268" s="42" t="inlineStr">
        <is>
          <t>Valencia</t>
        </is>
      </c>
      <c r="D268" s="27" t="n">
        <v>524</v>
      </c>
      <c r="E268" s="27" t="n">
        <v>363</v>
      </c>
      <c r="F268" s="27" t="n">
        <v>442</v>
      </c>
      <c r="G268" s="27" t="n">
        <v>285</v>
      </c>
      <c r="H268" s="8" t="n">
        <v>7</v>
      </c>
      <c r="I268" s="8" t="n">
        <v>6</v>
      </c>
      <c r="J268" s="8" t="n">
        <v>13</v>
      </c>
      <c r="K268" s="15" t="n">
        <v>2</v>
      </c>
      <c r="L268" s="27" t="n">
        <v>3</v>
      </c>
      <c r="M268" s="8" t="n">
        <v>5</v>
      </c>
      <c r="N268" s="12">
        <f>IF(K268="","",LOOKUP(K268-L268,{-9E+307,0,1},{2,"x",1}))</f>
        <v/>
      </c>
      <c r="O268" s="7">
        <f>IF(K268="","",K268&amp;"-"&amp;L268)</f>
        <v/>
      </c>
      <c r="P268" s="1" t="n"/>
      <c r="DJ268" s="42" t="n"/>
      <c r="DL268" s="29" t="n"/>
      <c r="DM268" s="42" t="n"/>
      <c r="DO268" s="29" t="n"/>
      <c r="DP268" s="42" t="n"/>
      <c r="DR268" s="29" t="n"/>
      <c r="DS268" s="42" t="n"/>
      <c r="DU268" s="29" t="n"/>
      <c r="DV268" s="42" t="n"/>
      <c r="DX268" s="29" t="n"/>
      <c r="DY268" s="42" t="n"/>
      <c r="EA268" s="29" t="n"/>
      <c r="EB268" s="42" t="n"/>
      <c r="ED268" s="29" t="n"/>
      <c r="EE268" s="42" t="n"/>
      <c r="EG268" s="29" t="n"/>
    </row>
    <row customHeight="1" ht="12" r="269">
      <c r="A269" s="52" t="n">
        <v>43534</v>
      </c>
      <c r="B269" s="42" t="inlineStr">
        <is>
          <t>Levante</t>
        </is>
      </c>
      <c r="C269" s="42" t="inlineStr">
        <is>
          <t>Villarreal</t>
        </is>
      </c>
      <c r="D269" s="27" t="n">
        <v>397</v>
      </c>
      <c r="E269" s="27" t="n">
        <v>390</v>
      </c>
      <c r="F269" s="27" t="n">
        <v>310</v>
      </c>
      <c r="G269" s="27" t="n">
        <v>311</v>
      </c>
      <c r="H269" s="8" t="n">
        <v>3</v>
      </c>
      <c r="I269" s="8" t="n">
        <v>5</v>
      </c>
      <c r="J269" s="8" t="n">
        <v>8</v>
      </c>
      <c r="K269" s="15" t="n">
        <v>0</v>
      </c>
      <c r="L269" s="27" t="n">
        <v>2</v>
      </c>
      <c r="M269" s="8" t="n">
        <v>2</v>
      </c>
      <c r="N269" s="12">
        <f>IF(K269="","",LOOKUP(K269-L269,{-9E+307,0,1},{2,"x",1}))</f>
        <v/>
      </c>
      <c r="O269" s="7">
        <f>IF(K269="","",K269&amp;"-"&amp;L269)</f>
        <v/>
      </c>
      <c r="P269" s="1" t="n"/>
      <c r="DJ269" s="42" t="n"/>
      <c r="DL269" s="29" t="n"/>
      <c r="DM269" s="42" t="n"/>
      <c r="DO269" s="29" t="n"/>
      <c r="DP269" s="42" t="n"/>
      <c r="DR269" s="29" t="n"/>
      <c r="DS269" s="42" t="n"/>
      <c r="DU269" s="29" t="n"/>
      <c r="DV269" s="42" t="n"/>
      <c r="DX269" s="29" t="n"/>
      <c r="DY269" s="42" t="n"/>
      <c r="EA269" s="29" t="n"/>
      <c r="EB269" s="42" t="n"/>
      <c r="ED269" s="29" t="n"/>
      <c r="EE269" s="42" t="n"/>
      <c r="EG269" s="29" t="n"/>
    </row>
    <row customHeight="1" ht="12" r="270">
      <c r="A270" s="52" t="n">
        <v>43534</v>
      </c>
      <c r="B270" s="42" t="inlineStr">
        <is>
          <t>Sevilla</t>
        </is>
      </c>
      <c r="C270" s="42" t="inlineStr">
        <is>
          <t>Real Sociedad</t>
        </is>
      </c>
      <c r="D270" s="27" t="n">
        <v>402</v>
      </c>
      <c r="E270" s="27" t="n">
        <v>428</v>
      </c>
      <c r="F270" s="27" t="n">
        <v>309</v>
      </c>
      <c r="G270" s="27" t="n">
        <v>332</v>
      </c>
      <c r="H270" s="8" t="n">
        <v>10</v>
      </c>
      <c r="I270" s="8" t="n">
        <v>2</v>
      </c>
      <c r="J270" s="8" t="n">
        <v>12</v>
      </c>
      <c r="K270" s="15" t="n">
        <v>5</v>
      </c>
      <c r="L270" s="27" t="n">
        <v>2</v>
      </c>
      <c r="M270" s="8" t="n">
        <v>7</v>
      </c>
      <c r="N270" s="12">
        <f>IF(K270="","",LOOKUP(K270-L270,{-9E+307,0,1},{2,"x",1}))</f>
        <v/>
      </c>
      <c r="O270" s="7">
        <f>IF(K270="","",K270&amp;"-"&amp;L270)</f>
        <v/>
      </c>
      <c r="P270" s="1" t="n"/>
      <c r="DJ270" s="42" t="n"/>
      <c r="DL270" s="29" t="n"/>
      <c r="DM270" s="42" t="n"/>
      <c r="DO270" s="29" t="n"/>
      <c r="DP270" s="42" t="n"/>
      <c r="DR270" s="29" t="n"/>
      <c r="DS270" s="42" t="n"/>
      <c r="DU270" s="29" t="n"/>
      <c r="DV270" s="42" t="n"/>
      <c r="DX270" s="29" t="n"/>
      <c r="DY270" s="42" t="n"/>
      <c r="EA270" s="29" t="n"/>
      <c r="EB270" s="42" t="n"/>
      <c r="ED270" s="29" t="n"/>
      <c r="EE270" s="42" t="n"/>
      <c r="EG270" s="29" t="n"/>
    </row>
    <row customHeight="1" ht="12" r="271">
      <c r="A271" s="52" t="n">
        <v>43534</v>
      </c>
      <c r="B271" s="42" t="inlineStr">
        <is>
          <t>Valladolid</t>
        </is>
      </c>
      <c r="C271" s="42" t="inlineStr">
        <is>
          <t>Real Madrid</t>
        </is>
      </c>
      <c r="D271" s="27" t="n">
        <v>321</v>
      </c>
      <c r="E271" s="27" t="n">
        <v>551</v>
      </c>
      <c r="F271" s="27" t="n">
        <v>259</v>
      </c>
      <c r="G271" s="27" t="n">
        <v>488</v>
      </c>
      <c r="H271" s="8" t="n">
        <v>2</v>
      </c>
      <c r="I271" s="8" t="n">
        <v>6</v>
      </c>
      <c r="J271" s="8" t="n">
        <v>8</v>
      </c>
      <c r="K271" s="15" t="n">
        <v>1</v>
      </c>
      <c r="L271" s="27" t="n">
        <v>4</v>
      </c>
      <c r="M271" s="8" t="n">
        <v>5</v>
      </c>
      <c r="N271" s="12">
        <f>IF(K271="","",LOOKUP(K271-L271,{-9E+307,0,1},{2,"x",1}))</f>
        <v/>
      </c>
      <c r="O271" s="7">
        <f>IF(K271="","",K271&amp;"-"&amp;L271)</f>
        <v/>
      </c>
      <c r="P271" s="1" t="n"/>
      <c r="DJ271" s="42" t="n"/>
      <c r="DL271" s="29" t="n"/>
      <c r="DM271" s="42" t="n"/>
      <c r="DO271" s="29" t="n"/>
      <c r="DP271" s="42" t="n"/>
      <c r="DR271" s="29" t="n"/>
      <c r="DS271" s="42" t="n"/>
      <c r="DU271" s="29" t="n"/>
      <c r="DV271" s="42" t="n"/>
      <c r="DX271" s="29" t="n"/>
      <c r="DY271" s="42" t="n"/>
      <c r="EA271" s="29" t="n"/>
      <c r="EB271" s="42" t="n"/>
      <c r="ED271" s="29" t="n"/>
      <c r="EE271" s="42" t="n"/>
      <c r="EG271" s="29" t="n"/>
    </row>
    <row customHeight="1" ht="12" r="272">
      <c r="A272" s="52" t="n">
        <v>43539</v>
      </c>
      <c r="B272" s="42" t="inlineStr">
        <is>
          <t>Real Sociedad</t>
        </is>
      </c>
      <c r="C272" s="42" t="inlineStr">
        <is>
          <t>Levante</t>
        </is>
      </c>
      <c r="D272" s="27" t="n">
        <v>466</v>
      </c>
      <c r="E272" s="27" t="n">
        <v>333</v>
      </c>
      <c r="F272" s="27" t="n">
        <v>374</v>
      </c>
      <c r="G272" s="27" t="n">
        <v>239</v>
      </c>
      <c r="H272" s="8" t="n">
        <v>7</v>
      </c>
      <c r="I272" s="8" t="n">
        <v>3</v>
      </c>
      <c r="J272" s="8" t="n">
        <v>10</v>
      </c>
      <c r="K272" s="15" t="n">
        <v>1</v>
      </c>
      <c r="L272" s="27" t="n">
        <v>1</v>
      </c>
      <c r="M272" s="8" t="n">
        <v>2</v>
      </c>
      <c r="N272" s="12">
        <f>IF(K272="","",LOOKUP(K272-L272,{-9E+307,0,1},{2,"x",1}))</f>
        <v/>
      </c>
      <c r="O272" s="7">
        <f>IF(K272="","",K272&amp;"-"&amp;L272)</f>
        <v/>
      </c>
      <c r="P272" s="1" t="n"/>
      <c r="DJ272" s="42" t="n"/>
      <c r="DL272" s="29" t="n"/>
      <c r="DM272" s="42" t="n"/>
      <c r="DO272" s="29" t="n"/>
      <c r="DP272" s="42" t="n"/>
      <c r="DR272" s="29" t="n"/>
      <c r="DS272" s="42" t="n"/>
      <c r="DU272" s="29" t="n"/>
      <c r="DV272" s="42" t="n"/>
      <c r="DX272" s="29" t="n"/>
      <c r="DY272" s="42" t="n"/>
      <c r="EA272" s="29" t="n"/>
      <c r="EB272" s="42" t="n"/>
      <c r="ED272" s="29" t="n"/>
      <c r="EE272" s="42" t="n"/>
      <c r="EG272" s="29" t="n"/>
    </row>
    <row customHeight="1" ht="12" r="273">
      <c r="A273" s="52" t="n">
        <v>43540</v>
      </c>
      <c r="B273" s="42" t="inlineStr">
        <is>
          <t>Ath Bilbao</t>
        </is>
      </c>
      <c r="C273" s="42" t="inlineStr">
        <is>
          <t>Atl. Madrid</t>
        </is>
      </c>
      <c r="D273" s="27" t="n">
        <v>421</v>
      </c>
      <c r="E273" s="27" t="n">
        <v>458</v>
      </c>
      <c r="F273" s="27" t="n">
        <v>320</v>
      </c>
      <c r="G273" s="27" t="n">
        <v>346</v>
      </c>
      <c r="H273" s="8" t="n">
        <v>5</v>
      </c>
      <c r="I273" s="8" t="n">
        <v>2</v>
      </c>
      <c r="J273" s="8" t="n">
        <v>7</v>
      </c>
      <c r="K273" s="15" t="n">
        <v>2</v>
      </c>
      <c r="L273" s="27" t="n">
        <v>0</v>
      </c>
      <c r="M273" s="8" t="n">
        <v>2</v>
      </c>
      <c r="N273" s="12">
        <f>IF(K273="","",LOOKUP(K273-L273,{-9E+307,0,1},{2,"x",1}))</f>
        <v/>
      </c>
      <c r="O273" s="7">
        <f>IF(K273="","",K273&amp;"-"&amp;L273)</f>
        <v/>
      </c>
      <c r="P273" s="1" t="n"/>
      <c r="DJ273" s="42" t="n"/>
      <c r="DL273" s="29" t="n"/>
      <c r="DM273" s="42" t="n"/>
      <c r="DO273" s="29" t="n"/>
      <c r="DP273" s="42" t="n"/>
      <c r="DR273" s="29" t="n"/>
      <c r="DS273" s="42" t="n"/>
      <c r="DU273" s="29" t="n"/>
      <c r="DV273" s="42" t="n"/>
      <c r="DX273" s="29" t="n"/>
      <c r="DY273" s="42" t="n"/>
      <c r="EA273" s="29" t="n"/>
      <c r="EB273" s="42" t="n"/>
      <c r="ED273" s="29" t="n"/>
      <c r="EE273" s="42" t="n"/>
      <c r="EG273" s="29" t="n"/>
    </row>
    <row customHeight="1" ht="12" r="274">
      <c r="A274" s="52" t="n">
        <v>43540</v>
      </c>
      <c r="B274" s="42" t="inlineStr">
        <is>
          <t>Huesca</t>
        </is>
      </c>
      <c r="C274" s="42" t="inlineStr">
        <is>
          <t>Alaves</t>
        </is>
      </c>
      <c r="D274" s="27" t="n">
        <v>355</v>
      </c>
      <c r="E274" s="27" t="n">
        <v>289</v>
      </c>
      <c r="F274" s="27" t="n">
        <v>248</v>
      </c>
      <c r="G274" s="27" t="n">
        <v>193</v>
      </c>
      <c r="H274" s="8" t="n">
        <v>1</v>
      </c>
      <c r="I274" s="8" t="n">
        <v>5</v>
      </c>
      <c r="J274" s="8" t="n">
        <v>6</v>
      </c>
      <c r="K274" s="15" t="n">
        <v>1</v>
      </c>
      <c r="L274" s="27" t="n">
        <v>3</v>
      </c>
      <c r="M274" s="8" t="n">
        <v>4</v>
      </c>
      <c r="N274" s="12">
        <f>IF(K274="","",LOOKUP(K274-L274,{-9E+307,0,1},{2,"x",1}))</f>
        <v/>
      </c>
      <c r="O274" s="7">
        <f>IF(K274="","",K274&amp;"-"&amp;L274)</f>
        <v/>
      </c>
      <c r="P274" s="1" t="n"/>
      <c r="DJ274" s="42" t="n"/>
      <c r="DL274" s="29" t="n"/>
      <c r="DM274" s="42" t="n"/>
      <c r="DO274" s="29" t="n"/>
      <c r="DP274" s="42" t="n"/>
      <c r="DR274" s="29" t="n"/>
      <c r="DS274" s="42" t="n"/>
      <c r="DU274" s="29" t="n"/>
      <c r="DV274" s="42" t="n"/>
      <c r="DX274" s="29" t="n"/>
      <c r="DY274" s="42" t="n"/>
      <c r="EA274" s="29" t="n"/>
      <c r="EB274" s="42" t="n"/>
      <c r="ED274" s="29" t="n"/>
      <c r="EE274" s="42" t="n"/>
      <c r="EG274" s="29" t="n"/>
    </row>
    <row customHeight="1" ht="12" r="275">
      <c r="A275" s="52" t="n">
        <v>43540</v>
      </c>
      <c r="B275" s="42" t="inlineStr">
        <is>
          <t>Leganes</t>
        </is>
      </c>
      <c r="C275" s="42" t="inlineStr">
        <is>
          <t>Girona</t>
        </is>
      </c>
      <c r="D275" s="27" t="n">
        <v>438</v>
      </c>
      <c r="E275" s="27" t="n">
        <v>389</v>
      </c>
      <c r="F275" s="27" t="n">
        <v>337</v>
      </c>
      <c r="G275" s="27" t="n">
        <v>290</v>
      </c>
      <c r="H275" s="8" t="n">
        <v>3</v>
      </c>
      <c r="I275" s="8" t="n">
        <v>4</v>
      </c>
      <c r="J275" s="8" t="n">
        <v>7</v>
      </c>
      <c r="K275" s="15" t="n">
        <v>0</v>
      </c>
      <c r="L275" s="27" t="n">
        <v>2</v>
      </c>
      <c r="M275" s="8" t="n">
        <v>2</v>
      </c>
      <c r="N275" s="12">
        <f>IF(K275="","",LOOKUP(K275-L275,{-9E+307,0,1},{2,"x",1}))</f>
        <v/>
      </c>
      <c r="O275" s="7">
        <f>IF(K275="","",K275&amp;"-"&amp;L275)</f>
        <v/>
      </c>
      <c r="P275" s="1" t="n"/>
      <c r="DJ275" s="42" t="n"/>
      <c r="DL275" s="29" t="n"/>
      <c r="DM275" s="42" t="n"/>
      <c r="DO275" s="29" t="n"/>
      <c r="DP275" s="42" t="n"/>
      <c r="DR275" s="29" t="n"/>
      <c r="DS275" s="42" t="n"/>
      <c r="DU275" s="29" t="n"/>
      <c r="DV275" s="42" t="n"/>
      <c r="DX275" s="29" t="n"/>
      <c r="DY275" s="42" t="n"/>
      <c r="EA275" s="29" t="n"/>
      <c r="EB275" s="42" t="n"/>
      <c r="ED275" s="29" t="n"/>
      <c r="EE275" s="42" t="n"/>
      <c r="EG275" s="29" t="n"/>
    </row>
    <row customHeight="1" ht="12" r="276">
      <c r="A276" s="52" t="n">
        <v>43540</v>
      </c>
      <c r="B276" s="42" t="inlineStr">
        <is>
          <t>Real Madrid</t>
        </is>
      </c>
      <c r="C276" s="42" t="inlineStr">
        <is>
          <t>Celta Vigo</t>
        </is>
      </c>
      <c r="D276" s="27" t="n">
        <v>526</v>
      </c>
      <c r="E276" s="27" t="n">
        <v>481</v>
      </c>
      <c r="F276" s="27" t="n">
        <v>464</v>
      </c>
      <c r="G276" s="27" t="n">
        <v>418</v>
      </c>
      <c r="H276" s="8" t="n">
        <v>7</v>
      </c>
      <c r="I276" s="8" t="n">
        <v>1</v>
      </c>
      <c r="J276" s="8" t="n">
        <v>8</v>
      </c>
      <c r="K276" s="15" t="n">
        <v>2</v>
      </c>
      <c r="L276" s="27" t="n">
        <v>0</v>
      </c>
      <c r="M276" s="8" t="n">
        <v>2</v>
      </c>
      <c r="N276" s="12">
        <f>IF(K276="","",LOOKUP(K276-L276,{-9E+307,0,1},{2,"x",1}))</f>
        <v/>
      </c>
      <c r="O276" s="7">
        <f>IF(K276="","",K276&amp;"-"&amp;L276)</f>
        <v/>
      </c>
      <c r="P276" s="1" t="n"/>
      <c r="DJ276" s="42" t="n"/>
      <c r="DL276" s="29" t="n"/>
      <c r="DM276" s="42" t="n"/>
      <c r="DO276" s="29" t="n"/>
      <c r="DP276" s="42" t="n"/>
      <c r="DR276" s="29" t="n"/>
      <c r="DS276" s="42" t="n"/>
      <c r="DU276" s="29" t="n"/>
      <c r="DV276" s="42" t="n"/>
      <c r="DX276" s="29" t="n"/>
      <c r="DY276" s="42" t="n"/>
      <c r="EA276" s="29" t="n"/>
      <c r="EB276" s="42" t="n"/>
      <c r="ED276" s="29" t="n"/>
      <c r="EE276" s="42" t="n"/>
      <c r="EG276" s="29" t="n"/>
    </row>
    <row customHeight="1" ht="12" r="277">
      <c r="A277" s="52" t="n">
        <v>43541</v>
      </c>
      <c r="B277" s="42" t="inlineStr">
        <is>
          <t>Betis</t>
        </is>
      </c>
      <c r="C277" s="42" t="inlineStr">
        <is>
          <t>Barcelona</t>
        </is>
      </c>
      <c r="D277" s="27" t="n">
        <v>582</v>
      </c>
      <c r="E277" s="27" t="n">
        <v>462</v>
      </c>
      <c r="F277" s="27" t="n">
        <v>507</v>
      </c>
      <c r="G277" s="27" t="n">
        <v>403</v>
      </c>
      <c r="H277" s="8" t="n">
        <v>3</v>
      </c>
      <c r="I277" s="8" t="n">
        <v>9</v>
      </c>
      <c r="J277" s="8" t="n">
        <v>12</v>
      </c>
      <c r="K277" s="15" t="n">
        <v>1</v>
      </c>
      <c r="L277" s="27" t="n">
        <v>4</v>
      </c>
      <c r="M277" s="8" t="n">
        <v>5</v>
      </c>
      <c r="N277" s="12">
        <f>IF(K277="","",LOOKUP(K277-L277,{-9E+307,0,1},{2,"x",1}))</f>
        <v/>
      </c>
      <c r="O277" s="7">
        <f>IF(K277="","",K277&amp;"-"&amp;L277)</f>
        <v/>
      </c>
      <c r="P277" s="1" t="n"/>
      <c r="DJ277" s="42" t="n"/>
      <c r="DL277" s="29" t="n"/>
      <c r="DM277" s="42" t="n"/>
      <c r="DO277" s="29" t="n"/>
      <c r="DP277" s="42" t="n"/>
      <c r="DR277" s="29" t="n"/>
      <c r="DS277" s="42" t="n"/>
      <c r="DU277" s="29" t="n"/>
      <c r="DV277" s="42" t="n"/>
      <c r="DX277" s="29" t="n"/>
      <c r="DY277" s="42" t="n"/>
      <c r="EA277" s="29" t="n"/>
      <c r="EB277" s="42" t="n"/>
      <c r="ED277" s="29" t="n"/>
      <c r="EE277" s="42" t="n"/>
      <c r="EG277" s="29" t="n"/>
    </row>
    <row customHeight="1" ht="12" r="278">
      <c r="A278" s="52" t="n">
        <v>43541</v>
      </c>
      <c r="B278" s="42" t="inlineStr">
        <is>
          <t>Eibar</t>
        </is>
      </c>
      <c r="C278" s="42" t="inlineStr">
        <is>
          <t>Valladolid</t>
        </is>
      </c>
      <c r="D278" s="27" t="n">
        <v>468</v>
      </c>
      <c r="E278" s="27" t="n">
        <v>293</v>
      </c>
      <c r="F278" s="27" t="n">
        <v>349</v>
      </c>
      <c r="G278" s="27" t="n">
        <v>187</v>
      </c>
      <c r="H278" s="8" t="n">
        <v>3</v>
      </c>
      <c r="I278" s="8" t="n">
        <v>3</v>
      </c>
      <c r="J278" s="8" t="n">
        <v>6</v>
      </c>
      <c r="K278" s="15" t="n">
        <v>1</v>
      </c>
      <c r="L278" s="27" t="n">
        <v>2</v>
      </c>
      <c r="M278" s="8" t="n">
        <v>3</v>
      </c>
      <c r="N278" s="12">
        <f>IF(K278="","",LOOKUP(K278-L278,{-9E+307,0,1},{2,"x",1}))</f>
        <v/>
      </c>
      <c r="O278" s="7">
        <f>IF(K278="","",K278&amp;"-"&amp;L278)</f>
        <v/>
      </c>
      <c r="P278" s="1" t="n"/>
      <c r="DJ278" s="42" t="n"/>
      <c r="DL278" s="29" t="n"/>
      <c r="DM278" s="42" t="n"/>
      <c r="DO278" s="29" t="n"/>
      <c r="DP278" s="42" t="n"/>
      <c r="DR278" s="29" t="n"/>
      <c r="DS278" s="42" t="n"/>
      <c r="DU278" s="29" t="n"/>
      <c r="DV278" s="42" t="n"/>
      <c r="DX278" s="29" t="n"/>
      <c r="DY278" s="42" t="n"/>
      <c r="EA278" s="29" t="n"/>
      <c r="EB278" s="42" t="n"/>
      <c r="ED278" s="29" t="n"/>
      <c r="EE278" s="42" t="n"/>
      <c r="EG278" s="29" t="n"/>
    </row>
    <row customHeight="1" ht="12" r="279">
      <c r="A279" s="52" t="n">
        <v>43541</v>
      </c>
      <c r="B279" s="42" t="inlineStr">
        <is>
          <t>Espanyol</t>
        </is>
      </c>
      <c r="C279" s="42" t="inlineStr">
        <is>
          <t>Sevilla</t>
        </is>
      </c>
      <c r="D279" s="27" t="n">
        <v>439</v>
      </c>
      <c r="E279" s="27" t="n">
        <v>441</v>
      </c>
      <c r="F279" s="27" t="n">
        <v>341</v>
      </c>
      <c r="G279" s="27" t="n">
        <v>345</v>
      </c>
      <c r="H279" s="8" t="n">
        <v>3</v>
      </c>
      <c r="I279" s="8" t="n">
        <v>3</v>
      </c>
      <c r="J279" s="8" t="n">
        <v>6</v>
      </c>
      <c r="K279" s="15" t="n">
        <v>0</v>
      </c>
      <c r="L279" s="27" t="n">
        <v>1</v>
      </c>
      <c r="M279" s="8" t="n">
        <v>1</v>
      </c>
      <c r="N279" s="12">
        <f>IF(K279="","",LOOKUP(K279-L279,{-9E+307,0,1},{2,"x",1}))</f>
        <v/>
      </c>
      <c r="O279" s="7">
        <f>IF(K279="","",K279&amp;"-"&amp;L279)</f>
        <v/>
      </c>
      <c r="P279" s="1" t="n"/>
      <c r="DJ279" s="42" t="n"/>
      <c r="DL279" s="29" t="n"/>
      <c r="DM279" s="42" t="n"/>
      <c r="DO279" s="29" t="n"/>
      <c r="DP279" s="42" t="n"/>
      <c r="DR279" s="29" t="n"/>
      <c r="DS279" s="42" t="n"/>
      <c r="DU279" s="29" t="n"/>
      <c r="DV279" s="42" t="n"/>
      <c r="DX279" s="29" t="n"/>
      <c r="DY279" s="42" t="n"/>
      <c r="EA279" s="29" t="n"/>
      <c r="EB279" s="42" t="n"/>
      <c r="ED279" s="29" t="n"/>
      <c r="EE279" s="42" t="n"/>
      <c r="EG279" s="29" t="n"/>
    </row>
    <row customHeight="1" ht="12" r="280">
      <c r="A280" s="52" t="n">
        <v>43541</v>
      </c>
      <c r="B280" s="42" t="inlineStr">
        <is>
          <t>Valencia</t>
        </is>
      </c>
      <c r="C280" s="42" t="inlineStr">
        <is>
          <t>Getafe</t>
        </is>
      </c>
      <c r="D280" s="27" t="n">
        <v>452</v>
      </c>
      <c r="E280" s="27" t="n">
        <v>268</v>
      </c>
      <c r="F280" s="27" t="n">
        <v>344</v>
      </c>
      <c r="G280" s="27" t="n">
        <v>149</v>
      </c>
      <c r="H280" s="8" t="n">
        <v>2</v>
      </c>
      <c r="I280" s="8" t="n">
        <v>1</v>
      </c>
      <c r="J280" s="8" t="n">
        <v>3</v>
      </c>
      <c r="K280" s="15" t="n">
        <v>0</v>
      </c>
      <c r="L280" s="27" t="n">
        <v>0</v>
      </c>
      <c r="M280" s="8" t="n">
        <v>0</v>
      </c>
      <c r="N280" s="12">
        <f>IF(K280="","",LOOKUP(K280-L280,{-9E+307,0,1},{2,"x",1}))</f>
        <v/>
      </c>
      <c r="O280" s="7">
        <f>IF(K280="","",K280&amp;"-"&amp;L280)</f>
        <v/>
      </c>
      <c r="P280" s="1" t="n"/>
      <c r="DJ280" s="42" t="n"/>
      <c r="DL280" s="29" t="n"/>
      <c r="DM280" s="42" t="n"/>
      <c r="DO280" s="29" t="n"/>
      <c r="DP280" s="42" t="n"/>
      <c r="DR280" s="29" t="n"/>
      <c r="DS280" s="42" t="n"/>
      <c r="DU280" s="29" t="n"/>
      <c r="DV280" s="42" t="n"/>
      <c r="DX280" s="29" t="n"/>
      <c r="DY280" s="42" t="n"/>
      <c r="EA280" s="29" t="n"/>
      <c r="EB280" s="42" t="n"/>
      <c r="ED280" s="29" t="n"/>
      <c r="EE280" s="42" t="n"/>
      <c r="EG280" s="29" t="n"/>
    </row>
    <row customHeight="1" ht="12" r="281">
      <c r="A281" s="52" t="n">
        <v>43541</v>
      </c>
      <c r="B281" s="42" t="inlineStr">
        <is>
          <t>Villarreal</t>
        </is>
      </c>
      <c r="C281" s="42" t="inlineStr">
        <is>
          <t>Rayo Vallecano</t>
        </is>
      </c>
      <c r="D281" s="27" t="n">
        <v>429</v>
      </c>
      <c r="E281" s="27" t="n">
        <v>362</v>
      </c>
      <c r="F281" s="27" t="n">
        <v>365</v>
      </c>
      <c r="G281" s="27" t="n">
        <v>283</v>
      </c>
      <c r="H281" s="8" t="n">
        <v>4</v>
      </c>
      <c r="I281" s="8" t="n">
        <v>3</v>
      </c>
      <c r="J281" s="8" t="n">
        <v>7</v>
      </c>
      <c r="K281" s="15" t="n">
        <v>3</v>
      </c>
      <c r="L281" s="27" t="n">
        <v>1</v>
      </c>
      <c r="M281" s="8" t="n">
        <v>4</v>
      </c>
      <c r="N281" s="12">
        <f>IF(K281="","",LOOKUP(K281-L281,{-9E+307,0,1},{2,"x",1}))</f>
        <v/>
      </c>
      <c r="O281" s="7">
        <f>IF(K281="","",K281&amp;"-"&amp;L281)</f>
        <v/>
      </c>
      <c r="P281" s="1" t="n"/>
      <c r="DJ281" s="42" t="n"/>
      <c r="DL281" s="29" t="n"/>
      <c r="DM281" s="42" t="n"/>
      <c r="DO281" s="29" t="n"/>
      <c r="DP281" s="42" t="n"/>
      <c r="DR281" s="29" t="n"/>
      <c r="DS281" s="42" t="n"/>
      <c r="DU281" s="29" t="n"/>
      <c r="DV281" s="42" t="n"/>
      <c r="DX281" s="29" t="n"/>
      <c r="DY281" s="42" t="n"/>
      <c r="EA281" s="29" t="n"/>
      <c r="EB281" s="42" t="n"/>
      <c r="ED281" s="29" t="n"/>
      <c r="EE281" s="42" t="n"/>
      <c r="EG281" s="29" t="n"/>
    </row>
    <row customHeight="1" ht="12" r="282">
      <c r="A282" s="52" t="n">
        <v>43553</v>
      </c>
      <c r="B282" s="42" t="inlineStr">
        <is>
          <t>Girona</t>
        </is>
      </c>
      <c r="C282" s="42" t="inlineStr">
        <is>
          <t>Ath Bilbao</t>
        </is>
      </c>
      <c r="D282" s="27" t="n">
        <v>406</v>
      </c>
      <c r="E282" s="27" t="n">
        <v>426</v>
      </c>
      <c r="F282" s="27" t="n">
        <v>312</v>
      </c>
      <c r="G282" s="27" t="n">
        <v>333</v>
      </c>
      <c r="H282" s="8" t="n">
        <v>2</v>
      </c>
      <c r="I282" s="8" t="n">
        <v>5</v>
      </c>
      <c r="J282" s="8" t="n">
        <v>7</v>
      </c>
      <c r="K282" s="15" t="n">
        <v>1</v>
      </c>
      <c r="L282" s="27" t="n">
        <v>2</v>
      </c>
      <c r="M282" s="8" t="n">
        <v>3</v>
      </c>
      <c r="N282" s="12">
        <f>IF(K282="","",LOOKUP(K282-L282,{-9E+307,0,1},{2,"x",1}))</f>
        <v/>
      </c>
      <c r="O282" s="7">
        <f>IF(K282="","",K282&amp;"-"&amp;L282)</f>
        <v/>
      </c>
      <c r="P282" s="1" t="n"/>
      <c r="DJ282" s="42" t="n"/>
      <c r="DL282" s="29" t="n"/>
      <c r="DM282" s="42" t="n"/>
      <c r="DO282" s="29" t="n"/>
      <c r="DP282" s="42" t="n"/>
      <c r="DR282" s="29" t="n"/>
      <c r="DS282" s="42" t="n"/>
      <c r="DU282" s="29" t="n"/>
      <c r="DV282" s="42" t="n"/>
      <c r="DX282" s="29" t="n"/>
      <c r="DY282" s="42" t="n"/>
      <c r="EA282" s="29" t="n"/>
      <c r="EB282" s="42" t="n"/>
      <c r="ED282" s="29" t="n"/>
      <c r="EE282" s="42" t="n"/>
      <c r="EG282" s="29" t="n"/>
    </row>
    <row customHeight="1" ht="12" r="283">
      <c r="A283" s="52" t="n">
        <v>43554</v>
      </c>
      <c r="B283" s="42" t="inlineStr">
        <is>
          <t>Alaves</t>
        </is>
      </c>
      <c r="C283" s="42" t="inlineStr">
        <is>
          <t>Atl. Madrid</t>
        </is>
      </c>
      <c r="D283" s="27" t="n">
        <v>376</v>
      </c>
      <c r="E283" s="27" t="n">
        <v>510</v>
      </c>
      <c r="F283" s="27" t="n">
        <v>281</v>
      </c>
      <c r="G283" s="27" t="n">
        <v>410</v>
      </c>
      <c r="H283" s="8" t="n">
        <v>4</v>
      </c>
      <c r="I283" s="8" t="n">
        <v>7</v>
      </c>
      <c r="J283" s="8" t="n">
        <v>11</v>
      </c>
      <c r="K283" s="15" t="n">
        <v>0</v>
      </c>
      <c r="L283" s="27" t="n">
        <v>4</v>
      </c>
      <c r="M283" s="8" t="n">
        <v>4</v>
      </c>
      <c r="N283" s="12">
        <f>IF(K283="","",LOOKUP(K283-L283,{-9E+307,0,1},{2,"x",1}))</f>
        <v/>
      </c>
      <c r="O283" s="7">
        <f>IF(K283="","",K283&amp;"-"&amp;L283)</f>
        <v/>
      </c>
      <c r="P283" s="1" t="n"/>
      <c r="DJ283" s="42" t="n"/>
      <c r="DL283" s="29" t="n"/>
      <c r="DM283" s="42" t="n"/>
      <c r="DO283" s="29" t="n"/>
      <c r="DP283" s="42" t="n"/>
      <c r="DR283" s="29" t="n"/>
      <c r="DS283" s="42" t="n"/>
      <c r="DU283" s="29" t="n"/>
      <c r="DV283" s="42" t="n"/>
      <c r="DX283" s="29" t="n"/>
      <c r="DY283" s="42" t="n"/>
      <c r="EA283" s="29" t="n"/>
      <c r="EB283" s="42" t="n"/>
      <c r="ED283" s="29" t="n"/>
      <c r="EE283" s="42" t="n"/>
      <c r="EG283" s="29" t="n"/>
    </row>
    <row customHeight="1" ht="12" r="284">
      <c r="A284" s="52" t="n">
        <v>43554</v>
      </c>
      <c r="B284" s="42" t="inlineStr">
        <is>
          <t>Barcelona</t>
        </is>
      </c>
      <c r="C284" s="42" t="inlineStr">
        <is>
          <t>Espanyol</t>
        </is>
      </c>
      <c r="D284" s="27" t="n">
        <v>692</v>
      </c>
      <c r="E284" s="27" t="n">
        <v>300</v>
      </c>
      <c r="F284" s="27" t="n">
        <v>607</v>
      </c>
      <c r="G284" s="27" t="n">
        <v>217</v>
      </c>
      <c r="H284" s="8" t="n">
        <v>3</v>
      </c>
      <c r="I284" s="8" t="n">
        <v>2</v>
      </c>
      <c r="J284" s="8" t="n">
        <v>5</v>
      </c>
      <c r="K284" s="15" t="n">
        <v>2</v>
      </c>
      <c r="L284" s="27" t="n">
        <v>0</v>
      </c>
      <c r="M284" s="8" t="n">
        <v>2</v>
      </c>
      <c r="N284" s="12">
        <f>IF(K284="","",LOOKUP(K284-L284,{-9E+307,0,1},{2,"x",1}))</f>
        <v/>
      </c>
      <c r="O284" s="7">
        <f>IF(K284="","",K284&amp;"-"&amp;L284)</f>
        <v/>
      </c>
      <c r="P284" s="1" t="n"/>
      <c r="DJ284" s="42" t="n"/>
      <c r="DL284" s="29" t="n"/>
      <c r="DM284" s="42" t="n"/>
      <c r="DO284" s="29" t="n"/>
      <c r="DP284" s="42" t="n"/>
      <c r="DR284" s="29" t="n"/>
      <c r="DS284" s="42" t="n"/>
      <c r="DU284" s="29" t="n"/>
      <c r="DV284" s="42" t="n"/>
      <c r="DX284" s="29" t="n"/>
      <c r="DY284" s="42" t="n"/>
      <c r="EA284" s="29" t="n"/>
      <c r="EB284" s="42" t="n"/>
      <c r="ED284" s="29" t="n"/>
      <c r="EE284" s="42" t="n"/>
      <c r="EG284" s="29" t="n"/>
    </row>
    <row customHeight="1" ht="12" r="285">
      <c r="A285" s="52" t="n">
        <v>43554</v>
      </c>
      <c r="B285" s="42" t="inlineStr">
        <is>
          <t>Celta Vigo</t>
        </is>
      </c>
      <c r="C285" s="42" t="inlineStr">
        <is>
          <t>Villarreal</t>
        </is>
      </c>
      <c r="D285" s="27" t="n">
        <v>521</v>
      </c>
      <c r="E285" s="27" t="n">
        <v>301</v>
      </c>
      <c r="F285" s="27" t="n">
        <v>456</v>
      </c>
      <c r="G285" s="27" t="n">
        <v>229</v>
      </c>
      <c r="H285" s="8" t="n">
        <v>6</v>
      </c>
      <c r="I285" s="8" t="n">
        <v>5</v>
      </c>
      <c r="J285" s="8" t="n">
        <v>11</v>
      </c>
      <c r="K285" s="15" t="n">
        <v>3</v>
      </c>
      <c r="L285" s="27" t="n">
        <v>2</v>
      </c>
      <c r="M285" s="8" t="n">
        <v>5</v>
      </c>
      <c r="N285" s="12">
        <f>IF(K285="","",LOOKUP(K285-L285,{-9E+307,0,1},{2,"x",1}))</f>
        <v/>
      </c>
      <c r="O285" s="7">
        <f>IF(K285="","",K285&amp;"-"&amp;L285)</f>
        <v/>
      </c>
      <c r="P285" s="1" t="n"/>
      <c r="DJ285" s="42" t="n"/>
      <c r="DL285" s="29" t="n"/>
      <c r="DM285" s="42" t="n"/>
      <c r="DO285" s="29" t="n"/>
      <c r="DP285" s="42" t="n"/>
      <c r="DR285" s="29" t="n"/>
      <c r="DS285" s="42" t="n"/>
      <c r="DU285" s="29" t="n"/>
      <c r="DV285" s="42" t="n"/>
      <c r="DX285" s="29" t="n"/>
      <c r="DY285" s="42" t="n"/>
      <c r="EA285" s="29" t="n"/>
      <c r="EB285" s="42" t="n"/>
      <c r="ED285" s="29" t="n"/>
      <c r="EE285" s="42" t="n"/>
      <c r="EG285" s="29" t="n"/>
    </row>
    <row customHeight="1" ht="12" r="286">
      <c r="A286" s="52" t="n">
        <v>43554</v>
      </c>
      <c r="B286" s="42" t="inlineStr">
        <is>
          <t>Getafe</t>
        </is>
      </c>
      <c r="C286" s="42" t="inlineStr">
        <is>
          <t>Leganes</t>
        </is>
      </c>
      <c r="D286" s="27" t="n">
        <v>352</v>
      </c>
      <c r="E286" s="27" t="n">
        <v>275</v>
      </c>
      <c r="F286" s="27" t="n">
        <v>251</v>
      </c>
      <c r="G286" s="27" t="n">
        <v>162</v>
      </c>
      <c r="H286" s="8" t="n">
        <v>2</v>
      </c>
      <c r="I286" s="8" t="n">
        <v>3</v>
      </c>
      <c r="J286" s="8" t="n">
        <v>5</v>
      </c>
      <c r="K286" s="15" t="n">
        <v>0</v>
      </c>
      <c r="L286" s="27" t="n">
        <v>2</v>
      </c>
      <c r="M286" s="8" t="n">
        <v>2</v>
      </c>
      <c r="N286" s="12">
        <f>IF(K286="","",LOOKUP(K286-L286,{-9E+307,0,1},{2,"x",1}))</f>
        <v/>
      </c>
      <c r="O286" s="7">
        <f>IF(K286="","",K286&amp;"-"&amp;L286)</f>
        <v/>
      </c>
      <c r="P286" s="1" t="n"/>
      <c r="DJ286" s="42" t="n"/>
      <c r="DL286" s="29" t="n"/>
      <c r="DM286" s="42" t="n"/>
      <c r="DO286" s="29" t="n"/>
      <c r="DP286" s="42" t="n"/>
      <c r="DR286" s="29" t="n"/>
      <c r="DS286" s="42" t="n"/>
      <c r="DU286" s="29" t="n"/>
      <c r="DV286" s="42" t="n"/>
      <c r="DX286" s="29" t="n"/>
      <c r="DY286" s="42" t="n"/>
      <c r="EA286" s="29" t="n"/>
      <c r="EB286" s="42" t="n"/>
      <c r="ED286" s="29" t="n"/>
      <c r="EE286" s="42" t="n"/>
      <c r="EG286" s="29" t="n"/>
    </row>
    <row customHeight="1" ht="12" r="287">
      <c r="A287" s="52" t="n">
        <v>43555</v>
      </c>
      <c r="B287" s="42" t="inlineStr">
        <is>
          <t>Levante</t>
        </is>
      </c>
      <c r="C287" s="42" t="inlineStr">
        <is>
          <t>Eibar</t>
        </is>
      </c>
      <c r="D287" s="27" t="n">
        <v>291</v>
      </c>
      <c r="E287" s="27" t="n">
        <v>418</v>
      </c>
      <c r="F287" s="27" t="n">
        <v>185</v>
      </c>
      <c r="G287" s="27" t="n">
        <v>313</v>
      </c>
      <c r="H287" s="8" t="n">
        <v>2</v>
      </c>
      <c r="I287" s="8" t="n">
        <v>3</v>
      </c>
      <c r="J287" s="8" t="n">
        <v>5</v>
      </c>
      <c r="K287" s="15" t="n">
        <v>2</v>
      </c>
      <c r="L287" s="27" t="n">
        <v>2</v>
      </c>
      <c r="M287" s="8" t="n">
        <v>4</v>
      </c>
      <c r="N287" s="12">
        <f>IF(K287="","",LOOKUP(K287-L287,{-9E+307,0,1},{2,"x",1}))</f>
        <v/>
      </c>
      <c r="O287" s="7">
        <f>IF(K287="","",K287&amp;"-"&amp;L287)</f>
        <v/>
      </c>
      <c r="P287" s="1" t="n"/>
      <c r="DJ287" s="42" t="n"/>
      <c r="DL287" s="29" t="n"/>
      <c r="DM287" s="42" t="n"/>
      <c r="DO287" s="29" t="n"/>
      <c r="DP287" s="42" t="n"/>
      <c r="DR287" s="29" t="n"/>
      <c r="DS287" s="42" t="n"/>
      <c r="DU287" s="29" t="n"/>
      <c r="DV287" s="42" t="n"/>
      <c r="DX287" s="29" t="n"/>
      <c r="DY287" s="42" t="n"/>
      <c r="EA287" s="29" t="n"/>
      <c r="EB287" s="42" t="n"/>
      <c r="ED287" s="29" t="n"/>
      <c r="EE287" s="42" t="n"/>
      <c r="EG287" s="29" t="n"/>
    </row>
    <row customHeight="1" ht="12" r="288">
      <c r="A288" s="52" t="n">
        <v>43555</v>
      </c>
      <c r="B288" s="42" t="inlineStr">
        <is>
          <t>Rayo Vallecano</t>
        </is>
      </c>
      <c r="C288" s="42" t="inlineStr">
        <is>
          <t>Betis</t>
        </is>
      </c>
      <c r="D288" s="27" t="n">
        <v>346</v>
      </c>
      <c r="E288" s="27" t="n">
        <v>437</v>
      </c>
      <c r="F288" s="27" t="n">
        <v>259</v>
      </c>
      <c r="G288" s="27" t="n">
        <v>340</v>
      </c>
      <c r="H288" s="8" t="n">
        <v>5</v>
      </c>
      <c r="I288" s="8" t="n">
        <v>2</v>
      </c>
      <c r="J288" s="8" t="n">
        <v>7</v>
      </c>
      <c r="K288" s="15" t="n">
        <v>1</v>
      </c>
      <c r="L288" s="27" t="n">
        <v>1</v>
      </c>
      <c r="M288" s="8" t="n">
        <v>2</v>
      </c>
      <c r="N288" s="12">
        <f>IF(K288="","",LOOKUP(K288-L288,{-9E+307,0,1},{2,"x",1}))</f>
        <v/>
      </c>
      <c r="O288" s="7">
        <f>IF(K288="","",K288&amp;"-"&amp;L288)</f>
        <v/>
      </c>
      <c r="P288" s="1" t="n"/>
      <c r="DJ288" s="42" t="n"/>
      <c r="DL288" s="29" t="n"/>
      <c r="DM288" s="42" t="n"/>
      <c r="DO288" s="29" t="n"/>
      <c r="DP288" s="42" t="n"/>
      <c r="DR288" s="29" t="n"/>
      <c r="DS288" s="42" t="n"/>
      <c r="DU288" s="29" t="n"/>
      <c r="DV288" s="42" t="n"/>
      <c r="DX288" s="29" t="n"/>
      <c r="DY288" s="42" t="n"/>
      <c r="EA288" s="29" t="n"/>
      <c r="EB288" s="42" t="n"/>
      <c r="ED288" s="29" t="n"/>
      <c r="EE288" s="42" t="n"/>
      <c r="EG288" s="29" t="n"/>
    </row>
    <row r="289">
      <c r="A289" s="52" t="n">
        <v>43555</v>
      </c>
      <c r="B289" s="42" t="inlineStr">
        <is>
          <t>Real Madrid</t>
        </is>
      </c>
      <c r="C289" s="42" t="inlineStr">
        <is>
          <t>Huesca</t>
        </is>
      </c>
      <c r="D289" s="27" t="n">
        <v>710</v>
      </c>
      <c r="E289" s="27" t="n">
        <v>282</v>
      </c>
      <c r="F289" s="27" t="n">
        <v>637</v>
      </c>
      <c r="G289" s="27" t="n">
        <v>213</v>
      </c>
      <c r="H289" s="8" t="n">
        <v>8</v>
      </c>
      <c r="I289" s="8" t="n">
        <v>3</v>
      </c>
      <c r="J289" s="8" t="n">
        <v>11</v>
      </c>
      <c r="K289" s="15" t="n">
        <v>3</v>
      </c>
      <c r="L289" s="27" t="n">
        <v>2</v>
      </c>
      <c r="M289" s="8" t="n">
        <v>5</v>
      </c>
      <c r="N289" s="12">
        <f>IF(K289="","",LOOKUP(K289-L289,{-9E+307,0,1},{2,"x",1}))</f>
        <v/>
      </c>
      <c r="O289" s="7">
        <f>IF(K289="","",K289&amp;"-"&amp;L289)</f>
        <v/>
      </c>
      <c r="P289" s="1" t="n"/>
      <c r="DJ289" s="42" t="n"/>
      <c r="DL289" s="29" t="n"/>
      <c r="DM289" s="42" t="n"/>
      <c r="DO289" s="29" t="n"/>
      <c r="DP289" s="42" t="n"/>
      <c r="DR289" s="29" t="n"/>
      <c r="DS289" s="42" t="n"/>
      <c r="DU289" s="29" t="n"/>
      <c r="DV289" s="42" t="n"/>
      <c r="DX289" s="29" t="n"/>
      <c r="DY289" s="42" t="n"/>
      <c r="EA289" s="29" t="n"/>
      <c r="EB289" s="42" t="n"/>
      <c r="ED289" s="29" t="n"/>
      <c r="EE289" s="42" t="n"/>
      <c r="EG289" s="29" t="n"/>
    </row>
    <row customHeight="1" ht="12" r="290">
      <c r="A290" s="52" t="n">
        <v>43555</v>
      </c>
      <c r="B290" s="42" t="inlineStr">
        <is>
          <t>Sevilla</t>
        </is>
      </c>
      <c r="C290" s="42" t="inlineStr">
        <is>
          <t>Valencia</t>
        </is>
      </c>
      <c r="D290" s="27" t="n">
        <v>539</v>
      </c>
      <c r="E290" s="27" t="n">
        <v>372</v>
      </c>
      <c r="F290" s="27" t="n">
        <v>447</v>
      </c>
      <c r="G290" s="27" t="n">
        <v>275</v>
      </c>
      <c r="H290" s="8" t="n">
        <v>5</v>
      </c>
      <c r="I290" s="8" t="n">
        <v>2</v>
      </c>
      <c r="J290" s="8" t="n">
        <v>7</v>
      </c>
      <c r="K290" s="15" t="n">
        <v>0</v>
      </c>
      <c r="L290" s="27" t="n">
        <v>1</v>
      </c>
      <c r="M290" s="8" t="n">
        <v>1</v>
      </c>
      <c r="N290" s="12">
        <f>IF(K290="","",LOOKUP(K290-L290,{-9E+307,0,1},{2,"x",1}))</f>
        <v/>
      </c>
      <c r="O290" s="7">
        <f>IF(K290="","",K290&amp;"-"&amp;L290)</f>
        <v/>
      </c>
      <c r="P290" s="1" t="n"/>
      <c r="DJ290" s="42" t="n"/>
      <c r="DL290" s="29" t="n"/>
      <c r="DM290" s="42" t="n"/>
      <c r="DO290" s="29" t="n"/>
      <c r="DP290" s="42" t="n"/>
      <c r="DR290" s="29" t="n"/>
      <c r="DS290" s="42" t="n"/>
      <c r="DU290" s="29" t="n"/>
      <c r="DV290" s="42" t="n"/>
      <c r="DX290" s="29" t="n"/>
      <c r="DY290" s="42" t="n"/>
      <c r="EA290" s="29" t="n"/>
      <c r="EB290" s="42" t="n"/>
      <c r="ED290" s="29" t="n"/>
      <c r="EE290" s="42" t="n"/>
      <c r="EG290" s="29" t="n"/>
    </row>
    <row customHeight="1" ht="12" r="291">
      <c r="A291" s="52" t="n">
        <v>43555</v>
      </c>
      <c r="B291" s="42" t="inlineStr">
        <is>
          <t>Valladolid</t>
        </is>
      </c>
      <c r="C291" s="42" t="inlineStr">
        <is>
          <t>Real Sociedad</t>
        </is>
      </c>
      <c r="D291" s="27" t="n">
        <v>329</v>
      </c>
      <c r="E291" s="27" t="n">
        <v>485</v>
      </c>
      <c r="F291" s="27" t="n">
        <v>250</v>
      </c>
      <c r="G291" s="27" t="n">
        <v>415</v>
      </c>
      <c r="H291" s="8" t="n">
        <v>4</v>
      </c>
      <c r="I291" s="8" t="n">
        <v>1</v>
      </c>
      <c r="J291" s="8" t="n">
        <v>5</v>
      </c>
      <c r="K291" s="15" t="n">
        <v>1</v>
      </c>
      <c r="L291" s="27" t="n">
        <v>1</v>
      </c>
      <c r="M291" s="8" t="n">
        <v>2</v>
      </c>
      <c r="N291" s="12">
        <f>IF(K291="","",LOOKUP(K291-L291,{-9E+307,0,1},{2,"x",1}))</f>
        <v/>
      </c>
      <c r="O291" s="7">
        <f>IF(K291="","",K291&amp;"-"&amp;L291)</f>
        <v/>
      </c>
      <c r="P291" s="1" t="n"/>
      <c r="DJ291" s="42" t="n"/>
      <c r="DL291" s="29" t="n"/>
      <c r="DM291" s="42" t="n"/>
      <c r="DO291" s="29" t="n"/>
      <c r="DP291" s="42" t="n"/>
      <c r="DR291" s="29" t="n"/>
      <c r="DS291" s="42" t="n"/>
      <c r="DU291" s="29" t="n"/>
      <c r="DV291" s="42" t="n"/>
      <c r="DX291" s="29" t="n"/>
      <c r="DY291" s="42" t="n"/>
      <c r="EA291" s="29" t="n"/>
      <c r="EB291" s="42" t="n"/>
      <c r="ED291" s="29" t="n"/>
      <c r="EE291" s="42" t="n"/>
      <c r="EG291" s="29" t="n"/>
    </row>
    <row customHeight="1" ht="12" r="292">
      <c r="A292" s="52" t="n">
        <v>43557</v>
      </c>
      <c r="B292" s="42" t="inlineStr">
        <is>
          <t>Atl. Madrid</t>
        </is>
      </c>
      <c r="C292" s="42" t="inlineStr">
        <is>
          <t>Girona</t>
        </is>
      </c>
      <c r="D292" s="27" t="n">
        <v>502</v>
      </c>
      <c r="E292" s="27" t="n">
        <v>524</v>
      </c>
      <c r="F292" s="27" t="n">
        <v>414</v>
      </c>
      <c r="G292" s="27" t="n">
        <v>445</v>
      </c>
      <c r="H292" s="8" t="n">
        <v>7</v>
      </c>
      <c r="I292" s="8" t="n">
        <v>4</v>
      </c>
      <c r="J292" s="8" t="n">
        <v>11</v>
      </c>
      <c r="K292" s="15" t="n">
        <v>2</v>
      </c>
      <c r="L292" s="27" t="n">
        <v>0</v>
      </c>
      <c r="M292" s="8" t="n">
        <v>2</v>
      </c>
      <c r="N292" s="12">
        <f>IF(K292="","",LOOKUP(K292-L292,{-9E+307,0,1},{2,"x",1}))</f>
        <v/>
      </c>
      <c r="O292" s="7">
        <f>IF(K292="","",K292&amp;"-"&amp;L292)</f>
        <v/>
      </c>
      <c r="P292" s="1" t="n"/>
      <c r="DJ292" s="42" t="n"/>
      <c r="DL292" s="29" t="n"/>
      <c r="DM292" s="42" t="n"/>
      <c r="DO292" s="29" t="n"/>
      <c r="DP292" s="42" t="n"/>
      <c r="DR292" s="29" t="n"/>
      <c r="DS292" s="42" t="n"/>
      <c r="DU292" s="29" t="n"/>
      <c r="DV292" s="42" t="n"/>
      <c r="DX292" s="29" t="n"/>
      <c r="DY292" s="42" t="n"/>
      <c r="EA292" s="29" t="n"/>
      <c r="EB292" s="42" t="n"/>
      <c r="ED292" s="29" t="n"/>
      <c r="EE292" s="42" t="n"/>
      <c r="EG292" s="29" t="n"/>
    </row>
    <row customHeight="1" ht="12" r="293">
      <c r="A293" s="52" t="n">
        <v>43557</v>
      </c>
      <c r="B293" s="42" t="inlineStr">
        <is>
          <t>Espanyol</t>
        </is>
      </c>
      <c r="C293" s="42" t="inlineStr">
        <is>
          <t>Getafe</t>
        </is>
      </c>
      <c r="D293" s="27" t="n">
        <v>377</v>
      </c>
      <c r="E293" s="27" t="n">
        <v>356</v>
      </c>
      <c r="F293" s="27" t="n">
        <v>261</v>
      </c>
      <c r="G293" s="27" t="n">
        <v>236</v>
      </c>
      <c r="H293" s="8" t="n">
        <v>3</v>
      </c>
      <c r="I293" s="8" t="n">
        <v>3</v>
      </c>
      <c r="J293" s="8" t="n">
        <v>6</v>
      </c>
      <c r="K293" s="15" t="n">
        <v>1</v>
      </c>
      <c r="L293" s="27" t="n">
        <v>1</v>
      </c>
      <c r="M293" s="8" t="n">
        <v>2</v>
      </c>
      <c r="N293" s="12">
        <f>IF(K293="","",LOOKUP(K293-L293,{-9E+307,0,1},{2,"x",1}))</f>
        <v/>
      </c>
      <c r="O293" s="7">
        <f>IF(K293="","",K293&amp;"-"&amp;L293)</f>
        <v/>
      </c>
      <c r="P293" s="1" t="n"/>
      <c r="DJ293" s="42" t="n"/>
      <c r="DL293" s="29" t="n"/>
      <c r="DM293" s="42" t="n"/>
      <c r="DO293" s="29" t="n"/>
      <c r="DP293" s="42" t="n"/>
      <c r="DR293" s="29" t="n"/>
      <c r="DS293" s="42" t="n"/>
      <c r="DU293" s="29" t="n"/>
      <c r="DV293" s="42" t="n"/>
      <c r="DX293" s="29" t="n"/>
      <c r="DY293" s="42" t="n"/>
      <c r="EA293" s="29" t="n"/>
      <c r="EB293" s="42" t="n"/>
      <c r="ED293" s="29" t="n"/>
      <c r="EE293" s="42" t="n"/>
      <c r="EG293" s="29" t="n"/>
    </row>
    <row customHeight="1" ht="12" r="294">
      <c r="A294" s="52" t="n">
        <v>43557</v>
      </c>
      <c r="B294" s="42" t="inlineStr">
        <is>
          <t>Villarreal</t>
        </is>
      </c>
      <c r="C294" s="42" t="inlineStr">
        <is>
          <t>Barcelona</t>
        </is>
      </c>
      <c r="D294" s="27" t="n">
        <v>316</v>
      </c>
      <c r="E294" s="27" t="n">
        <v>684</v>
      </c>
      <c r="F294" s="27" t="n">
        <v>253</v>
      </c>
      <c r="G294" s="27" t="n">
        <v>614</v>
      </c>
      <c r="H294" s="8" t="n">
        <v>9</v>
      </c>
      <c r="I294" s="8" t="n">
        <v>9</v>
      </c>
      <c r="J294" s="8" t="n">
        <v>18</v>
      </c>
      <c r="K294" s="15" t="n">
        <v>4</v>
      </c>
      <c r="L294" s="27" t="n">
        <v>4</v>
      </c>
      <c r="M294" s="8" t="n">
        <v>8</v>
      </c>
      <c r="N294" s="12">
        <f>IF(K294="","",LOOKUP(K294-L294,{-9E+307,0,1},{2,"x",1}))</f>
        <v/>
      </c>
      <c r="O294" s="7">
        <f>IF(K294="","",K294&amp;"-"&amp;L294)</f>
        <v/>
      </c>
      <c r="P294" s="1" t="n"/>
      <c r="DJ294" s="42" t="n"/>
      <c r="DL294" s="29" t="n"/>
      <c r="DM294" s="42" t="n"/>
      <c r="DO294" s="29" t="n"/>
      <c r="DP294" s="42" t="n"/>
      <c r="DR294" s="29" t="n"/>
      <c r="DS294" s="42" t="n"/>
      <c r="DU294" s="29" t="n"/>
      <c r="DV294" s="42" t="n"/>
      <c r="DX294" s="29" t="n"/>
      <c r="DY294" s="42" t="n"/>
      <c r="EA294" s="29" t="n"/>
      <c r="EB294" s="42" t="n"/>
      <c r="ED294" s="29" t="n"/>
      <c r="EE294" s="42" t="n"/>
      <c r="EG294" s="29" t="n"/>
    </row>
    <row customHeight="1" ht="12" r="295">
      <c r="A295" s="52" t="n">
        <v>43558</v>
      </c>
      <c r="B295" s="42" t="inlineStr">
        <is>
          <t>Ath Bilbao</t>
        </is>
      </c>
      <c r="C295" s="42" t="inlineStr">
        <is>
          <t>Levante</t>
        </is>
      </c>
      <c r="D295" s="27" t="n">
        <v>271</v>
      </c>
      <c r="E295" s="27" t="n">
        <v>402</v>
      </c>
      <c r="F295" s="27" t="n">
        <v>191</v>
      </c>
      <c r="G295" s="27" t="n">
        <v>311</v>
      </c>
      <c r="H295" s="8" t="n">
        <v>7</v>
      </c>
      <c r="I295" s="8" t="n">
        <v>6</v>
      </c>
      <c r="J295" s="8" t="n">
        <v>13</v>
      </c>
      <c r="K295" s="15" t="n">
        <v>3</v>
      </c>
      <c r="L295" s="27" t="n">
        <v>2</v>
      </c>
      <c r="M295" s="8" t="n">
        <v>5</v>
      </c>
      <c r="N295" s="12">
        <f>IF(K295="","",LOOKUP(K295-L295,{-9E+307,0,1},{2,"x",1}))</f>
        <v/>
      </c>
      <c r="O295" s="7">
        <f>IF(K295="","",K295&amp;"-"&amp;L295)</f>
        <v/>
      </c>
      <c r="P295" s="1" t="n"/>
      <c r="DJ295" s="42" t="n"/>
      <c r="DL295" s="29" t="n"/>
      <c r="DM295" s="42" t="n"/>
      <c r="DO295" s="29" t="n"/>
      <c r="DP295" s="42" t="n"/>
      <c r="DR295" s="29" t="n"/>
      <c r="DS295" s="42" t="n"/>
      <c r="DU295" s="29" t="n"/>
      <c r="DV295" s="42" t="n"/>
      <c r="DX295" s="29" t="n"/>
      <c r="DY295" s="42" t="n"/>
      <c r="EA295" s="29" t="n"/>
      <c r="EB295" s="42" t="n"/>
      <c r="ED295" s="29" t="n"/>
      <c r="EE295" s="42" t="n"/>
      <c r="EG295" s="29" t="n"/>
    </row>
    <row customHeight="1" ht="12" r="296">
      <c r="A296" s="52" t="n">
        <v>43558</v>
      </c>
      <c r="B296" s="42" t="inlineStr">
        <is>
          <t>Eibar</t>
        </is>
      </c>
      <c r="C296" s="42" t="inlineStr">
        <is>
          <t>Rayo Vallecano</t>
        </is>
      </c>
      <c r="D296" s="27" t="n">
        <v>342</v>
      </c>
      <c r="E296" s="27" t="n">
        <v>413</v>
      </c>
      <c r="F296" s="27" t="n">
        <v>212</v>
      </c>
      <c r="G296" s="27" t="n">
        <v>273</v>
      </c>
      <c r="H296" s="8" t="n">
        <v>6</v>
      </c>
      <c r="I296" s="8" t="n">
        <v>3</v>
      </c>
      <c r="J296" s="8" t="n">
        <v>9</v>
      </c>
      <c r="K296" s="15" t="n">
        <v>2</v>
      </c>
      <c r="L296" s="27" t="n">
        <v>1</v>
      </c>
      <c r="M296" s="8" t="n">
        <v>3</v>
      </c>
      <c r="N296" s="12">
        <f>IF(K296="","",LOOKUP(K296-L296,{-9E+307,0,1},{2,"x",1}))</f>
        <v/>
      </c>
      <c r="O296" s="7">
        <f>IF(K296="","",K296&amp;"-"&amp;L296)</f>
        <v/>
      </c>
      <c r="P296" s="1" t="n"/>
      <c r="DJ296" s="42" t="n"/>
      <c r="DL296" s="29" t="n"/>
      <c r="DM296" s="42" t="n"/>
      <c r="DO296" s="29" t="n"/>
      <c r="DP296" s="42" t="n"/>
      <c r="DR296" s="29" t="n"/>
      <c r="DS296" s="42" t="n"/>
      <c r="DU296" s="29" t="n"/>
      <c r="DV296" s="42" t="n"/>
      <c r="DX296" s="29" t="n"/>
      <c r="DY296" s="42" t="n"/>
      <c r="EA296" s="29" t="n"/>
      <c r="EB296" s="42" t="n"/>
      <c r="ED296" s="29" t="n"/>
      <c r="EE296" s="42" t="n"/>
      <c r="EG296" s="29" t="n"/>
    </row>
    <row customHeight="1" ht="12" r="297">
      <c r="A297" s="52" t="n">
        <v>43558</v>
      </c>
      <c r="B297" s="42" t="inlineStr">
        <is>
          <t>Huesca</t>
        </is>
      </c>
      <c r="C297" s="42" t="inlineStr">
        <is>
          <t>Celta Vigo</t>
        </is>
      </c>
      <c r="D297" s="27" t="n">
        <v>380</v>
      </c>
      <c r="E297" s="27" t="n">
        <v>360</v>
      </c>
      <c r="F297" s="27" t="n">
        <v>262</v>
      </c>
      <c r="G297" s="27" t="n">
        <v>255</v>
      </c>
      <c r="H297" s="8" t="n">
        <v>6</v>
      </c>
      <c r="I297" s="8" t="n">
        <v>5</v>
      </c>
      <c r="J297" s="8" t="n">
        <v>11</v>
      </c>
      <c r="K297" s="15" t="n">
        <v>3</v>
      </c>
      <c r="L297" s="27" t="n">
        <v>3</v>
      </c>
      <c r="M297" s="8" t="n">
        <v>6</v>
      </c>
      <c r="N297" s="12">
        <f>IF(K297="","",LOOKUP(K297-L297,{-9E+307,0,1},{2,"x",1}))</f>
        <v/>
      </c>
      <c r="O297" s="7">
        <f>IF(K297="","",K297&amp;"-"&amp;L297)</f>
        <v/>
      </c>
      <c r="P297" s="1" t="n"/>
      <c r="DJ297" s="42" t="n"/>
      <c r="DL297" s="29" t="n"/>
      <c r="DM297" s="42" t="n"/>
      <c r="DO297" s="29" t="n"/>
      <c r="DP297" s="42" t="n"/>
      <c r="DR297" s="29" t="n"/>
      <c r="DS297" s="42" t="n"/>
      <c r="DU297" s="29" t="n"/>
      <c r="DV297" s="42" t="n"/>
      <c r="DX297" s="29" t="n"/>
      <c r="DY297" s="42" t="n"/>
      <c r="EA297" s="29" t="n"/>
      <c r="EB297" s="42" t="n"/>
      <c r="ED297" s="29" t="n"/>
      <c r="EE297" s="42" t="n"/>
      <c r="EG297" s="29" t="n"/>
    </row>
    <row customHeight="1" ht="12" r="298">
      <c r="A298" s="52" t="n">
        <v>43558</v>
      </c>
      <c r="B298" s="42" t="inlineStr">
        <is>
          <t>Valencia</t>
        </is>
      </c>
      <c r="C298" s="42" t="inlineStr">
        <is>
          <t>Real Madrid</t>
        </is>
      </c>
      <c r="D298" s="27" t="n">
        <v>320</v>
      </c>
      <c r="E298" s="27" t="n">
        <v>686</v>
      </c>
      <c r="F298" s="27" t="n">
        <v>250</v>
      </c>
      <c r="G298" s="27" t="n">
        <v>619</v>
      </c>
      <c r="H298" s="8" t="n">
        <v>4</v>
      </c>
      <c r="I298" s="8" t="n">
        <v>5</v>
      </c>
      <c r="J298" s="8" t="n">
        <v>9</v>
      </c>
      <c r="K298" s="15" t="n">
        <v>2</v>
      </c>
      <c r="L298" s="27" t="n">
        <v>1</v>
      </c>
      <c r="M298" s="8" t="n">
        <v>3</v>
      </c>
      <c r="N298" s="12">
        <f>IF(K298="","",LOOKUP(K298-L298,{-9E+307,0,1},{2,"x",1}))</f>
        <v/>
      </c>
      <c r="O298" s="7">
        <f>IF(K298="","",K298&amp;"-"&amp;L298)</f>
        <v/>
      </c>
      <c r="P298" s="1" t="n"/>
      <c r="DJ298" s="42" t="n"/>
      <c r="DL298" s="29" t="n"/>
      <c r="DM298" s="42" t="n"/>
      <c r="DO298" s="29" t="n"/>
      <c r="DP298" s="42" t="n"/>
      <c r="DR298" s="29" t="n"/>
      <c r="DS298" s="42" t="n"/>
      <c r="DU298" s="29" t="n"/>
      <c r="DV298" s="42" t="n"/>
      <c r="DX298" s="29" t="n"/>
      <c r="DY298" s="42" t="n"/>
      <c r="EA298" s="29" t="n"/>
      <c r="EB298" s="42" t="n"/>
      <c r="ED298" s="29" t="n"/>
      <c r="EE298" s="42" t="n"/>
      <c r="EG298" s="29" t="n"/>
    </row>
    <row customHeight="1" ht="12" r="299">
      <c r="A299" s="52" t="n">
        <v>43559</v>
      </c>
      <c r="B299" s="42" t="inlineStr">
        <is>
          <t>Leganes</t>
        </is>
      </c>
      <c r="C299" s="42" t="inlineStr">
        <is>
          <t>Valladolid</t>
        </is>
      </c>
      <c r="D299" s="27" t="n">
        <v>460</v>
      </c>
      <c r="E299" s="27" t="n">
        <v>368</v>
      </c>
      <c r="F299" s="27" t="n">
        <v>348</v>
      </c>
      <c r="G299" s="27" t="n">
        <v>231</v>
      </c>
      <c r="H299" s="8" t="n">
        <v>2</v>
      </c>
      <c r="I299" s="8" t="n">
        <v>1</v>
      </c>
      <c r="J299" s="8" t="n">
        <v>3</v>
      </c>
      <c r="K299" s="15" t="n">
        <v>1</v>
      </c>
      <c r="L299" s="27" t="n">
        <v>0</v>
      </c>
      <c r="M299" s="8" t="n">
        <v>1</v>
      </c>
      <c r="N299" s="12">
        <f>IF(K299="","",LOOKUP(K299-L299,{-9E+307,0,1},{2,"x",1}))</f>
        <v/>
      </c>
      <c r="O299" s="7">
        <f>IF(K299="","",K299&amp;"-"&amp;L299)</f>
        <v/>
      </c>
      <c r="P299" s="1" t="n"/>
      <c r="DJ299" s="42" t="n"/>
      <c r="DL299" s="29" t="n"/>
      <c r="DM299" s="42" t="n"/>
      <c r="DO299" s="29" t="n"/>
      <c r="DP299" s="42" t="n"/>
      <c r="DR299" s="29" t="n"/>
      <c r="DS299" s="42" t="n"/>
      <c r="DU299" s="29" t="n"/>
      <c r="DV299" s="42" t="n"/>
      <c r="DX299" s="29" t="n"/>
      <c r="DY299" s="42" t="n"/>
      <c r="EA299" s="29" t="n"/>
      <c r="EB299" s="42" t="n"/>
      <c r="ED299" s="29" t="n"/>
      <c r="EE299" s="42" t="n"/>
      <c r="EG299" s="29" t="n"/>
    </row>
    <row customHeight="1" ht="12" r="300">
      <c r="A300" s="52" t="n">
        <v>43559</v>
      </c>
      <c r="B300" s="42" t="inlineStr">
        <is>
          <t>Real Sociedad</t>
        </is>
      </c>
      <c r="C300" s="42" t="inlineStr">
        <is>
          <t>Betis</t>
        </is>
      </c>
      <c r="D300" s="27" t="n">
        <v>316</v>
      </c>
      <c r="E300" s="27" t="n">
        <v>560</v>
      </c>
      <c r="F300" s="27" t="n">
        <v>244</v>
      </c>
      <c r="G300" s="27" t="n">
        <v>491</v>
      </c>
      <c r="H300" s="8" t="n">
        <v>7</v>
      </c>
      <c r="I300" s="8" t="n">
        <v>6</v>
      </c>
      <c r="J300" s="8" t="n">
        <v>13</v>
      </c>
      <c r="K300" s="15" t="n">
        <v>2</v>
      </c>
      <c r="L300" s="27" t="n">
        <v>1</v>
      </c>
      <c r="M300" s="8" t="n">
        <v>3</v>
      </c>
      <c r="N300" s="12">
        <f>IF(K300="","",LOOKUP(K300-L300,{-9E+307,0,1},{2,"x",1}))</f>
        <v/>
      </c>
      <c r="O300" s="7">
        <f>IF(K300="","",K300&amp;"-"&amp;L300)</f>
        <v/>
      </c>
      <c r="P300" s="1" t="n"/>
      <c r="DJ300" s="42" t="n"/>
      <c r="DL300" s="29" t="n"/>
      <c r="DM300" s="42" t="n"/>
      <c r="DO300" s="29" t="n"/>
      <c r="DP300" s="42" t="n"/>
      <c r="DR300" s="29" t="n"/>
      <c r="DS300" s="42" t="n"/>
      <c r="DU300" s="29" t="n"/>
      <c r="DV300" s="42" t="n"/>
      <c r="DX300" s="29" t="n"/>
      <c r="DY300" s="42" t="n"/>
      <c r="EA300" s="29" t="n"/>
      <c r="EB300" s="42" t="n"/>
      <c r="ED300" s="29" t="n"/>
      <c r="EE300" s="42" t="n"/>
      <c r="EG300" s="29" t="n"/>
    </row>
    <row customHeight="1" ht="12" r="301">
      <c r="A301" s="52" t="n">
        <v>43559</v>
      </c>
      <c r="B301" s="42" t="inlineStr">
        <is>
          <t>Sevilla</t>
        </is>
      </c>
      <c r="C301" s="42" t="inlineStr">
        <is>
          <t>Alaves</t>
        </is>
      </c>
      <c r="D301" s="27" t="n">
        <v>510</v>
      </c>
      <c r="E301" s="27" t="n">
        <v>288</v>
      </c>
      <c r="F301" s="27" t="n">
        <v>407</v>
      </c>
      <c r="G301" s="27" t="n">
        <v>175</v>
      </c>
      <c r="H301" s="8" t="n">
        <v>5</v>
      </c>
      <c r="I301" s="8" t="n">
        <v>1</v>
      </c>
      <c r="J301" s="8" t="n">
        <v>6</v>
      </c>
      <c r="K301" s="15" t="n">
        <v>2</v>
      </c>
      <c r="L301" s="27" t="n">
        <v>0</v>
      </c>
      <c r="M301" s="8" t="n">
        <v>2</v>
      </c>
      <c r="N301" s="12">
        <f>IF(K301="","",LOOKUP(K301-L301,{-9E+307,0,1},{2,"x",1}))</f>
        <v/>
      </c>
      <c r="O301" s="7">
        <f>IF(K301="","",K301&amp;"-"&amp;L301)</f>
        <v/>
      </c>
      <c r="P301" s="1" t="n"/>
      <c r="DJ301" s="42" t="n"/>
      <c r="DL301" s="29" t="n"/>
      <c r="DM301" s="42" t="n"/>
      <c r="DO301" s="29" t="n"/>
      <c r="DP301" s="42" t="n"/>
      <c r="DR301" s="29" t="n"/>
      <c r="DS301" s="42" t="n"/>
      <c r="DU301" s="29" t="n"/>
      <c r="DV301" s="42" t="n"/>
      <c r="DX301" s="29" t="n"/>
      <c r="DY301" s="42" t="n"/>
      <c r="EA301" s="29" t="n"/>
      <c r="EB301" s="42" t="n"/>
      <c r="ED301" s="29" t="n"/>
      <c r="EE301" s="42" t="n"/>
      <c r="EG301" s="29" t="n"/>
    </row>
    <row customHeight="1" ht="12" r="302">
      <c r="A302" s="52" t="n">
        <v>43561</v>
      </c>
      <c r="B302" s="42" t="inlineStr">
        <is>
          <t>Barcelona</t>
        </is>
      </c>
      <c r="C302" s="42" t="inlineStr">
        <is>
          <t>Atl. Madrid</t>
        </is>
      </c>
      <c r="D302" s="27" t="n">
        <v>719</v>
      </c>
      <c r="E302" s="27" t="n">
        <v>400</v>
      </c>
      <c r="F302" s="27" t="n">
        <v>651</v>
      </c>
      <c r="G302" s="27" t="n">
        <v>321</v>
      </c>
      <c r="H302" s="8" t="n">
        <v>10</v>
      </c>
      <c r="I302" s="8" t="n">
        <v>2</v>
      </c>
      <c r="J302" s="8" t="n">
        <v>12</v>
      </c>
      <c r="K302" s="15" t="n">
        <v>2</v>
      </c>
      <c r="L302" s="27" t="n">
        <v>0</v>
      </c>
      <c r="M302" s="8" t="n">
        <v>2</v>
      </c>
      <c r="N302" s="12">
        <f>IF(K302="","",LOOKUP(K302-L302,{-9E+307,0,1},{2,"x",1}))</f>
        <v/>
      </c>
      <c r="O302" s="7">
        <f>IF(K302="","",K302&amp;"-"&amp;L302)</f>
        <v/>
      </c>
      <c r="P302" s="1" t="n"/>
      <c r="DJ302" s="42" t="n"/>
      <c r="DL302" s="29" t="n"/>
      <c r="DM302" s="42" t="n"/>
      <c r="DO302" s="29" t="n"/>
      <c r="DP302" s="42" t="n"/>
      <c r="DR302" s="29" t="n"/>
      <c r="DS302" s="42" t="n"/>
      <c r="DU302" s="29" t="n"/>
      <c r="DV302" s="42" t="n"/>
      <c r="DX302" s="29" t="n"/>
      <c r="DY302" s="42" t="n"/>
      <c r="EA302" s="29" t="n"/>
      <c r="EB302" s="42" t="n"/>
      <c r="ED302" s="29" t="n"/>
      <c r="EE302" s="42" t="n"/>
      <c r="EG302" s="29" t="n"/>
    </row>
    <row customHeight="1" ht="12" r="303">
      <c r="A303" s="52" t="n">
        <v>43561</v>
      </c>
      <c r="B303" s="42" t="inlineStr">
        <is>
          <t>Girona</t>
        </is>
      </c>
      <c r="C303" s="42" t="inlineStr">
        <is>
          <t>Espanyol</t>
        </is>
      </c>
      <c r="D303" s="27" t="n">
        <v>387</v>
      </c>
      <c r="E303" s="27" t="n">
        <v>321</v>
      </c>
      <c r="F303" s="27" t="n">
        <v>321</v>
      </c>
      <c r="G303" s="27" t="n">
        <v>249</v>
      </c>
      <c r="H303" s="8" t="n">
        <v>5</v>
      </c>
      <c r="I303" s="8" t="n">
        <v>2</v>
      </c>
      <c r="J303" s="8" t="n">
        <v>7</v>
      </c>
      <c r="K303" s="15" t="n">
        <v>1</v>
      </c>
      <c r="L303" s="27" t="n">
        <v>2</v>
      </c>
      <c r="M303" s="8" t="n">
        <v>3</v>
      </c>
      <c r="N303" s="12">
        <f>IF(K303="","",LOOKUP(K303-L303,{-9E+307,0,1},{2,"x",1}))</f>
        <v/>
      </c>
      <c r="O303" s="7">
        <f>IF(K303="","",K303&amp;"-"&amp;L303)</f>
        <v/>
      </c>
      <c r="P303" s="1" t="n"/>
      <c r="DJ303" s="42" t="n"/>
      <c r="DM303" s="42" t="n"/>
      <c r="DN303" s="29" t="n"/>
      <c r="DP303" s="42" t="n"/>
      <c r="DQ303" s="29" t="n"/>
      <c r="DS303" s="42" t="n"/>
      <c r="DT303" s="29" t="n"/>
      <c r="DV303" s="42" t="n"/>
      <c r="DW303" s="29" t="n"/>
      <c r="DY303" s="42" t="n"/>
      <c r="DZ303" s="29" t="n"/>
      <c r="EB303" s="42" t="n"/>
      <c r="EC303" s="29" t="n"/>
      <c r="EE303" s="42" t="n"/>
      <c r="EF303" s="29" t="n"/>
      <c r="EI303" s="29" t="n"/>
    </row>
    <row customHeight="1" ht="12" r="304">
      <c r="A304" s="52" t="n">
        <v>43561</v>
      </c>
      <c r="B304" s="42" t="inlineStr">
        <is>
          <t>Rayo Vallecano</t>
        </is>
      </c>
      <c r="C304" s="42" t="inlineStr">
        <is>
          <t>Valencia</t>
        </is>
      </c>
      <c r="D304" s="27" t="n">
        <v>339</v>
      </c>
      <c r="E304" s="27" t="n">
        <v>314</v>
      </c>
      <c r="F304" s="27" t="n">
        <v>260</v>
      </c>
      <c r="G304" s="27" t="n">
        <v>204</v>
      </c>
      <c r="H304" s="8" t="n">
        <v>5</v>
      </c>
      <c r="I304" s="8" t="n">
        <v>3</v>
      </c>
      <c r="J304" s="8" t="n">
        <v>8</v>
      </c>
      <c r="K304" s="15" t="n">
        <v>2</v>
      </c>
      <c r="L304" s="27" t="n">
        <v>0</v>
      </c>
      <c r="M304" s="8" t="n">
        <v>2</v>
      </c>
      <c r="N304" s="12">
        <f>IF(K304="","",LOOKUP(K304-L304,{-9E+307,0,1},{2,"x",1}))</f>
        <v/>
      </c>
      <c r="O304" s="7">
        <f>IF(K304="","",K304&amp;"-"&amp;L304)</f>
        <v/>
      </c>
      <c r="P304" s="1" t="n"/>
      <c r="DJ304" s="42" t="n"/>
      <c r="DM304" s="42" t="n"/>
      <c r="DN304" s="29" t="n"/>
      <c r="DP304" s="42" t="n"/>
      <c r="DQ304" s="29" t="n"/>
      <c r="DS304" s="42" t="n"/>
      <c r="DT304" s="29" t="n"/>
      <c r="DV304" s="42" t="n"/>
      <c r="DW304" s="29" t="n"/>
      <c r="DY304" s="42" t="n"/>
      <c r="DZ304" s="29" t="n"/>
      <c r="EB304" s="42" t="n"/>
      <c r="EC304" s="29" t="n"/>
      <c r="EE304" s="42" t="n"/>
      <c r="EF304" s="29" t="n"/>
      <c r="EI304" s="29" t="n"/>
    </row>
    <row customHeight="1" ht="12" r="305">
      <c r="A305" s="52" t="n">
        <v>43561</v>
      </c>
      <c r="B305" s="42" t="inlineStr">
        <is>
          <t>Real Madrid</t>
        </is>
      </c>
      <c r="C305" s="42" t="inlineStr">
        <is>
          <t>Eibar</t>
        </is>
      </c>
      <c r="D305" s="27" t="n">
        <v>535</v>
      </c>
      <c r="E305" s="27" t="n">
        <v>412</v>
      </c>
      <c r="F305" s="27" t="n">
        <v>430</v>
      </c>
      <c r="G305" s="27" t="n">
        <v>301</v>
      </c>
      <c r="H305" s="8" t="n">
        <v>7</v>
      </c>
      <c r="I305" s="8" t="n">
        <v>1</v>
      </c>
      <c r="J305" s="8" t="n">
        <v>8</v>
      </c>
      <c r="K305" s="15" t="n">
        <v>2</v>
      </c>
      <c r="L305" s="27" t="n">
        <v>1</v>
      </c>
      <c r="M305" s="8" t="n">
        <v>3</v>
      </c>
      <c r="N305" s="12">
        <f>IF(K305="","",LOOKUP(K305-L305,{-9E+307,0,1},{2,"x",1}))</f>
        <v/>
      </c>
      <c r="O305" s="7">
        <f>IF(K305="","",K305&amp;"-"&amp;L305)</f>
        <v/>
      </c>
      <c r="P305" s="1" t="n"/>
      <c r="DJ305" s="42" t="n"/>
      <c r="DM305" s="42" t="n"/>
      <c r="DN305" s="29" t="n"/>
      <c r="DP305" s="42" t="n"/>
      <c r="DQ305" s="29" t="n"/>
      <c r="DS305" s="42" t="n"/>
      <c r="DT305" s="29" t="n"/>
      <c r="DV305" s="42" t="n"/>
      <c r="DW305" s="29" t="n"/>
      <c r="DY305" s="42" t="n"/>
      <c r="DZ305" s="29" t="n"/>
      <c r="EB305" s="42" t="n"/>
      <c r="EC305" s="29" t="n"/>
      <c r="EE305" s="42" t="n"/>
      <c r="EF305" s="29" t="n"/>
      <c r="EI305" s="29" t="n"/>
    </row>
    <row customHeight="1" ht="12" r="306">
      <c r="A306" s="52" t="n">
        <v>43562</v>
      </c>
      <c r="B306" s="42" t="inlineStr">
        <is>
          <t>Alaves</t>
        </is>
      </c>
      <c r="C306" s="42" t="inlineStr">
        <is>
          <t>Leganes</t>
        </is>
      </c>
      <c r="D306" s="27" t="n">
        <v>314</v>
      </c>
      <c r="E306" s="27" t="n">
        <v>376</v>
      </c>
      <c r="F306" s="27" t="n">
        <v>187</v>
      </c>
      <c r="G306" s="27" t="n">
        <v>268</v>
      </c>
      <c r="H306" s="8" t="n">
        <v>1</v>
      </c>
      <c r="I306" s="8" t="n">
        <v>5</v>
      </c>
      <c r="J306" s="8" t="n">
        <v>6</v>
      </c>
      <c r="K306" s="15" t="n">
        <v>1</v>
      </c>
      <c r="L306" s="27" t="n">
        <v>1</v>
      </c>
      <c r="M306" s="8" t="n">
        <v>2</v>
      </c>
      <c r="N306" s="12">
        <f>IF(K306="","",LOOKUP(K306-L306,{-9E+307,0,1},{2,"x",1}))</f>
        <v/>
      </c>
      <c r="O306" s="7">
        <f>IF(K306="","",K306&amp;"-"&amp;L306)</f>
        <v/>
      </c>
      <c r="P306" s="1" t="n"/>
      <c r="DJ306" s="42" t="n"/>
      <c r="DM306" s="42" t="n"/>
      <c r="DN306" s="29" t="n"/>
      <c r="DP306" s="42" t="n"/>
      <c r="DQ306" s="29" t="n"/>
      <c r="DS306" s="42" t="n"/>
      <c r="DT306" s="29" t="n"/>
      <c r="DV306" s="42" t="n"/>
      <c r="DW306" s="29" t="n"/>
      <c r="DY306" s="42" t="n"/>
      <c r="DZ306" s="29" t="n"/>
      <c r="EB306" s="42" t="n"/>
      <c r="EC306" s="29" t="n"/>
      <c r="EE306" s="42" t="n"/>
      <c r="EF306" s="29" t="n"/>
      <c r="EI306" s="29" t="n"/>
    </row>
    <row customHeight="1" ht="12" r="307">
      <c r="A307" s="52" t="n">
        <v>43562</v>
      </c>
      <c r="B307" s="42" t="inlineStr">
        <is>
          <t>Betis</t>
        </is>
      </c>
      <c r="C307" s="42" t="inlineStr">
        <is>
          <t>Villarreal</t>
        </is>
      </c>
      <c r="D307" s="27" t="n">
        <v>532</v>
      </c>
      <c r="E307" s="27" t="n">
        <v>397</v>
      </c>
      <c r="F307" s="27" t="n">
        <v>461</v>
      </c>
      <c r="G307" s="27" t="n">
        <v>308</v>
      </c>
      <c r="H307" s="8" t="n">
        <v>7</v>
      </c>
      <c r="I307" s="8" t="n">
        <v>4</v>
      </c>
      <c r="J307" s="8" t="n">
        <v>11</v>
      </c>
      <c r="K307" s="15" t="n">
        <v>2</v>
      </c>
      <c r="L307" s="27" t="n">
        <v>1</v>
      </c>
      <c r="M307" s="8" t="n">
        <v>3</v>
      </c>
      <c r="N307" s="12">
        <f>IF(K307="","",LOOKUP(K307-L307,{-9E+307,0,1},{2,"x",1}))</f>
        <v/>
      </c>
      <c r="O307" s="7">
        <f>IF(K307="","",K307&amp;"-"&amp;L307)</f>
        <v/>
      </c>
      <c r="P307" s="1" t="n"/>
      <c r="DJ307" s="42" t="n"/>
      <c r="DM307" s="42" t="n"/>
      <c r="DN307" s="29" t="n"/>
      <c r="DP307" s="42" t="n"/>
      <c r="DQ307" s="29" t="n"/>
      <c r="DS307" s="42" t="n"/>
      <c r="DT307" s="29" t="n"/>
      <c r="DV307" s="42" t="n"/>
      <c r="DW307" s="29" t="n"/>
      <c r="DY307" s="42" t="n"/>
      <c r="DZ307" s="29" t="n"/>
      <c r="EB307" s="42" t="n"/>
      <c r="EC307" s="29" t="n"/>
      <c r="EE307" s="42" t="n"/>
      <c r="EF307" s="29" t="n"/>
      <c r="EI307" s="29" t="n"/>
    </row>
    <row customHeight="1" ht="12" r="308">
      <c r="A308" s="52" t="n">
        <v>43562</v>
      </c>
      <c r="B308" s="42" t="inlineStr">
        <is>
          <t>Celta Vigo</t>
        </is>
      </c>
      <c r="C308" s="42" t="inlineStr">
        <is>
          <t>Real Sociedad</t>
        </is>
      </c>
      <c r="D308" s="27" t="n">
        <v>364</v>
      </c>
      <c r="E308" s="27" t="n">
        <v>391</v>
      </c>
      <c r="F308" s="27" t="n">
        <v>282</v>
      </c>
      <c r="G308" s="27" t="n">
        <v>315</v>
      </c>
      <c r="H308" s="8" t="n">
        <v>4</v>
      </c>
      <c r="I308" s="8" t="n">
        <v>7</v>
      </c>
      <c r="J308" s="8" t="n">
        <v>11</v>
      </c>
      <c r="K308" s="15" t="n">
        <v>3</v>
      </c>
      <c r="L308" s="27" t="n">
        <v>1</v>
      </c>
      <c r="M308" s="8" t="n">
        <v>4</v>
      </c>
      <c r="N308" s="12">
        <f>IF(K308="","",LOOKUP(K308-L308,{-9E+307,0,1},{2,"x",1}))</f>
        <v/>
      </c>
      <c r="O308" s="7">
        <f>IF(K308="","",K308&amp;"-"&amp;L308)</f>
        <v/>
      </c>
      <c r="P308" s="1" t="n"/>
      <c r="DJ308" s="42" t="n"/>
      <c r="DM308" s="42" t="n"/>
      <c r="DN308" s="29" t="n"/>
      <c r="DP308" s="42" t="n"/>
      <c r="DQ308" s="29" t="n"/>
      <c r="DS308" s="42" t="n"/>
      <c r="DT308" s="29" t="n"/>
      <c r="DV308" s="42" t="n"/>
      <c r="DW308" s="29" t="n"/>
      <c r="DY308" s="42" t="n"/>
      <c r="DZ308" s="29" t="n"/>
      <c r="EB308" s="42" t="n"/>
      <c r="EC308" s="29" t="n"/>
      <c r="EE308" s="42" t="n"/>
      <c r="EF308" s="29" t="n"/>
      <c r="EI308" s="29" t="n"/>
    </row>
    <row customHeight="1" ht="12" r="309">
      <c r="A309" s="52" t="n">
        <v>43562</v>
      </c>
      <c r="B309" s="42" t="inlineStr">
        <is>
          <t>Getafe</t>
        </is>
      </c>
      <c r="C309" s="42" t="inlineStr">
        <is>
          <t>Ath Bilbao</t>
        </is>
      </c>
      <c r="D309" s="27" t="n">
        <v>321</v>
      </c>
      <c r="E309" s="27" t="n">
        <v>333</v>
      </c>
      <c r="F309" s="27" t="n">
        <v>183</v>
      </c>
      <c r="G309" s="27" t="n">
        <v>192</v>
      </c>
      <c r="H309" s="8" t="n">
        <v>2</v>
      </c>
      <c r="I309" s="8" t="n">
        <v>1</v>
      </c>
      <c r="J309" s="8" t="n">
        <v>3</v>
      </c>
      <c r="K309" s="15" t="n">
        <v>1</v>
      </c>
      <c r="L309" s="27" t="n">
        <v>0</v>
      </c>
      <c r="M309" s="8" t="n">
        <v>1</v>
      </c>
      <c r="N309" s="12">
        <f>IF(K309="","",LOOKUP(K309-L309,{-9E+307,0,1},{2,"x",1}))</f>
        <v/>
      </c>
      <c r="O309" s="7">
        <f>IF(K309="","",K309&amp;"-"&amp;L309)</f>
        <v/>
      </c>
      <c r="P309" s="1" t="n"/>
      <c r="DJ309" s="42" t="n"/>
      <c r="DM309" s="42" t="n"/>
      <c r="DN309" s="29" t="n"/>
      <c r="DP309" s="42" t="n"/>
      <c r="DQ309" s="29" t="n"/>
      <c r="DS309" s="42" t="n"/>
      <c r="DT309" s="29" t="n"/>
      <c r="DV309" s="42" t="n"/>
      <c r="DW309" s="29" t="n"/>
      <c r="DY309" s="42" t="n"/>
      <c r="DZ309" s="29" t="n"/>
      <c r="EB309" s="42" t="n"/>
      <c r="EC309" s="29" t="n"/>
      <c r="EE309" s="42" t="n"/>
      <c r="EF309" s="29" t="n"/>
      <c r="EI309" s="29" t="n"/>
    </row>
    <row customHeight="1" ht="12" r="310">
      <c r="A310" s="52" t="n">
        <v>43562</v>
      </c>
      <c r="B310" s="42" t="inlineStr">
        <is>
          <t>Levante</t>
        </is>
      </c>
      <c r="C310" s="42" t="inlineStr">
        <is>
          <t>Huesca</t>
        </is>
      </c>
      <c r="D310" s="27" t="n">
        <v>337</v>
      </c>
      <c r="E310" s="27" t="n">
        <v>281</v>
      </c>
      <c r="F310" s="27" t="n">
        <v>253</v>
      </c>
      <c r="G310" s="27" t="n">
        <v>197</v>
      </c>
      <c r="H310" s="8" t="n">
        <v>8</v>
      </c>
      <c r="I310" s="8" t="n">
        <v>4</v>
      </c>
      <c r="J310" s="8" t="n">
        <v>12</v>
      </c>
      <c r="K310" s="15" t="n">
        <v>2</v>
      </c>
      <c r="L310" s="27" t="n">
        <v>2</v>
      </c>
      <c r="M310" s="8" t="n">
        <v>4</v>
      </c>
      <c r="N310" s="12">
        <f>IF(K310="","",LOOKUP(K310-L310,{-9E+307,0,1},{2,"x",1}))</f>
        <v/>
      </c>
      <c r="O310" s="7">
        <f>IF(K310="","",K310&amp;"-"&amp;L310)</f>
        <v/>
      </c>
      <c r="P310" s="1" t="n"/>
      <c r="DJ310" s="42" t="n"/>
      <c r="DM310" s="42" t="n"/>
      <c r="DN310" s="29" t="n"/>
      <c r="DP310" s="42" t="n"/>
      <c r="DQ310" s="29" t="n"/>
      <c r="DS310" s="42" t="n"/>
      <c r="DT310" s="29" t="n"/>
      <c r="DV310" s="42" t="n"/>
      <c r="DW310" s="29" t="n"/>
      <c r="DY310" s="42" t="n"/>
      <c r="DZ310" s="29" t="n"/>
      <c r="EB310" s="42" t="n"/>
      <c r="EC310" s="29" t="n"/>
      <c r="EE310" s="42" t="n"/>
      <c r="EF310" s="29" t="n"/>
      <c r="EI310" s="29" t="n"/>
    </row>
    <row customHeight="1" ht="12" r="311">
      <c r="A311" s="52" t="n">
        <v>43562</v>
      </c>
      <c r="B311" s="42" t="inlineStr">
        <is>
          <t>Valladolid</t>
        </is>
      </c>
      <c r="C311" s="42" t="inlineStr">
        <is>
          <t>Sevilla</t>
        </is>
      </c>
      <c r="D311" s="27" t="n">
        <v>333</v>
      </c>
      <c r="E311" s="27" t="n">
        <v>530</v>
      </c>
      <c r="F311" s="27" t="n">
        <v>240</v>
      </c>
      <c r="G311" s="27" t="n">
        <v>438</v>
      </c>
      <c r="H311" s="8" t="n">
        <v>5</v>
      </c>
      <c r="I311" s="8" t="n">
        <v>4</v>
      </c>
      <c r="J311" s="8" t="n">
        <v>9</v>
      </c>
      <c r="K311" s="15" t="n">
        <v>0</v>
      </c>
      <c r="L311" s="27" t="n">
        <v>2</v>
      </c>
      <c r="M311" s="8" t="n">
        <v>2</v>
      </c>
      <c r="N311" s="12">
        <f>IF(K311="","",LOOKUP(K311-L311,{-9E+307,0,1},{2,"x",1}))</f>
        <v/>
      </c>
      <c r="O311" s="7">
        <f>IF(K311="","",K311&amp;"-"&amp;L311)</f>
        <v/>
      </c>
      <c r="P311" s="1" t="n"/>
      <c r="DJ311" s="42" t="n"/>
      <c r="DM311" s="42" t="n"/>
      <c r="DN311" s="29" t="n"/>
      <c r="DP311" s="42" t="n"/>
      <c r="DQ311" s="29" t="n"/>
      <c r="DS311" s="42" t="n"/>
      <c r="DT311" s="29" t="n"/>
      <c r="DV311" s="42" t="n"/>
      <c r="DW311" s="29" t="n"/>
      <c r="DY311" s="42" t="n"/>
      <c r="DZ311" s="29" t="n"/>
      <c r="EB311" s="42" t="n"/>
      <c r="EC311" s="29" t="n"/>
      <c r="EE311" s="42" t="n"/>
      <c r="EF311" s="29" t="n"/>
      <c r="EI311" s="29" t="n"/>
    </row>
    <row customHeight="1" ht="12" r="312">
      <c r="A312" s="52" t="n">
        <v>43568</v>
      </c>
      <c r="B312" s="42" t="inlineStr">
        <is>
          <t>Atl. Madrid</t>
        </is>
      </c>
      <c r="C312" s="42" t="inlineStr">
        <is>
          <t>Celta Vigo</t>
        </is>
      </c>
      <c r="D312" s="27" t="n">
        <v>629</v>
      </c>
      <c r="E312" s="27" t="n">
        <v>477</v>
      </c>
      <c r="F312" s="27" t="n">
        <v>559</v>
      </c>
      <c r="G312" s="27" t="n">
        <v>402</v>
      </c>
      <c r="H312" s="8" t="n">
        <v>5</v>
      </c>
      <c r="I312" s="8" t="n">
        <v>3</v>
      </c>
      <c r="J312" s="8" t="n">
        <v>8</v>
      </c>
      <c r="K312" s="15" t="n">
        <v>2</v>
      </c>
      <c r="L312" s="27" t="n">
        <v>0</v>
      </c>
      <c r="M312" s="8" t="n">
        <v>2</v>
      </c>
      <c r="N312" s="12">
        <f>IF(K312="","",LOOKUP(K312-L312,{-9E+307,0,1},{2,"x",1}))</f>
        <v/>
      </c>
      <c r="O312" s="7">
        <f>IF(K312="","",K312&amp;"-"&amp;L312)</f>
        <v/>
      </c>
      <c r="P312" s="1" t="n"/>
      <c r="DJ312" s="42" t="n"/>
      <c r="DM312" s="42" t="n"/>
      <c r="DN312" s="29" t="n"/>
      <c r="DP312" s="42" t="n"/>
      <c r="DQ312" s="29" t="n"/>
      <c r="DS312" s="42" t="n"/>
      <c r="DT312" s="29" t="n"/>
      <c r="DV312" s="42" t="n"/>
      <c r="DW312" s="29" t="n"/>
      <c r="DY312" s="42" t="n"/>
      <c r="DZ312" s="29" t="n"/>
      <c r="EB312" s="42" t="n"/>
      <c r="EC312" s="29" t="n"/>
      <c r="EE312" s="42" t="n"/>
      <c r="EF312" s="29" t="n"/>
      <c r="EI312" s="29" t="n"/>
    </row>
    <row customHeight="1" ht="12" r="313">
      <c r="A313" s="52" t="n">
        <v>43568</v>
      </c>
      <c r="B313" s="42" t="inlineStr">
        <is>
          <t>Espanyol</t>
        </is>
      </c>
      <c r="C313" s="42" t="inlineStr">
        <is>
          <t>Alaves</t>
        </is>
      </c>
      <c r="D313" s="27" t="n">
        <v>468</v>
      </c>
      <c r="E313" s="27" t="n">
        <v>342</v>
      </c>
      <c r="F313" s="27" t="n">
        <v>360</v>
      </c>
      <c r="G313" s="27" t="n">
        <v>255</v>
      </c>
      <c r="H313" s="8" t="n">
        <v>2</v>
      </c>
      <c r="I313" s="8" t="n">
        <v>3</v>
      </c>
      <c r="J313" s="8" t="n">
        <v>5</v>
      </c>
      <c r="K313" s="15" t="n">
        <v>2</v>
      </c>
      <c r="L313" s="27" t="n">
        <v>1</v>
      </c>
      <c r="M313" s="8" t="n">
        <v>3</v>
      </c>
      <c r="N313" s="12">
        <f>IF(K313="","",LOOKUP(K313-L313,{-9E+307,0,1},{2,"x",1}))</f>
        <v/>
      </c>
      <c r="O313" s="7">
        <f>IF(K313="","",K313&amp;"-"&amp;L313)</f>
        <v/>
      </c>
      <c r="P313" s="1" t="n"/>
      <c r="DJ313" s="42" t="n"/>
      <c r="DM313" s="42" t="n"/>
      <c r="DN313" s="29" t="n"/>
      <c r="DP313" s="42" t="n"/>
      <c r="DQ313" s="29" t="n"/>
      <c r="DS313" s="42" t="n"/>
      <c r="DT313" s="29" t="n"/>
      <c r="DV313" s="42" t="n"/>
      <c r="DW313" s="29" t="n"/>
      <c r="DY313" s="42" t="n"/>
      <c r="DZ313" s="29" t="n"/>
      <c r="EB313" s="42" t="n"/>
      <c r="EC313" s="29" t="n"/>
      <c r="EE313" s="42" t="n"/>
      <c r="EF313" s="29" t="n"/>
      <c r="EI313" s="29" t="n"/>
    </row>
    <row customHeight="1" ht="12" r="314">
      <c r="A314" s="52" t="n">
        <v>43568</v>
      </c>
      <c r="B314" s="42" t="inlineStr">
        <is>
          <t>Huesca</t>
        </is>
      </c>
      <c r="C314" s="42" t="inlineStr">
        <is>
          <t>Barcelona</t>
        </is>
      </c>
      <c r="D314" s="27" t="n">
        <v>212</v>
      </c>
      <c r="E314" s="27" t="n">
        <v>644</v>
      </c>
      <c r="F314" s="27" t="n">
        <v>132</v>
      </c>
      <c r="G314" s="27" t="n">
        <v>573</v>
      </c>
      <c r="H314" s="8" t="n">
        <v>1</v>
      </c>
      <c r="I314" s="8" t="n">
        <v>2</v>
      </c>
      <c r="J314" s="8" t="n">
        <v>3</v>
      </c>
      <c r="K314" s="15" t="n">
        <v>0</v>
      </c>
      <c r="L314" s="27" t="n">
        <v>0</v>
      </c>
      <c r="M314" s="8" t="n">
        <v>0</v>
      </c>
      <c r="N314" s="12">
        <f>IF(K314="","",LOOKUP(K314-L314,{-9E+307,0,1},{2,"x",1}))</f>
        <v/>
      </c>
      <c r="O314" s="7">
        <f>IF(K314="","",K314&amp;"-"&amp;L314)</f>
        <v/>
      </c>
      <c r="P314" s="1" t="n"/>
      <c r="DJ314" s="42" t="n"/>
      <c r="DM314" s="42" t="n"/>
      <c r="DN314" s="29" t="n"/>
      <c r="DP314" s="42" t="n"/>
      <c r="DQ314" s="29" t="n"/>
      <c r="DS314" s="42" t="n"/>
      <c r="DT314" s="29" t="n"/>
      <c r="DV314" s="42" t="n"/>
      <c r="DW314" s="29" t="n"/>
      <c r="DY314" s="42" t="n"/>
      <c r="DZ314" s="29" t="n"/>
      <c r="EB314" s="42" t="n"/>
      <c r="EC314" s="29" t="n"/>
      <c r="EE314" s="42" t="n"/>
      <c r="EF314" s="29" t="n"/>
      <c r="EI314" s="29" t="n"/>
    </row>
    <row customHeight="1" ht="12" r="315">
      <c r="A315" s="52" t="n">
        <v>43568</v>
      </c>
      <c r="B315" s="42" t="inlineStr">
        <is>
          <t>Sevilla</t>
        </is>
      </c>
      <c r="C315" s="42" t="inlineStr">
        <is>
          <t>Betis</t>
        </is>
      </c>
      <c r="D315" s="27" t="n">
        <v>331</v>
      </c>
      <c r="E315" s="27" t="n">
        <v>530</v>
      </c>
      <c r="F315" s="27" t="n">
        <v>243</v>
      </c>
      <c r="G315" s="27" t="n">
        <v>452</v>
      </c>
      <c r="H315" s="8" t="n">
        <v>5</v>
      </c>
      <c r="I315" s="8" t="n">
        <v>7</v>
      </c>
      <c r="J315" s="8" t="n">
        <v>12</v>
      </c>
      <c r="K315" s="15" t="n">
        <v>3</v>
      </c>
      <c r="L315" s="27" t="n">
        <v>2</v>
      </c>
      <c r="M315" s="8" t="n">
        <v>5</v>
      </c>
      <c r="N315" s="12">
        <f>IF(K315="","",LOOKUP(K315-L315,{-9E+307,0,1},{2,"x",1}))</f>
        <v/>
      </c>
      <c r="O315" s="7">
        <f>IF(K315="","",K315&amp;"-"&amp;L315)</f>
        <v/>
      </c>
      <c r="P315" s="1" t="n"/>
      <c r="DJ315" s="42" t="n"/>
      <c r="DM315" s="42" t="n"/>
      <c r="DN315" s="29" t="n"/>
      <c r="DP315" s="42" t="n"/>
      <c r="DQ315" s="29" t="n"/>
      <c r="DS315" s="42" t="n"/>
      <c r="DT315" s="29" t="n"/>
      <c r="DV315" s="42" t="n"/>
      <c r="DW315" s="29" t="n"/>
      <c r="DY315" s="42" t="n"/>
      <c r="DZ315" s="29" t="n"/>
      <c r="EB315" s="42" t="n"/>
      <c r="EC315" s="29" t="n"/>
      <c r="EE315" s="42" t="n"/>
      <c r="EF315" s="29" t="n"/>
      <c r="EI315" s="29" t="n"/>
    </row>
    <row customHeight="1" ht="12" r="316">
      <c r="A316" s="52" t="n">
        <v>43569</v>
      </c>
      <c r="B316" s="42" t="inlineStr">
        <is>
          <t>Ath Bilbao</t>
        </is>
      </c>
      <c r="C316" s="42" t="inlineStr">
        <is>
          <t>Rayo Vallecano</t>
        </is>
      </c>
      <c r="D316" s="27" t="n">
        <v>305</v>
      </c>
      <c r="E316" s="27" t="n">
        <v>357</v>
      </c>
      <c r="F316" s="27" t="n">
        <v>221</v>
      </c>
      <c r="G316" s="27" t="n">
        <v>270</v>
      </c>
      <c r="H316" s="8" t="n">
        <v>9</v>
      </c>
      <c r="I316" s="8" t="n">
        <v>4</v>
      </c>
      <c r="J316" s="8" t="n">
        <v>13</v>
      </c>
      <c r="K316" s="15" t="n">
        <v>3</v>
      </c>
      <c r="L316" s="27" t="n">
        <v>2</v>
      </c>
      <c r="M316" s="8" t="n">
        <v>5</v>
      </c>
      <c r="N316" s="12">
        <f>IF(K316="","",LOOKUP(K316-L316,{-9E+307,0,1},{2,"x",1}))</f>
        <v/>
      </c>
      <c r="O316" s="7">
        <f>IF(K316="","",K316&amp;"-"&amp;L316)</f>
        <v/>
      </c>
      <c r="P316" s="1" t="n"/>
      <c r="DJ316" s="42" t="n"/>
      <c r="DM316" s="42" t="n"/>
      <c r="DN316" s="29" t="n"/>
      <c r="DP316" s="42" t="n"/>
      <c r="DQ316" s="29" t="n"/>
      <c r="DS316" s="42" t="n"/>
      <c r="DT316" s="29" t="n"/>
      <c r="DV316" s="42" t="n"/>
      <c r="DW316" s="29" t="n"/>
      <c r="DY316" s="42" t="n"/>
      <c r="DZ316" s="29" t="n"/>
      <c r="EB316" s="42" t="n"/>
      <c r="EC316" s="29" t="n"/>
      <c r="EE316" s="42" t="n"/>
      <c r="EF316" s="29" t="n"/>
      <c r="EI316" s="29" t="n"/>
    </row>
    <row customHeight="1" ht="12" r="317">
      <c r="A317" s="52" t="n">
        <v>43569</v>
      </c>
      <c r="B317" s="42" t="inlineStr">
        <is>
          <t>Girona</t>
        </is>
      </c>
      <c r="C317" s="42" t="inlineStr">
        <is>
          <t>Villarreal</t>
        </is>
      </c>
      <c r="D317" s="27" t="n">
        <v>479</v>
      </c>
      <c r="E317" s="27" t="n">
        <v>372</v>
      </c>
      <c r="F317" s="27" t="n">
        <v>408</v>
      </c>
      <c r="G317" s="27" t="n">
        <v>293</v>
      </c>
      <c r="H317" s="8" t="n">
        <v>5</v>
      </c>
      <c r="I317" s="8" t="n">
        <v>6</v>
      </c>
      <c r="J317" s="8" t="n">
        <v>11</v>
      </c>
      <c r="K317" s="15" t="n">
        <v>0</v>
      </c>
      <c r="L317" s="27" t="n">
        <v>1</v>
      </c>
      <c r="M317" s="8" t="n">
        <v>1</v>
      </c>
      <c r="N317" s="12">
        <f>IF(K317="","",LOOKUP(K317-L317,{-9E+307,0,1},{2,"x",1}))</f>
        <v/>
      </c>
      <c r="O317" s="7">
        <f>IF(K317="","",K317&amp;"-"&amp;L317)</f>
        <v/>
      </c>
      <c r="P317" s="1" t="n"/>
      <c r="DJ317" s="42" t="n"/>
      <c r="DM317" s="42" t="n"/>
      <c r="DN317" s="29" t="n"/>
      <c r="DP317" s="42" t="n"/>
      <c r="DQ317" s="29" t="n"/>
      <c r="DS317" s="42" t="n"/>
      <c r="DT317" s="29" t="n"/>
      <c r="DV317" s="42" t="n"/>
      <c r="DW317" s="29" t="n"/>
      <c r="DY317" s="42" t="n"/>
      <c r="DZ317" s="29" t="n"/>
      <c r="EB317" s="42" t="n"/>
      <c r="EC317" s="29" t="n"/>
      <c r="EE317" s="42" t="n"/>
      <c r="EF317" s="29" t="n"/>
      <c r="EI317" s="29" t="n"/>
    </row>
    <row customHeight="1" ht="12" r="318">
      <c r="A318" s="52" t="n">
        <v>43569</v>
      </c>
      <c r="B318" s="42" t="inlineStr">
        <is>
          <t>Real Sociedad</t>
        </is>
      </c>
      <c r="C318" s="42" t="inlineStr">
        <is>
          <t>Eibar</t>
        </is>
      </c>
      <c r="D318" s="27" t="n">
        <v>315</v>
      </c>
      <c r="E318" s="27" t="n">
        <v>531</v>
      </c>
      <c r="F318" s="27" t="n">
        <v>179</v>
      </c>
      <c r="G318" s="27" t="n">
        <v>382</v>
      </c>
      <c r="H318" s="8" t="n">
        <v>2</v>
      </c>
      <c r="I318" s="8" t="n">
        <v>2</v>
      </c>
      <c r="J318" s="8" t="n">
        <v>4</v>
      </c>
      <c r="K318" s="15" t="n">
        <v>1</v>
      </c>
      <c r="L318" s="27" t="n">
        <v>1</v>
      </c>
      <c r="M318" s="8" t="n">
        <v>2</v>
      </c>
      <c r="N318" s="12">
        <f>IF(K318="","",LOOKUP(K318-L318,{-9E+307,0,1},{2,"x",1}))</f>
        <v/>
      </c>
      <c r="O318" s="7">
        <f>IF(K318="","",K318&amp;"-"&amp;L318)</f>
        <v/>
      </c>
      <c r="P318" s="1" t="n"/>
      <c r="DJ318" s="42" t="n"/>
      <c r="DM318" s="42" t="n"/>
      <c r="DN318" s="29" t="n"/>
      <c r="DP318" s="42" t="n"/>
      <c r="DQ318" s="29" t="n"/>
      <c r="DS318" s="42" t="n"/>
      <c r="DT318" s="29" t="n"/>
      <c r="DV318" s="42" t="n"/>
      <c r="DW318" s="29" t="n"/>
      <c r="DY318" s="42" t="n"/>
      <c r="DZ318" s="29" t="n"/>
      <c r="EB318" s="42" t="n"/>
      <c r="EC318" s="29" t="n"/>
      <c r="EE318" s="42" t="n"/>
      <c r="EF318" s="29" t="n"/>
      <c r="EI318" s="29" t="n"/>
    </row>
    <row customHeight="1" ht="12" r="319">
      <c r="A319" s="52" t="n">
        <v>43569</v>
      </c>
      <c r="B319" s="42" t="inlineStr">
        <is>
          <t>Valencia</t>
        </is>
      </c>
      <c r="C319" s="42" t="inlineStr">
        <is>
          <t>Levante</t>
        </is>
      </c>
      <c r="D319" s="27" t="n">
        <v>456</v>
      </c>
      <c r="E319" s="27" t="n">
        <v>404</v>
      </c>
      <c r="F319" s="27" t="n">
        <v>372</v>
      </c>
      <c r="G319" s="27" t="n">
        <v>321</v>
      </c>
      <c r="H319" s="8" t="n">
        <v>6</v>
      </c>
      <c r="I319" s="8" t="n">
        <v>3</v>
      </c>
      <c r="J319" s="8" t="n">
        <v>9</v>
      </c>
      <c r="K319" s="15" t="n">
        <v>3</v>
      </c>
      <c r="L319" s="27" t="n">
        <v>1</v>
      </c>
      <c r="M319" s="8" t="n">
        <v>4</v>
      </c>
      <c r="N319" s="12">
        <f>IF(K319="","",LOOKUP(K319-L319,{-9E+307,0,1},{2,"x",1}))</f>
        <v/>
      </c>
      <c r="O319" s="7">
        <f>IF(K319="","",K319&amp;"-"&amp;L319)</f>
        <v/>
      </c>
      <c r="P319" s="1" t="n"/>
      <c r="DJ319" s="42" t="n"/>
      <c r="DM319" s="42" t="n"/>
      <c r="DN319" s="29" t="n"/>
      <c r="DP319" s="42" t="n"/>
      <c r="DQ319" s="29" t="n"/>
      <c r="DS319" s="42" t="n"/>
      <c r="DT319" s="29" t="n"/>
      <c r="DV319" s="42" t="n"/>
      <c r="DW319" s="29" t="n"/>
      <c r="DY319" s="42" t="n"/>
      <c r="DZ319" s="29" t="n"/>
      <c r="EB319" s="42" t="n"/>
      <c r="EC319" s="29" t="n"/>
      <c r="EE319" s="42" t="n"/>
      <c r="EF319" s="29" t="n"/>
      <c r="EI319" s="29" t="n"/>
    </row>
    <row customHeight="1" ht="12" r="320">
      <c r="A320" s="52" t="n">
        <v>43569</v>
      </c>
      <c r="B320" s="42" t="inlineStr">
        <is>
          <t>Valladolid</t>
        </is>
      </c>
      <c r="C320" s="42" t="inlineStr">
        <is>
          <t>Getafe</t>
        </is>
      </c>
      <c r="D320" s="27" t="n">
        <v>391</v>
      </c>
      <c r="E320" s="27" t="n">
        <v>261</v>
      </c>
      <c r="F320" s="27" t="n">
        <v>269</v>
      </c>
      <c r="G320" s="27" t="n">
        <v>137</v>
      </c>
      <c r="H320" s="8" t="n">
        <v>4</v>
      </c>
      <c r="I320" s="8" t="n">
        <v>3</v>
      </c>
      <c r="J320" s="8" t="n">
        <v>7</v>
      </c>
      <c r="K320" s="15" t="n">
        <v>2</v>
      </c>
      <c r="L320" s="27" t="n">
        <v>2</v>
      </c>
      <c r="M320" s="8" t="n">
        <v>4</v>
      </c>
      <c r="N320" s="12">
        <f>IF(K320="","",LOOKUP(K320-L320,{-9E+307,0,1},{2,"x",1}))</f>
        <v/>
      </c>
      <c r="O320" s="7">
        <f>IF(K320="","",K320&amp;"-"&amp;L320)</f>
        <v/>
      </c>
      <c r="P320" s="1" t="n"/>
      <c r="DJ320" s="42" t="n"/>
      <c r="DM320" s="42" t="n"/>
      <c r="DN320" s="29" t="n"/>
      <c r="DP320" s="42" t="n"/>
      <c r="DQ320" s="29" t="n"/>
      <c r="DS320" s="42" t="n"/>
      <c r="DT320" s="29" t="n"/>
      <c r="DV320" s="42" t="n"/>
      <c r="DW320" s="29" t="n"/>
      <c r="DY320" s="42" t="n"/>
      <c r="DZ320" s="29" t="n"/>
      <c r="EB320" s="42" t="n"/>
      <c r="EC320" s="29" t="n"/>
      <c r="EE320" s="42" t="n"/>
      <c r="EF320" s="29" t="n"/>
      <c r="EI320" s="29" t="n"/>
    </row>
    <row customHeight="1" ht="12" r="321">
      <c r="A321" s="52" t="n">
        <v>43570</v>
      </c>
      <c r="B321" s="42" t="inlineStr">
        <is>
          <t>Leganes</t>
        </is>
      </c>
      <c r="C321" s="42" t="inlineStr">
        <is>
          <t>Real Madrid</t>
        </is>
      </c>
      <c r="D321" s="27" t="n">
        <v>285</v>
      </c>
      <c r="E321" s="27" t="n">
        <v>690</v>
      </c>
      <c r="F321" s="27" t="n">
        <v>189</v>
      </c>
      <c r="G321" s="27" t="n">
        <v>612</v>
      </c>
      <c r="H321" s="8" t="n">
        <v>2</v>
      </c>
      <c r="I321" s="8" t="n">
        <v>6</v>
      </c>
      <c r="J321" s="8" t="n">
        <v>8</v>
      </c>
      <c r="K321" s="15" t="n">
        <v>1</v>
      </c>
      <c r="L321" s="27" t="n">
        <v>1</v>
      </c>
      <c r="M321" s="8" t="n">
        <v>2</v>
      </c>
      <c r="N321" s="12">
        <f>IF(K321="","",LOOKUP(K321-L321,{-9E+307,0,1},{2,"x",1}))</f>
        <v/>
      </c>
      <c r="O321" s="7">
        <f>IF(K321="","",K321&amp;"-"&amp;L321)</f>
        <v/>
      </c>
      <c r="P321" s="1" t="n"/>
      <c r="DJ321" s="42" t="n"/>
      <c r="DM321" s="42" t="n"/>
      <c r="DN321" s="29" t="n"/>
      <c r="DP321" s="42" t="n"/>
      <c r="DQ321" s="29" t="n"/>
      <c r="DS321" s="42" t="n"/>
      <c r="DT321" s="29" t="n"/>
      <c r="DV321" s="42" t="n"/>
      <c r="DW321" s="29" t="n"/>
      <c r="DY321" s="42" t="n"/>
      <c r="DZ321" s="29" t="n"/>
      <c r="EB321" s="42" t="n"/>
      <c r="EC321" s="29" t="n"/>
      <c r="EE321" s="42" t="n"/>
      <c r="EF321" s="29" t="n"/>
      <c r="EI321" s="29" t="n"/>
    </row>
    <row customHeight="1" ht="12" r="322">
      <c r="A322" s="52" t="n">
        <v>43574</v>
      </c>
      <c r="B322" s="42" t="inlineStr">
        <is>
          <t>Alaves</t>
        </is>
      </c>
      <c r="C322" s="42" t="inlineStr">
        <is>
          <t>Valladolid</t>
        </is>
      </c>
      <c r="D322" s="27" t="n">
        <v>333</v>
      </c>
      <c r="E322" s="27" t="n">
        <v>380</v>
      </c>
      <c r="F322" s="27" t="n">
        <v>225</v>
      </c>
      <c r="G322" s="27" t="n">
        <v>269</v>
      </c>
      <c r="H322" s="8" t="n">
        <v>4</v>
      </c>
      <c r="I322" s="8" t="n">
        <v>7</v>
      </c>
      <c r="J322" s="8" t="n">
        <v>11</v>
      </c>
      <c r="K322" s="15" t="n">
        <v>2</v>
      </c>
      <c r="L322" s="27" t="n">
        <v>2</v>
      </c>
      <c r="M322" s="8" t="n">
        <v>4</v>
      </c>
      <c r="N322" s="12">
        <f>IF(K322="","",LOOKUP(K322-L322,{-9E+307,0,1},{2,"x",1}))</f>
        <v/>
      </c>
      <c r="O322" s="7">
        <f>IF(K322="","",K322&amp;"-"&amp;L322)</f>
        <v/>
      </c>
      <c r="P322" s="1" t="n"/>
      <c r="DJ322" s="42" t="n"/>
      <c r="DM322" s="42" t="n"/>
      <c r="DN322" s="29" t="n"/>
      <c r="DP322" s="42" t="n"/>
      <c r="DQ322" s="29" t="n"/>
      <c r="DS322" s="42" t="n"/>
      <c r="DT322" s="29" t="n"/>
      <c r="DV322" s="42" t="n"/>
      <c r="DW322" s="29" t="n"/>
      <c r="DY322" s="42" t="n"/>
      <c r="DZ322" s="29" t="n"/>
      <c r="EB322" s="42" t="n"/>
      <c r="EC322" s="29" t="n"/>
      <c r="EE322" s="42" t="n"/>
      <c r="EF322" s="29" t="n"/>
      <c r="EI322" s="29" t="n"/>
    </row>
    <row customHeight="1" ht="12" r="323">
      <c r="A323" s="52" t="n">
        <v>43575</v>
      </c>
      <c r="B323" s="42" t="inlineStr">
        <is>
          <t>Barcelona</t>
        </is>
      </c>
      <c r="C323" s="42" t="inlineStr">
        <is>
          <t>Real Sociedad</t>
        </is>
      </c>
      <c r="D323" s="27" t="n">
        <v>522</v>
      </c>
      <c r="E323" s="27" t="n">
        <v>523</v>
      </c>
      <c r="F323" s="27" t="n">
        <v>433</v>
      </c>
      <c r="G323" s="27" t="n">
        <v>429</v>
      </c>
      <c r="H323" s="8" t="n">
        <v>4</v>
      </c>
      <c r="I323" s="8" t="n">
        <v>2</v>
      </c>
      <c r="J323" s="8" t="n">
        <v>6</v>
      </c>
      <c r="K323" s="15" t="n">
        <v>2</v>
      </c>
      <c r="L323" s="27" t="n">
        <v>1</v>
      </c>
      <c r="M323" s="8" t="n">
        <v>3</v>
      </c>
      <c r="N323" s="12">
        <f>IF(K323="","",LOOKUP(K323-L323,{-9E+307,0,1},{2,"x",1}))</f>
        <v/>
      </c>
      <c r="O323" s="7">
        <f>IF(K323="","",K323&amp;"-"&amp;L323)</f>
        <v/>
      </c>
      <c r="P323" s="1" t="n"/>
      <c r="DJ323" s="42" t="n"/>
      <c r="DM323" s="42" t="n"/>
      <c r="DN323" s="29" t="n"/>
      <c r="DP323" s="42" t="n"/>
      <c r="DQ323" s="29" t="n"/>
      <c r="DS323" s="42" t="n"/>
      <c r="DT323" s="29" t="n"/>
      <c r="DV323" s="42" t="n"/>
      <c r="DW323" s="29" t="n"/>
      <c r="DY323" s="42" t="n"/>
      <c r="DZ323" s="29" t="n"/>
      <c r="EB323" s="42" t="n"/>
      <c r="EC323" s="29" t="n"/>
      <c r="EE323" s="42" t="n"/>
      <c r="EF323" s="29" t="n"/>
      <c r="EI323" s="29" t="n"/>
    </row>
    <row customHeight="1" ht="12" r="324">
      <c r="A324" s="52" t="n">
        <v>43575</v>
      </c>
      <c r="B324" s="42" t="inlineStr">
        <is>
          <t>Celta Vigo</t>
        </is>
      </c>
      <c r="C324" s="42" t="inlineStr">
        <is>
          <t>Girona</t>
        </is>
      </c>
      <c r="D324" s="27" t="n">
        <v>498</v>
      </c>
      <c r="E324" s="27" t="n">
        <v>291</v>
      </c>
      <c r="F324" s="27" t="n">
        <v>418</v>
      </c>
      <c r="G324" s="27" t="n">
        <v>223</v>
      </c>
      <c r="H324" s="8" t="n">
        <v>8</v>
      </c>
      <c r="I324" s="8" t="n">
        <v>1</v>
      </c>
      <c r="J324" s="8" t="n">
        <v>9</v>
      </c>
      <c r="K324" s="15" t="n">
        <v>2</v>
      </c>
      <c r="L324" s="27" t="n">
        <v>1</v>
      </c>
      <c r="M324" s="8" t="n">
        <v>3</v>
      </c>
      <c r="N324" s="12">
        <f>IF(K324="","",LOOKUP(K324-L324,{-9E+307,0,1},{2,"x",1}))</f>
        <v/>
      </c>
      <c r="O324" s="7">
        <f>IF(K324="","",K324&amp;"-"&amp;L324)</f>
        <v/>
      </c>
      <c r="P324" s="1" t="n"/>
      <c r="DJ324" s="42" t="n"/>
      <c r="DL324" s="29" t="n"/>
      <c r="DM324" s="42" t="n"/>
      <c r="DO324" s="29" t="n"/>
      <c r="DP324" s="42" t="n"/>
      <c r="DR324" s="29" t="n"/>
      <c r="DS324" s="42" t="n"/>
      <c r="DU324" s="29" t="n"/>
      <c r="DV324" s="42" t="n"/>
      <c r="DX324" s="29" t="n"/>
      <c r="DY324" s="42" t="n"/>
      <c r="EA324" s="29" t="n"/>
      <c r="EB324" s="42" t="n"/>
      <c r="ED324" s="29" t="n"/>
      <c r="EE324" s="42" t="n"/>
      <c r="EG324" s="29" t="n"/>
    </row>
    <row customHeight="1" ht="12" r="325">
      <c r="A325" s="52" t="n">
        <v>43575</v>
      </c>
      <c r="B325" s="42" t="inlineStr">
        <is>
          <t>Eibar</t>
        </is>
      </c>
      <c r="C325" s="42" t="inlineStr">
        <is>
          <t>Atl. Madrid</t>
        </is>
      </c>
      <c r="D325" s="27" t="n">
        <v>407</v>
      </c>
      <c r="E325" s="27" t="n">
        <v>398</v>
      </c>
      <c r="F325" s="27" t="n">
        <v>308</v>
      </c>
      <c r="G325" s="27" t="n">
        <v>287</v>
      </c>
      <c r="H325" s="8" t="n">
        <v>2</v>
      </c>
      <c r="I325" s="8" t="n">
        <v>4</v>
      </c>
      <c r="J325" s="8" t="n">
        <v>6</v>
      </c>
      <c r="K325" s="15" t="n">
        <v>0</v>
      </c>
      <c r="L325" s="27" t="n">
        <v>1</v>
      </c>
      <c r="M325" s="8" t="n">
        <v>1</v>
      </c>
      <c r="N325" s="12">
        <f>IF(K325="","",LOOKUP(K325-L325,{-9E+307,0,1},{2,"x",1}))</f>
        <v/>
      </c>
      <c r="O325" s="7">
        <f>IF(K325="","",K325&amp;"-"&amp;L325)</f>
        <v/>
      </c>
      <c r="P325" s="1" t="n"/>
      <c r="DJ325" s="42" t="n"/>
      <c r="DL325" s="29" t="n"/>
      <c r="DM325" s="42" t="n"/>
      <c r="DO325" s="29" t="n"/>
      <c r="DP325" s="42" t="n"/>
      <c r="DR325" s="29" t="n"/>
      <c r="DS325" s="42" t="n"/>
      <c r="DU325" s="29" t="n"/>
      <c r="DV325" s="42" t="n"/>
      <c r="DX325" s="29" t="n"/>
      <c r="DY325" s="42" t="n"/>
      <c r="EA325" s="29" t="n"/>
      <c r="EB325" s="42" t="n"/>
      <c r="ED325" s="29" t="n"/>
      <c r="EE325" s="42" t="n"/>
      <c r="EG325" s="29" t="n"/>
    </row>
    <row customHeight="1" ht="12" r="326">
      <c r="A326" s="52" t="n">
        <v>43575</v>
      </c>
      <c r="B326" s="42" t="inlineStr">
        <is>
          <t>Rayo Vallecano</t>
        </is>
      </c>
      <c r="C326" s="42" t="inlineStr">
        <is>
          <t>Huesca</t>
        </is>
      </c>
      <c r="D326" s="27" t="n">
        <v>348</v>
      </c>
      <c r="E326" s="27" t="n">
        <v>279</v>
      </c>
      <c r="F326" s="27" t="n">
        <v>247</v>
      </c>
      <c r="G326" s="27" t="n">
        <v>171</v>
      </c>
      <c r="H326" s="8" t="n">
        <v>3</v>
      </c>
      <c r="I326" s="8" t="n">
        <v>3</v>
      </c>
      <c r="J326" s="8" t="n">
        <v>6</v>
      </c>
      <c r="K326" s="15" t="n">
        <v>0</v>
      </c>
      <c r="L326" s="27" t="n">
        <v>0</v>
      </c>
      <c r="M326" s="8" t="n">
        <v>0</v>
      </c>
      <c r="N326" s="12">
        <f>IF(K326="","",LOOKUP(K326-L326,{-9E+307,0,1},{2,"x",1}))</f>
        <v/>
      </c>
      <c r="O326" s="7">
        <f>IF(K326="","",K326&amp;"-"&amp;L326)</f>
        <v/>
      </c>
      <c r="P326" s="1" t="n"/>
      <c r="DJ326" s="42" t="n"/>
      <c r="DL326" s="29" t="n"/>
      <c r="DM326" s="42" t="n"/>
      <c r="DO326" s="29" t="n"/>
      <c r="DP326" s="42" t="n"/>
      <c r="DR326" s="29" t="n"/>
      <c r="DS326" s="42" t="n"/>
      <c r="DU326" s="29" t="n"/>
      <c r="DV326" s="42" t="n"/>
      <c r="DX326" s="29" t="n"/>
      <c r="DY326" s="42" t="n"/>
      <c r="EA326" s="29" t="n"/>
      <c r="EB326" s="42" t="n"/>
      <c r="ED326" s="29" t="n"/>
      <c r="EE326" s="42" t="n"/>
      <c r="EG326" s="29" t="n"/>
    </row>
    <row customHeight="1" ht="12" r="327">
      <c r="A327" s="52" t="n">
        <v>43576</v>
      </c>
      <c r="B327" s="42" t="inlineStr">
        <is>
          <t>Betis</t>
        </is>
      </c>
      <c r="C327" s="42" t="inlineStr">
        <is>
          <t>Valencia</t>
        </is>
      </c>
      <c r="D327" s="27" t="n">
        <v>668</v>
      </c>
      <c r="E327" s="27" t="n">
        <v>351</v>
      </c>
      <c r="F327" s="27" t="n">
        <v>594</v>
      </c>
      <c r="G327" s="27" t="n">
        <v>280</v>
      </c>
      <c r="H327" s="8" t="n">
        <v>7</v>
      </c>
      <c r="I327" s="8" t="n">
        <v>3</v>
      </c>
      <c r="J327" s="8" t="n">
        <v>10</v>
      </c>
      <c r="K327" s="15" t="n">
        <v>1</v>
      </c>
      <c r="L327" s="27" t="n">
        <v>2</v>
      </c>
      <c r="M327" s="8" t="n">
        <v>3</v>
      </c>
      <c r="N327" s="12">
        <f>IF(K327="","",LOOKUP(K327-L327,{-9E+307,0,1},{2,"x",1}))</f>
        <v/>
      </c>
      <c r="O327" s="7">
        <f>IF(K327="","",K327&amp;"-"&amp;L327)</f>
        <v/>
      </c>
      <c r="P327" s="1" t="n"/>
      <c r="DJ327" s="42" t="n"/>
      <c r="DL327" s="29" t="n"/>
      <c r="DM327" s="42" t="n"/>
      <c r="DO327" s="29" t="n"/>
      <c r="DP327" s="42" t="n"/>
      <c r="DR327" s="29" t="n"/>
      <c r="DS327" s="42" t="n"/>
      <c r="DU327" s="29" t="n"/>
      <c r="DV327" s="42" t="n"/>
      <c r="DX327" s="29" t="n"/>
      <c r="DY327" s="42" t="n"/>
      <c r="EA327" s="29" t="n"/>
      <c r="EB327" s="42" t="n"/>
      <c r="ED327" s="29" t="n"/>
      <c r="EE327" s="42" t="n"/>
      <c r="EG327" s="29" t="n"/>
    </row>
    <row customHeight="1" ht="12" r="328">
      <c r="A328" s="52" t="n">
        <v>43576</v>
      </c>
      <c r="B328" s="42" t="inlineStr">
        <is>
          <t>Getafe</t>
        </is>
      </c>
      <c r="C328" s="42" t="inlineStr">
        <is>
          <t>Sevilla</t>
        </is>
      </c>
      <c r="D328" s="27" t="n">
        <v>260</v>
      </c>
      <c r="E328" s="27" t="n">
        <v>465</v>
      </c>
      <c r="F328" s="27" t="n">
        <v>156</v>
      </c>
      <c r="G328" s="27" t="n">
        <v>353</v>
      </c>
      <c r="H328" s="8" t="n">
        <v>3</v>
      </c>
      <c r="I328" s="8" t="n">
        <v>2</v>
      </c>
      <c r="J328" s="8" t="n">
        <v>5</v>
      </c>
      <c r="K328" s="15" t="n">
        <v>3</v>
      </c>
      <c r="L328" s="27" t="n">
        <v>0</v>
      </c>
      <c r="M328" s="8" t="n">
        <v>3</v>
      </c>
      <c r="N328" s="12">
        <f>IF(K328="","",LOOKUP(K328-L328,{-9E+307,0,1},{2,"x",1}))</f>
        <v/>
      </c>
      <c r="O328" s="7">
        <f>IF(K328="","",K328&amp;"-"&amp;L328)</f>
        <v/>
      </c>
      <c r="P328" s="1" t="n"/>
      <c r="DJ328" s="42" t="n"/>
      <c r="DL328" s="29" t="n"/>
      <c r="DM328" s="42" t="n"/>
      <c r="DO328" s="29" t="n"/>
      <c r="DP328" s="42" t="n"/>
      <c r="DR328" s="29" t="n"/>
      <c r="DS328" s="42" t="n"/>
      <c r="DU328" s="29" t="n"/>
      <c r="DV328" s="42" t="n"/>
      <c r="DX328" s="29" t="n"/>
      <c r="DY328" s="42" t="n"/>
      <c r="EA328" s="29" t="n"/>
      <c r="EB328" s="42" t="n"/>
      <c r="ED328" s="29" t="n"/>
      <c r="EE328" s="42" t="n"/>
      <c r="EG328" s="29" t="n"/>
    </row>
    <row customHeight="1" ht="12" r="329">
      <c r="A329" s="52" t="n">
        <v>43576</v>
      </c>
      <c r="B329" s="42" t="inlineStr">
        <is>
          <t>Levante</t>
        </is>
      </c>
      <c r="C329" s="42" t="inlineStr">
        <is>
          <t>Espanyol</t>
        </is>
      </c>
      <c r="D329" s="27" t="n">
        <v>376</v>
      </c>
      <c r="E329" s="27" t="n">
        <v>401</v>
      </c>
      <c r="F329" s="27" t="n">
        <v>272</v>
      </c>
      <c r="G329" s="27" t="n">
        <v>300</v>
      </c>
      <c r="H329" s="8" t="n">
        <v>5</v>
      </c>
      <c r="I329" s="8" t="n">
        <v>7</v>
      </c>
      <c r="J329" s="8" t="n">
        <v>12</v>
      </c>
      <c r="K329" s="15" t="n">
        <v>2</v>
      </c>
      <c r="L329" s="27" t="n">
        <v>2</v>
      </c>
      <c r="M329" s="8" t="n">
        <v>4</v>
      </c>
      <c r="N329" s="12">
        <f>IF(K329="","",LOOKUP(K329-L329,{-9E+307,0,1},{2,"x",1}))</f>
        <v/>
      </c>
      <c r="O329" s="7">
        <f>IF(K329="","",K329&amp;"-"&amp;L329)</f>
        <v/>
      </c>
      <c r="P329" s="1" t="n"/>
      <c r="DJ329" s="42" t="n"/>
      <c r="DL329" s="29" t="n"/>
      <c r="DM329" s="42" t="n"/>
      <c r="DO329" s="29" t="n"/>
      <c r="DP329" s="42" t="n"/>
      <c r="DR329" s="29" t="n"/>
      <c r="DS329" s="42" t="n"/>
      <c r="DU329" s="29" t="n"/>
      <c r="DV329" s="42" t="n"/>
      <c r="DX329" s="29" t="n"/>
      <c r="DY329" s="42" t="n"/>
      <c r="EA329" s="29" t="n"/>
      <c r="EB329" s="42" t="n"/>
      <c r="ED329" s="29" t="n"/>
      <c r="EE329" s="42" t="n"/>
      <c r="EG329" s="29" t="n"/>
    </row>
    <row customHeight="1" ht="12" r="330">
      <c r="A330" s="52" t="n">
        <v>43576</v>
      </c>
      <c r="B330" s="42" t="inlineStr">
        <is>
          <t>Real Madrid</t>
        </is>
      </c>
      <c r="C330" s="42" t="inlineStr">
        <is>
          <t>Ath Bilbao</t>
        </is>
      </c>
      <c r="D330" s="27" t="n">
        <v>531</v>
      </c>
      <c r="E330" s="27" t="n">
        <v>405</v>
      </c>
      <c r="F330" s="27" t="n">
        <v>449</v>
      </c>
      <c r="G330" s="27" t="n">
        <v>324</v>
      </c>
      <c r="H330" s="8" t="n">
        <v>4</v>
      </c>
      <c r="I330" s="8" t="n">
        <v>3</v>
      </c>
      <c r="J330" s="8" t="n">
        <v>7</v>
      </c>
      <c r="K330" s="15" t="n">
        <v>3</v>
      </c>
      <c r="L330" s="27" t="n">
        <v>0</v>
      </c>
      <c r="M330" s="8" t="n">
        <v>3</v>
      </c>
      <c r="N330" s="12">
        <f>IF(K330="","",LOOKUP(K330-L330,{-9E+307,0,1},{2,"x",1}))</f>
        <v/>
      </c>
      <c r="O330" s="7">
        <f>IF(K330="","",K330&amp;"-"&amp;L330)</f>
        <v/>
      </c>
      <c r="P330" s="1" t="n"/>
      <c r="DJ330" s="42" t="n"/>
      <c r="DL330" s="29" t="n"/>
      <c r="DM330" s="42" t="n"/>
      <c r="DO330" s="29" t="n"/>
      <c r="DP330" s="42" t="n"/>
      <c r="DR330" s="29" t="n"/>
      <c r="DS330" s="42" t="n"/>
      <c r="DU330" s="29" t="n"/>
      <c r="DV330" s="42" t="n"/>
      <c r="DX330" s="29" t="n"/>
      <c r="DY330" s="42" t="n"/>
      <c r="EA330" s="29" t="n"/>
      <c r="EB330" s="42" t="n"/>
      <c r="ED330" s="29" t="n"/>
      <c r="EE330" s="42" t="n"/>
      <c r="EG330" s="29" t="n"/>
    </row>
    <row customHeight="1" ht="12" r="331">
      <c r="A331" s="52" t="n">
        <v>43576</v>
      </c>
      <c r="B331" s="42" t="inlineStr">
        <is>
          <t>Villarreal</t>
        </is>
      </c>
      <c r="C331" s="42" t="inlineStr">
        <is>
          <t>Leganes</t>
        </is>
      </c>
      <c r="D331" s="27" t="n">
        <v>559</v>
      </c>
      <c r="E331" s="27" t="n">
        <v>273</v>
      </c>
      <c r="F331" s="27" t="n">
        <v>457</v>
      </c>
      <c r="G331" s="27" t="n">
        <v>185</v>
      </c>
      <c r="H331" s="8" t="n">
        <v>5</v>
      </c>
      <c r="I331" s="8" t="n">
        <v>2</v>
      </c>
      <c r="J331" s="8" t="n">
        <v>7</v>
      </c>
      <c r="K331" s="15" t="n">
        <v>2</v>
      </c>
      <c r="L331" s="27" t="n">
        <v>1</v>
      </c>
      <c r="M331" s="8" t="n">
        <v>3</v>
      </c>
      <c r="N331" s="12">
        <f>IF(K331="","",LOOKUP(K331-L331,{-9E+307,0,1},{2,"x",1}))</f>
        <v/>
      </c>
      <c r="O331" s="7">
        <f>IF(K331="","",K331&amp;"-"&amp;L331)</f>
        <v/>
      </c>
      <c r="P331" s="1" t="n"/>
      <c r="DJ331" s="42" t="n"/>
      <c r="DL331" s="29" t="n"/>
      <c r="DM331" s="42" t="n"/>
      <c r="DO331" s="29" t="n"/>
      <c r="DP331" s="42" t="n"/>
      <c r="DR331" s="29" t="n"/>
      <c r="DS331" s="42" t="n"/>
      <c r="DU331" s="29" t="n"/>
      <c r="DV331" s="42" t="n"/>
      <c r="DX331" s="29" t="n"/>
      <c r="DY331" s="42" t="n"/>
      <c r="EA331" s="29" t="n"/>
      <c r="EB331" s="42" t="n"/>
      <c r="ED331" s="29" t="n"/>
      <c r="EE331" s="42" t="n"/>
      <c r="EG331" s="29" t="n"/>
    </row>
    <row customHeight="1" ht="12" r="332">
      <c r="A332" s="52" t="n">
        <v>43578</v>
      </c>
      <c r="B332" s="42" t="inlineStr">
        <is>
          <t>Alaves</t>
        </is>
      </c>
      <c r="C332" s="42" t="inlineStr">
        <is>
          <t>Barcelona</t>
        </is>
      </c>
      <c r="D332" s="27" t="n">
        <v>228</v>
      </c>
      <c r="E332" s="27" t="n">
        <v>768</v>
      </c>
      <c r="F332" s="27" t="n">
        <v>159</v>
      </c>
      <c r="G332" s="27" t="n">
        <v>675</v>
      </c>
      <c r="H332" s="8" t="n">
        <v>1</v>
      </c>
      <c r="I332" s="8" t="n">
        <v>6</v>
      </c>
      <c r="J332" s="8" t="n">
        <v>7</v>
      </c>
      <c r="K332" s="15" t="n">
        <v>0</v>
      </c>
      <c r="L332" s="27" t="n">
        <v>2</v>
      </c>
      <c r="M332" s="8" t="n">
        <v>2</v>
      </c>
      <c r="N332" s="12">
        <f>IF(K332="","",LOOKUP(K332-L332,{-9E+307,0,1},{2,"x",1}))</f>
        <v/>
      </c>
      <c r="O332" s="7">
        <f>IF(K332="","",K332&amp;"-"&amp;L332)</f>
        <v/>
      </c>
      <c r="P332" s="1" t="n"/>
      <c r="DJ332" s="42" t="n"/>
      <c r="DL332" s="29" t="n"/>
      <c r="DM332" s="42" t="n"/>
      <c r="DO332" s="29" t="n"/>
      <c r="DP332" s="42" t="n"/>
      <c r="DR332" s="29" t="n"/>
      <c r="DS332" s="42" t="n"/>
      <c r="DU332" s="29" t="n"/>
      <c r="DV332" s="42" t="n"/>
      <c r="DX332" s="29" t="n"/>
      <c r="DY332" s="42" t="n"/>
      <c r="EA332" s="29" t="n"/>
      <c r="EB332" s="42" t="n"/>
      <c r="ED332" s="29" t="n"/>
      <c r="EE332" s="42" t="n"/>
      <c r="EG332" s="29" t="n"/>
    </row>
    <row customHeight="1" ht="12" r="333">
      <c r="A333" s="52" t="n">
        <v>43578</v>
      </c>
      <c r="B333" s="42" t="inlineStr">
        <is>
          <t>Huesca</t>
        </is>
      </c>
      <c r="C333" s="42" t="inlineStr">
        <is>
          <t>Eibar</t>
        </is>
      </c>
      <c r="D333" s="27" t="n">
        <v>325</v>
      </c>
      <c r="E333" s="27" t="n">
        <v>357</v>
      </c>
      <c r="F333" s="27" t="n">
        <v>206</v>
      </c>
      <c r="G333" s="27" t="n">
        <v>223</v>
      </c>
      <c r="H333" s="8" t="n">
        <v>3</v>
      </c>
      <c r="I333" s="8" t="n">
        <v>4</v>
      </c>
      <c r="J333" s="8" t="n">
        <v>7</v>
      </c>
      <c r="K333" s="15" t="n">
        <v>2</v>
      </c>
      <c r="L333" s="27" t="n">
        <v>0</v>
      </c>
      <c r="M333" s="8" t="n">
        <v>2</v>
      </c>
      <c r="N333" s="12">
        <f>IF(K333="","",LOOKUP(K333-L333,{-9E+307,0,1},{2,"x",1}))</f>
        <v/>
      </c>
      <c r="O333" s="7">
        <f>IF(K333="","",K333&amp;"-"&amp;L333)</f>
        <v/>
      </c>
      <c r="P333" s="1" t="n"/>
      <c r="DJ333" s="42" t="n"/>
      <c r="DL333" s="29" t="n"/>
      <c r="DM333" s="42" t="n"/>
      <c r="DO333" s="29" t="n"/>
      <c r="DP333" s="42" t="n"/>
      <c r="DR333" s="29" t="n"/>
      <c r="DS333" s="42" t="n"/>
      <c r="DU333" s="29" t="n"/>
      <c r="DV333" s="42" t="n"/>
      <c r="DX333" s="29" t="n"/>
      <c r="DY333" s="42" t="n"/>
      <c r="EA333" s="29" t="n"/>
      <c r="EB333" s="42" t="n"/>
      <c r="ED333" s="29" t="n"/>
      <c r="EE333" s="42" t="n"/>
      <c r="EG333" s="29" t="n"/>
    </row>
    <row r="334">
      <c r="A334" s="52" t="n">
        <v>43578</v>
      </c>
      <c r="B334" s="42" t="inlineStr">
        <is>
          <t>Valladolid</t>
        </is>
      </c>
      <c r="C334" s="42" t="inlineStr">
        <is>
          <t>Girona</t>
        </is>
      </c>
      <c r="D334" s="27" t="n">
        <v>417</v>
      </c>
      <c r="E334" s="27" t="n">
        <v>409</v>
      </c>
      <c r="F334" s="27" t="n">
        <v>323</v>
      </c>
      <c r="G334" s="27" t="n">
        <v>323</v>
      </c>
      <c r="H334" s="8" t="n">
        <v>4</v>
      </c>
      <c r="I334" s="8" t="n">
        <v>0</v>
      </c>
      <c r="J334" s="8" t="n">
        <v>4</v>
      </c>
      <c r="K334" s="15" t="n">
        <v>1</v>
      </c>
      <c r="L334" s="27" t="n">
        <v>0</v>
      </c>
      <c r="M334" s="8" t="n">
        <v>1</v>
      </c>
      <c r="N334" s="12">
        <f>IF(K334="","",LOOKUP(K334-L334,{-9E+307,0,1},{2,"x",1}))</f>
        <v/>
      </c>
      <c r="O334" s="7">
        <f>IF(K334="","",K334&amp;"-"&amp;L334)</f>
        <v/>
      </c>
      <c r="P334" s="1" t="n"/>
      <c r="DJ334" s="42" t="n"/>
      <c r="DL334" s="29" t="n"/>
      <c r="DM334" s="42" t="n"/>
      <c r="DO334" s="29" t="n"/>
      <c r="DP334" s="42" t="n"/>
      <c r="DR334" s="29" t="n"/>
      <c r="DS334" s="42" t="n"/>
      <c r="DU334" s="29" t="n"/>
      <c r="DV334" s="42" t="n"/>
      <c r="DX334" s="29" t="n"/>
      <c r="DY334" s="42" t="n"/>
      <c r="EA334" s="29" t="n"/>
      <c r="EB334" s="42" t="n"/>
      <c r="ED334" s="29" t="n"/>
      <c r="EE334" s="42" t="n"/>
      <c r="EG334" s="29" t="n"/>
    </row>
    <row customHeight="1" ht="12" r="335">
      <c r="A335" s="52" t="n">
        <v>43579</v>
      </c>
      <c r="B335" s="42" t="inlineStr">
        <is>
          <t>Atl. Madrid</t>
        </is>
      </c>
      <c r="C335" s="42" t="inlineStr">
        <is>
          <t>Valencia</t>
        </is>
      </c>
      <c r="D335" s="27" t="n">
        <v>565</v>
      </c>
      <c r="E335" s="27" t="n">
        <v>428</v>
      </c>
      <c r="F335" s="27" t="n">
        <v>484</v>
      </c>
      <c r="G335" s="27" t="n">
        <v>366</v>
      </c>
      <c r="H335" s="8" t="n">
        <v>6</v>
      </c>
      <c r="I335" s="8" t="n">
        <v>4</v>
      </c>
      <c r="J335" s="8" t="n">
        <v>10</v>
      </c>
      <c r="K335" s="15" t="n">
        <v>3</v>
      </c>
      <c r="L335" s="27" t="n">
        <v>2</v>
      </c>
      <c r="M335" s="8" t="n">
        <v>5</v>
      </c>
      <c r="N335" s="12">
        <f>IF(K335="","",LOOKUP(K335-L335,{-9E+307,0,1},{2,"x",1}))</f>
        <v/>
      </c>
      <c r="O335" s="7">
        <f>IF(K335="","",K335&amp;"-"&amp;L335)</f>
        <v/>
      </c>
      <c r="P335" s="1" t="n"/>
    </row>
    <row customHeight="1" ht="12" r="336">
      <c r="A336" s="52" t="n">
        <v>43579</v>
      </c>
      <c r="B336" s="42" t="inlineStr">
        <is>
          <t>Espanyol</t>
        </is>
      </c>
      <c r="C336" s="42" t="inlineStr">
        <is>
          <t>Celta Vigo</t>
        </is>
      </c>
      <c r="D336" s="27" t="n">
        <v>459</v>
      </c>
      <c r="E336" s="27" t="n">
        <v>484</v>
      </c>
      <c r="F336" s="27" t="n">
        <v>372</v>
      </c>
      <c r="G336" s="27" t="n">
        <v>399</v>
      </c>
      <c r="H336" s="8" t="n">
        <v>2</v>
      </c>
      <c r="I336" s="8" t="n">
        <v>6</v>
      </c>
      <c r="J336" s="8" t="n">
        <v>8</v>
      </c>
      <c r="K336" s="15" t="n">
        <v>1</v>
      </c>
      <c r="L336" s="27" t="n">
        <v>1</v>
      </c>
      <c r="M336" s="8" t="n">
        <v>2</v>
      </c>
      <c r="N336" s="12">
        <f>IF(K336="","",LOOKUP(K336-L336,{-9E+307,0,1},{2,"x",1}))</f>
        <v/>
      </c>
      <c r="O336" s="7">
        <f>IF(K336="","",K336&amp;"-"&amp;L336)</f>
        <v/>
      </c>
      <c r="P336" s="1" t="n"/>
    </row>
    <row customHeight="1" ht="12" r="337">
      <c r="A337" s="52" t="n">
        <v>43579</v>
      </c>
      <c r="B337" s="42" t="inlineStr">
        <is>
          <t>Leganes</t>
        </is>
      </c>
      <c r="C337" s="42" t="inlineStr">
        <is>
          <t>Ath Bilbao</t>
        </is>
      </c>
      <c r="D337" s="27" t="n">
        <v>468</v>
      </c>
      <c r="E337" s="27" t="n">
        <v>364</v>
      </c>
      <c r="F337" s="27" t="n">
        <v>344</v>
      </c>
      <c r="G337" s="27" t="n">
        <v>264</v>
      </c>
      <c r="H337" s="8" t="n">
        <v>1</v>
      </c>
      <c r="I337" s="8" t="n">
        <v>2</v>
      </c>
      <c r="J337" s="8" t="n">
        <v>3</v>
      </c>
      <c r="K337" s="15" t="n">
        <v>0</v>
      </c>
      <c r="L337" s="27" t="n">
        <v>1</v>
      </c>
      <c r="M337" s="8" t="n">
        <v>1</v>
      </c>
      <c r="N337" s="12">
        <f>IF(K337="","",LOOKUP(K337-L337,{-9E+307,0,1},{2,"x",1}))</f>
        <v/>
      </c>
      <c r="O337" s="7">
        <f>IF(K337="","",K337&amp;"-"&amp;L337)</f>
        <v/>
      </c>
      <c r="P337" s="1" t="n"/>
    </row>
    <row customHeight="1" ht="12" r="338">
      <c r="A338" s="52" t="n">
        <v>43579</v>
      </c>
      <c r="B338" s="42" t="inlineStr">
        <is>
          <t>Levante</t>
        </is>
      </c>
      <c r="C338" s="42" t="inlineStr">
        <is>
          <t>Betis</t>
        </is>
      </c>
      <c r="D338" s="27" t="n">
        <v>217</v>
      </c>
      <c r="E338" s="27" t="n">
        <v>530</v>
      </c>
      <c r="F338" s="27" t="n">
        <v>163</v>
      </c>
      <c r="G338" s="27" t="n">
        <v>476</v>
      </c>
      <c r="H338" s="8" t="n">
        <v>4</v>
      </c>
      <c r="I338" s="8" t="n">
        <v>2</v>
      </c>
      <c r="J338" s="8" t="n">
        <v>6</v>
      </c>
      <c r="K338" s="15" t="n">
        <v>4</v>
      </c>
      <c r="L338" s="27" t="n">
        <v>0</v>
      </c>
      <c r="M338" s="8" t="n">
        <v>4</v>
      </c>
      <c r="N338" s="12">
        <f>IF(K338="","",LOOKUP(K338-L338,{-9E+307,0,1},{2,"x",1}))</f>
        <v/>
      </c>
      <c r="O338" s="7">
        <f>IF(K338="","",K338&amp;"-"&amp;L338)</f>
        <v/>
      </c>
      <c r="P338" s="1" t="n"/>
    </row>
    <row customHeight="1" ht="12" r="339">
      <c r="A339" s="52" t="n">
        <v>43580</v>
      </c>
      <c r="B339" s="42" t="inlineStr">
        <is>
          <t>Getafe</t>
        </is>
      </c>
      <c r="C339" s="42" t="inlineStr">
        <is>
          <t>Real Madrid</t>
        </is>
      </c>
      <c r="D339" s="27" t="n">
        <v>242</v>
      </c>
      <c r="E339" s="27" t="n">
        <v>527</v>
      </c>
      <c r="F339" s="27" t="n">
        <v>141</v>
      </c>
      <c r="G339" s="27" t="n">
        <v>443</v>
      </c>
      <c r="H339" s="8" t="n">
        <v>5</v>
      </c>
      <c r="I339" s="8" t="n">
        <v>4</v>
      </c>
      <c r="J339" s="8" t="n">
        <v>9</v>
      </c>
      <c r="K339" s="15" t="n">
        <v>0</v>
      </c>
      <c r="L339" s="27" t="n">
        <v>0</v>
      </c>
      <c r="M339" s="8" t="n">
        <v>0</v>
      </c>
      <c r="N339" s="12">
        <f>IF(K339="","",LOOKUP(K339-L339,{-9E+307,0,1},{2,"x",1}))</f>
        <v/>
      </c>
      <c r="O339" s="7">
        <f>IF(K339="","",K339&amp;"-"&amp;L339)</f>
        <v/>
      </c>
      <c r="P339" s="1" t="n"/>
    </row>
    <row customHeight="1" ht="12" r="340">
      <c r="A340" s="52" t="n">
        <v>43580</v>
      </c>
      <c r="B340" s="42" t="inlineStr">
        <is>
          <t>Real Sociedad</t>
        </is>
      </c>
      <c r="C340" s="42" t="inlineStr">
        <is>
          <t>Villarreal</t>
        </is>
      </c>
      <c r="D340" s="27" t="n">
        <v>604</v>
      </c>
      <c r="E340" s="27" t="n">
        <v>319</v>
      </c>
      <c r="F340" s="27" t="n">
        <v>534</v>
      </c>
      <c r="G340" s="27" t="n">
        <v>248</v>
      </c>
      <c r="H340" s="8" t="n">
        <v>2</v>
      </c>
      <c r="I340" s="8" t="n">
        <v>3</v>
      </c>
      <c r="J340" s="8" t="n">
        <v>5</v>
      </c>
      <c r="K340" s="15" t="n">
        <v>0</v>
      </c>
      <c r="L340" s="27" t="n">
        <v>1</v>
      </c>
      <c r="M340" s="8" t="n">
        <v>1</v>
      </c>
      <c r="N340" s="12">
        <f>IF(K340="","",LOOKUP(K340-L340,{-9E+307,0,1},{2,"x",1}))</f>
        <v/>
      </c>
      <c r="O340" s="7">
        <f>IF(K340="","",K340&amp;"-"&amp;L340)</f>
        <v/>
      </c>
      <c r="P340" s="1" t="n"/>
    </row>
    <row customHeight="1" ht="12" r="341">
      <c r="A341" s="52" t="n">
        <v>43580</v>
      </c>
      <c r="B341" s="42" t="inlineStr">
        <is>
          <t>Sevilla</t>
        </is>
      </c>
      <c r="C341" s="42" t="inlineStr">
        <is>
          <t>Rayo Vallecano</t>
        </is>
      </c>
      <c r="D341" s="27" t="n">
        <v>380</v>
      </c>
      <c r="E341" s="27" t="n">
        <v>401</v>
      </c>
      <c r="F341" s="27" t="n">
        <v>279</v>
      </c>
      <c r="G341" s="27" t="n">
        <v>330</v>
      </c>
      <c r="H341" s="8" t="n">
        <v>11</v>
      </c>
      <c r="I341" s="8" t="n">
        <v>3</v>
      </c>
      <c r="J341" s="8" t="n">
        <v>14</v>
      </c>
      <c r="K341" s="15" t="n">
        <v>5</v>
      </c>
      <c r="L341" s="27" t="n">
        <v>0</v>
      </c>
      <c r="M341" s="8" t="n">
        <v>5</v>
      </c>
      <c r="N341" s="12">
        <f>IF(K341="","",LOOKUP(K341-L341,{-9E+307,0,1},{2,"x",1}))</f>
        <v/>
      </c>
      <c r="O341" s="7">
        <f>IF(K341="","",K341&amp;"-"&amp;L341)</f>
        <v/>
      </c>
      <c r="P341" s="1" t="n"/>
    </row>
    <row customHeight="1" ht="12" r="342">
      <c r="A342" s="52" t="n">
        <v>43582</v>
      </c>
      <c r="B342" s="42" t="inlineStr">
        <is>
          <t>Ath Bilbao</t>
        </is>
      </c>
      <c r="C342" s="42" t="inlineStr">
        <is>
          <t>Alaves</t>
        </is>
      </c>
      <c r="D342" s="27" t="n">
        <v>417</v>
      </c>
      <c r="E342" s="27" t="n">
        <v>261</v>
      </c>
      <c r="F342" s="27" t="n">
        <v>327</v>
      </c>
      <c r="G342" s="27" t="n">
        <v>172</v>
      </c>
      <c r="H342" s="8" t="n">
        <v>1</v>
      </c>
      <c r="I342" s="8" t="n">
        <v>3</v>
      </c>
      <c r="J342" s="8" t="n">
        <v>4</v>
      </c>
      <c r="K342" s="15" t="n">
        <v>1</v>
      </c>
      <c r="L342" s="27" t="n">
        <v>1</v>
      </c>
      <c r="M342" s="8" t="n">
        <v>2</v>
      </c>
      <c r="N342" s="12">
        <f>IF(K342="","",LOOKUP(K342-L342,{-9E+307,0,1},{2,"x",1}))</f>
        <v/>
      </c>
      <c r="O342" s="7">
        <f>IF(K342="","",K342&amp;"-"&amp;L342)</f>
        <v/>
      </c>
      <c r="P342" s="1" t="n"/>
    </row>
    <row customHeight="1" ht="12" r="343">
      <c r="A343" s="52" t="n">
        <v>43582</v>
      </c>
      <c r="B343" s="42" t="inlineStr">
        <is>
          <t>Atl. Madrid</t>
        </is>
      </c>
      <c r="C343" s="42" t="inlineStr">
        <is>
          <t>Valladolid</t>
        </is>
      </c>
      <c r="D343" s="27" t="n">
        <v>531</v>
      </c>
      <c r="E343" s="27" t="n">
        <v>370</v>
      </c>
      <c r="F343" s="27" t="n">
        <v>454</v>
      </c>
      <c r="G343" s="27" t="n">
        <v>284</v>
      </c>
      <c r="H343" s="8" t="n">
        <v>1</v>
      </c>
      <c r="I343" s="8" t="n">
        <v>4</v>
      </c>
      <c r="J343" s="8" t="n">
        <v>5</v>
      </c>
      <c r="K343" s="15" t="n">
        <v>1</v>
      </c>
      <c r="L343" s="27" t="n">
        <v>0</v>
      </c>
      <c r="M343" s="8" t="n">
        <v>1</v>
      </c>
      <c r="N343" s="12">
        <f>IF(K343="","",LOOKUP(K343-L343,{-9E+307,0,1},{2,"x",1}))</f>
        <v/>
      </c>
      <c r="O343" s="7">
        <f>IF(K343="","",K343&amp;"-"&amp;L343)</f>
        <v/>
      </c>
      <c r="P343" s="1" t="n"/>
    </row>
    <row customHeight="1" ht="12" r="344">
      <c r="A344" s="52" t="n">
        <v>43582</v>
      </c>
      <c r="B344" s="42" t="inlineStr">
        <is>
          <t>Barcelona</t>
        </is>
      </c>
      <c r="C344" s="42" t="inlineStr">
        <is>
          <t>Levante</t>
        </is>
      </c>
      <c r="D344" s="27" t="n">
        <v>609</v>
      </c>
      <c r="E344" s="27" t="n">
        <v>356</v>
      </c>
      <c r="F344" s="27" t="n">
        <v>530</v>
      </c>
      <c r="G344" s="27" t="n">
        <v>283</v>
      </c>
      <c r="H344" s="8" t="n">
        <v>12</v>
      </c>
      <c r="I344" s="8" t="n">
        <v>2</v>
      </c>
      <c r="J344" s="8" t="n">
        <v>14</v>
      </c>
      <c r="K344" s="15" t="n">
        <v>1</v>
      </c>
      <c r="L344" s="27" t="n">
        <v>0</v>
      </c>
      <c r="M344" s="8" t="n">
        <v>1</v>
      </c>
      <c r="N344" s="12">
        <f>IF(K344="","",LOOKUP(K344-L344,{-9E+307,0,1},{2,"x",1}))</f>
        <v/>
      </c>
      <c r="O344" s="7">
        <f>IF(K344="","",K344&amp;"-"&amp;L344)</f>
        <v/>
      </c>
      <c r="P344" s="1" t="n"/>
    </row>
    <row customHeight="1" ht="12" r="345">
      <c r="A345" s="52" t="n">
        <v>43582</v>
      </c>
      <c r="B345" s="42" t="inlineStr">
        <is>
          <t>Leganes</t>
        </is>
      </c>
      <c r="C345" s="42" t="inlineStr">
        <is>
          <t>Celta Vigo</t>
        </is>
      </c>
      <c r="D345" s="27" t="n">
        <v>369</v>
      </c>
      <c r="E345" s="27" t="n">
        <v>422</v>
      </c>
      <c r="F345" s="27" t="n">
        <v>273</v>
      </c>
      <c r="G345" s="27" t="n">
        <v>323</v>
      </c>
      <c r="H345" s="8" t="n">
        <v>1</v>
      </c>
      <c r="I345" s="8" t="n">
        <v>2</v>
      </c>
      <c r="J345" s="8" t="n">
        <v>3</v>
      </c>
      <c r="K345" s="15" t="n">
        <v>0</v>
      </c>
      <c r="L345" s="27" t="n">
        <v>0</v>
      </c>
      <c r="M345" s="8" t="n">
        <v>0</v>
      </c>
      <c r="N345" s="12">
        <f>IF(K345="","",LOOKUP(K345-L345,{-9E+307,0,1},{2,"x",1}))</f>
        <v/>
      </c>
      <c r="O345" s="7">
        <f>IF(K345="","",K345&amp;"-"&amp;L345)</f>
        <v/>
      </c>
      <c r="P345" s="1" t="n"/>
    </row>
    <row customHeight="1" ht="12" r="346">
      <c r="A346" s="52" t="n">
        <v>43583</v>
      </c>
      <c r="B346" s="42" t="inlineStr">
        <is>
          <t>Girona</t>
        </is>
      </c>
      <c r="C346" s="42" t="inlineStr">
        <is>
          <t>Sevilla</t>
        </is>
      </c>
      <c r="D346" s="27" t="n">
        <v>375</v>
      </c>
      <c r="E346" s="27" t="n">
        <v>505</v>
      </c>
      <c r="F346" s="27" t="n">
        <v>283</v>
      </c>
      <c r="G346" s="27" t="n">
        <v>411</v>
      </c>
      <c r="H346" s="8" t="n">
        <v>4</v>
      </c>
      <c r="I346" s="8" t="n">
        <v>3</v>
      </c>
      <c r="J346" s="8" t="n">
        <v>7</v>
      </c>
      <c r="K346" s="15" t="n">
        <v>1</v>
      </c>
      <c r="L346" s="27" t="n">
        <v>0</v>
      </c>
      <c r="M346" s="8" t="n">
        <v>1</v>
      </c>
      <c r="N346" s="12">
        <f>IF(K346="","",LOOKUP(K346-L346,{-9E+307,0,1},{2,"x",1}))</f>
        <v/>
      </c>
      <c r="O346" s="7">
        <f>IF(K346="","",K346&amp;"-"&amp;L346)</f>
        <v/>
      </c>
      <c r="P346" s="1" t="n"/>
    </row>
    <row customHeight="1" ht="12" r="347">
      <c r="A347" s="52" t="n">
        <v>43583</v>
      </c>
      <c r="B347" s="42" t="inlineStr">
        <is>
          <t>Rayo Vallecano</t>
        </is>
      </c>
      <c r="C347" s="42" t="inlineStr">
        <is>
          <t>Real Madrid</t>
        </is>
      </c>
      <c r="D347" s="27" t="n">
        <v>377</v>
      </c>
      <c r="E347" s="27" t="n">
        <v>401</v>
      </c>
      <c r="F347" s="27" t="n">
        <v>305</v>
      </c>
      <c r="G347" s="27" t="n">
        <v>329</v>
      </c>
      <c r="H347" s="8" t="n">
        <v>5</v>
      </c>
      <c r="I347" s="8" t="n">
        <v>3</v>
      </c>
      <c r="J347" s="8" t="n">
        <v>8</v>
      </c>
      <c r="K347" s="15" t="n">
        <v>1</v>
      </c>
      <c r="L347" s="27" t="n">
        <v>0</v>
      </c>
      <c r="M347" s="8" t="n">
        <v>1</v>
      </c>
      <c r="N347" s="12">
        <f>IF(K347="","",LOOKUP(K347-L347,{-9E+307,0,1},{2,"x",1}))</f>
        <v/>
      </c>
      <c r="O347" s="7">
        <f>IF(K347="","",K347&amp;"-"&amp;L347)</f>
        <v/>
      </c>
      <c r="P347" s="1" t="n"/>
    </row>
    <row customHeight="1" ht="12" r="348">
      <c r="A348" s="52" t="n">
        <v>43583</v>
      </c>
      <c r="B348" s="42" t="inlineStr">
        <is>
          <t>Real Sociedad</t>
        </is>
      </c>
      <c r="C348" s="42" t="inlineStr">
        <is>
          <t>Getafe</t>
        </is>
      </c>
      <c r="D348" s="27" t="n">
        <v>400</v>
      </c>
      <c r="E348" s="27" t="n">
        <v>379</v>
      </c>
      <c r="F348" s="27" t="n">
        <v>281</v>
      </c>
      <c r="G348" s="27" t="n">
        <v>240</v>
      </c>
      <c r="H348" s="8" t="n">
        <v>7</v>
      </c>
      <c r="I348" s="8" t="n">
        <v>3</v>
      </c>
      <c r="J348" s="8" t="n">
        <v>10</v>
      </c>
      <c r="K348" s="15" t="n">
        <v>2</v>
      </c>
      <c r="L348" s="27" t="n">
        <v>1</v>
      </c>
      <c r="M348" s="8" t="n">
        <v>3</v>
      </c>
      <c r="N348" s="12">
        <f>IF(K348="","",LOOKUP(K348-L348,{-9E+307,0,1},{2,"x",1}))</f>
        <v/>
      </c>
      <c r="O348" s="7">
        <f>IF(K348="","",K348&amp;"-"&amp;L348)</f>
        <v/>
      </c>
      <c r="P348" s="1" t="n"/>
    </row>
    <row customHeight="1" ht="12" r="349">
      <c r="A349" s="52" t="n">
        <v>43583</v>
      </c>
      <c r="B349" s="42" t="inlineStr">
        <is>
          <t>Valencia</t>
        </is>
      </c>
      <c r="C349" s="42" t="inlineStr">
        <is>
          <t>Eibar</t>
        </is>
      </c>
      <c r="D349" s="27" t="n">
        <v>411</v>
      </c>
      <c r="E349" s="27" t="n">
        <v>435</v>
      </c>
      <c r="F349" s="27" t="n">
        <v>318</v>
      </c>
      <c r="G349" s="27" t="n">
        <v>327</v>
      </c>
      <c r="H349" s="8" t="n">
        <v>2</v>
      </c>
      <c r="I349" s="8" t="n">
        <v>3</v>
      </c>
      <c r="J349" s="8" t="n">
        <v>5</v>
      </c>
      <c r="K349" s="15" t="n">
        <v>0</v>
      </c>
      <c r="L349" s="27" t="n">
        <v>1</v>
      </c>
      <c r="M349" s="8" t="n">
        <v>1</v>
      </c>
      <c r="N349" s="12">
        <f>IF(K349="","",LOOKUP(K349-L349,{-9E+307,0,1},{2,"x",1}))</f>
        <v/>
      </c>
      <c r="O349" s="7">
        <f>IF(K349="","",K349&amp;"-"&amp;L349)</f>
        <v/>
      </c>
      <c r="P349" s="1" t="n"/>
    </row>
    <row customHeight="1" ht="12" r="350">
      <c r="A350" s="52" t="n">
        <v>43583</v>
      </c>
      <c r="B350" s="42" t="inlineStr">
        <is>
          <t>Villarreal</t>
        </is>
      </c>
      <c r="C350" s="42" t="inlineStr">
        <is>
          <t>Huesca</t>
        </is>
      </c>
      <c r="D350" s="27" t="n">
        <v>397</v>
      </c>
      <c r="E350" s="27" t="n">
        <v>438</v>
      </c>
      <c r="F350" s="27" t="n">
        <v>304</v>
      </c>
      <c r="G350" s="27" t="n">
        <v>336</v>
      </c>
      <c r="H350" s="8" t="n">
        <v>5</v>
      </c>
      <c r="I350" s="8" t="n">
        <v>3</v>
      </c>
      <c r="J350" s="8" t="n">
        <v>8</v>
      </c>
      <c r="K350" s="15" t="n">
        <v>1</v>
      </c>
      <c r="L350" s="27" t="n">
        <v>1</v>
      </c>
      <c r="M350" s="8" t="n">
        <v>2</v>
      </c>
      <c r="N350" s="12">
        <f>IF(K350="","",LOOKUP(K350-L350,{-9E+307,0,1},{2,"x",1}))</f>
        <v/>
      </c>
      <c r="O350" s="7">
        <f>IF(K350="","",K350&amp;"-"&amp;L350)</f>
        <v/>
      </c>
      <c r="P350" s="1" t="n"/>
    </row>
    <row customHeight="1" ht="12" r="351">
      <c r="A351" s="52" t="n">
        <v>43584</v>
      </c>
      <c r="B351" s="42" t="inlineStr">
        <is>
          <t>Betis</t>
        </is>
      </c>
      <c r="C351" s="42" t="inlineStr">
        <is>
          <t>Espanyol</t>
        </is>
      </c>
      <c r="D351" s="27" t="n">
        <v>460</v>
      </c>
      <c r="E351" s="27" t="n">
        <v>406</v>
      </c>
      <c r="F351" s="27" t="n">
        <v>390</v>
      </c>
      <c r="G351" s="27" t="n">
        <v>333</v>
      </c>
      <c r="H351" s="8" t="n">
        <v>5</v>
      </c>
      <c r="I351" s="8" t="n">
        <v>4</v>
      </c>
      <c r="J351" s="8" t="n">
        <v>9</v>
      </c>
      <c r="K351" s="15" t="n">
        <v>1</v>
      </c>
      <c r="L351" s="27" t="n">
        <v>1</v>
      </c>
      <c r="M351" s="8" t="n">
        <v>2</v>
      </c>
      <c r="N351" s="12">
        <f>IF(K351="","",LOOKUP(K351-L351,{-9E+307,0,1},{2,"x",1}))</f>
        <v/>
      </c>
      <c r="O351" s="7">
        <f>IF(K351="","",K351&amp;"-"&amp;L351)</f>
        <v/>
      </c>
      <c r="P351" s="1" t="n"/>
    </row>
    <row customHeight="1" ht="12" r="352">
      <c r="A352" s="52" t="n">
        <v>43588</v>
      </c>
      <c r="B352" s="42" t="inlineStr">
        <is>
          <t>Sevilla</t>
        </is>
      </c>
      <c r="C352" s="42" t="inlineStr">
        <is>
          <t>Leganes</t>
        </is>
      </c>
      <c r="D352" s="27" t="n">
        <v>484</v>
      </c>
      <c r="E352" s="27" t="n">
        <v>276</v>
      </c>
      <c r="F352" s="27" t="n">
        <v>388</v>
      </c>
      <c r="G352" s="27" t="n">
        <v>185</v>
      </c>
      <c r="H352" s="8" t="n">
        <v>3</v>
      </c>
      <c r="I352" s="8" t="n">
        <v>5</v>
      </c>
      <c r="J352" s="8" t="n">
        <v>8</v>
      </c>
      <c r="K352" s="15" t="n">
        <v>0</v>
      </c>
      <c r="L352" s="27" t="n">
        <v>3</v>
      </c>
      <c r="M352" s="8" t="n">
        <v>3</v>
      </c>
      <c r="N352" s="12">
        <f>IF(K352="","",LOOKUP(K352-L352,{-9E+307,0,1},{2,"x",1}))</f>
        <v/>
      </c>
      <c r="O352" s="7">
        <f>IF(K352="","",K352&amp;"-"&amp;L352)</f>
        <v/>
      </c>
      <c r="P352" s="1" t="n"/>
    </row>
    <row r="353">
      <c r="A353" s="52" t="n">
        <v>43589</v>
      </c>
      <c r="B353" s="42" t="inlineStr">
        <is>
          <t>Alaves</t>
        </is>
      </c>
      <c r="C353" s="42" t="inlineStr">
        <is>
          <t>Real Sociedad</t>
        </is>
      </c>
      <c r="D353" s="27" t="n">
        <v>369</v>
      </c>
      <c r="E353" s="27" t="n">
        <v>384</v>
      </c>
      <c r="F353" s="27" t="n">
        <v>270</v>
      </c>
      <c r="G353" s="27" t="n">
        <v>280</v>
      </c>
      <c r="H353" s="8" t="n">
        <v>6</v>
      </c>
      <c r="I353" s="8" t="n">
        <v>2</v>
      </c>
      <c r="J353" s="8" t="n">
        <v>8</v>
      </c>
      <c r="K353" s="15" t="n">
        <v>0</v>
      </c>
      <c r="L353" s="27" t="n">
        <v>1</v>
      </c>
      <c r="M353" s="8" t="n">
        <v>1</v>
      </c>
      <c r="N353" s="12">
        <f>IF(K353="","",LOOKUP(K353-L353,{-9E+307,0,1},{2,"x",1}))</f>
        <v/>
      </c>
      <c r="O353" s="7">
        <f>IF(K353="","",K353&amp;"-"&amp;L353)</f>
        <v/>
      </c>
      <c r="P353" s="1" t="n"/>
    </row>
    <row customHeight="1" ht="12" r="354">
      <c r="A354" s="52" t="n">
        <v>43589</v>
      </c>
      <c r="B354" s="42" t="inlineStr">
        <is>
          <t>Celta Vigo</t>
        </is>
      </c>
      <c r="C354" s="42" t="inlineStr">
        <is>
          <t>Barcelona</t>
        </is>
      </c>
      <c r="D354" s="27" t="n">
        <v>315</v>
      </c>
      <c r="E354" s="27" t="n">
        <v>618</v>
      </c>
      <c r="F354" s="27" t="n">
        <v>262</v>
      </c>
      <c r="G354" s="27" t="n">
        <v>559</v>
      </c>
      <c r="H354" s="8" t="n">
        <v>6</v>
      </c>
      <c r="I354" s="8" t="n">
        <v>1</v>
      </c>
      <c r="J354" s="8" t="n">
        <v>7</v>
      </c>
      <c r="K354" s="15" t="n">
        <v>2</v>
      </c>
      <c r="L354" s="27" t="n">
        <v>0</v>
      </c>
      <c r="M354" s="8" t="n">
        <v>2</v>
      </c>
      <c r="N354" s="12">
        <f>IF(K354="","",LOOKUP(K354-L354,{-9E+307,0,1},{2,"x",1}))</f>
        <v/>
      </c>
      <c r="O354" s="7">
        <f>IF(K354="","",K354&amp;"-"&amp;L354)</f>
        <v/>
      </c>
      <c r="P354" s="1" t="n"/>
    </row>
    <row customHeight="1" ht="12" r="355">
      <c r="A355" s="52" t="n">
        <v>43589</v>
      </c>
      <c r="B355" s="42" t="inlineStr">
        <is>
          <t>Espanyol</t>
        </is>
      </c>
      <c r="C355" s="42" t="inlineStr">
        <is>
          <t>Atl. Madrid</t>
        </is>
      </c>
      <c r="D355" s="27" t="n">
        <v>472</v>
      </c>
      <c r="E355" s="27" t="n">
        <v>466</v>
      </c>
      <c r="F355" s="27" t="n">
        <v>402</v>
      </c>
      <c r="G355" s="27" t="n">
        <v>395</v>
      </c>
      <c r="H355" s="8" t="n">
        <v>5</v>
      </c>
      <c r="I355" s="8" t="n">
        <v>3</v>
      </c>
      <c r="J355" s="8" t="n">
        <v>8</v>
      </c>
      <c r="K355" s="15" t="n">
        <v>3</v>
      </c>
      <c r="L355" s="27" t="n">
        <v>0</v>
      </c>
      <c r="M355" s="8" t="n">
        <v>3</v>
      </c>
      <c r="N355" s="12">
        <f>IF(K355="","",LOOKUP(K355-L355,{-9E+307,0,1},{2,"x",1}))</f>
        <v/>
      </c>
      <c r="O355" s="7">
        <f>IF(K355="","",K355&amp;"-"&amp;L355)</f>
        <v/>
      </c>
      <c r="P355" s="1" t="n"/>
    </row>
    <row customHeight="1" ht="12" r="356">
      <c r="A356" s="52" t="n">
        <v>43589</v>
      </c>
      <c r="B356" s="42" t="inlineStr">
        <is>
          <t>Levante</t>
        </is>
      </c>
      <c r="C356" s="42" t="inlineStr">
        <is>
          <t>Rayo Vallecano</t>
        </is>
      </c>
      <c r="D356" s="27" t="n">
        <v>225</v>
      </c>
      <c r="E356" s="27" t="n">
        <v>413</v>
      </c>
      <c r="F356" s="27" t="n">
        <v>146</v>
      </c>
      <c r="G356" s="27" t="n">
        <v>341</v>
      </c>
      <c r="H356" s="8" t="n">
        <v>7</v>
      </c>
      <c r="I356" s="8" t="n">
        <v>3</v>
      </c>
      <c r="J356" s="8" t="n">
        <v>10</v>
      </c>
      <c r="K356" s="15" t="n">
        <v>4</v>
      </c>
      <c r="L356" s="27" t="n">
        <v>1</v>
      </c>
      <c r="M356" s="8" t="n">
        <v>5</v>
      </c>
      <c r="N356" s="12">
        <f>IF(K356="","",LOOKUP(K356-L356,{-9E+307,0,1},{2,"x",1}))</f>
        <v/>
      </c>
      <c r="O356" s="7">
        <f>IF(K356="","",K356&amp;"-"&amp;L356)</f>
        <v/>
      </c>
      <c r="P356" s="1" t="n"/>
    </row>
    <row customHeight="1" ht="12" r="357">
      <c r="A357" s="52" t="n">
        <v>43590</v>
      </c>
      <c r="B357" s="42" t="inlineStr">
        <is>
          <t>Eibar</t>
        </is>
      </c>
      <c r="C357" s="42" t="inlineStr">
        <is>
          <t>Betis</t>
        </is>
      </c>
      <c r="D357" s="27" t="n">
        <v>348</v>
      </c>
      <c r="E357" s="27" t="n">
        <v>417</v>
      </c>
      <c r="F357" s="27" t="n">
        <v>254</v>
      </c>
      <c r="G357" s="27" t="n">
        <v>309</v>
      </c>
      <c r="H357" s="8" t="n">
        <v>6</v>
      </c>
      <c r="I357" s="8" t="n">
        <v>6</v>
      </c>
      <c r="J357" s="8" t="n">
        <v>12</v>
      </c>
      <c r="K357" s="15" t="n">
        <v>1</v>
      </c>
      <c r="L357" s="27" t="n">
        <v>0</v>
      </c>
      <c r="M357" s="8" t="n">
        <v>1</v>
      </c>
      <c r="N357" s="12">
        <f>IF(K357="","",LOOKUP(K357-L357,{-9E+307,0,1},{2,"x",1}))</f>
        <v/>
      </c>
      <c r="O357" s="7">
        <f>IF(K357="","",K357&amp;"-"&amp;L357)</f>
        <v/>
      </c>
      <c r="P357" s="1" t="n"/>
    </row>
    <row customHeight="1" ht="12" r="358">
      <c r="A358" s="52" t="n">
        <v>43590</v>
      </c>
      <c r="B358" s="42" t="inlineStr">
        <is>
          <t>Getafe</t>
        </is>
      </c>
      <c r="C358" s="42" t="inlineStr">
        <is>
          <t>Girona</t>
        </is>
      </c>
      <c r="D358" s="27" t="n">
        <v>309</v>
      </c>
      <c r="E358" s="27" t="n">
        <v>456</v>
      </c>
      <c r="F358" s="27" t="n">
        <v>203</v>
      </c>
      <c r="G358" s="27" t="n">
        <v>344</v>
      </c>
      <c r="H358" s="8" t="n">
        <v>8</v>
      </c>
      <c r="I358" s="8" t="n">
        <v>2</v>
      </c>
      <c r="J358" s="8" t="n">
        <v>10</v>
      </c>
      <c r="K358" s="15" t="n">
        <v>2</v>
      </c>
      <c r="L358" s="27" t="n">
        <v>0</v>
      </c>
      <c r="M358" s="8" t="n">
        <v>2</v>
      </c>
      <c r="N358" s="12">
        <f>IF(K358="","",LOOKUP(K358-L358,{-9E+307,0,1},{2,"x",1}))</f>
        <v/>
      </c>
      <c r="O358" s="7">
        <f>IF(K358="","",K358&amp;"-"&amp;L358)</f>
        <v/>
      </c>
      <c r="P358" s="1" t="n"/>
    </row>
    <row customHeight="1" ht="12" r="359">
      <c r="A359" s="52" t="n">
        <v>43590</v>
      </c>
      <c r="B359" s="42" t="inlineStr">
        <is>
          <t>Huesca</t>
        </is>
      </c>
      <c r="C359" s="42" t="inlineStr">
        <is>
          <t>Valencia</t>
        </is>
      </c>
      <c r="D359" s="27" t="n">
        <v>455</v>
      </c>
      <c r="E359" s="27" t="n">
        <v>449</v>
      </c>
      <c r="F359" s="27" t="n">
        <v>375</v>
      </c>
      <c r="G359" s="27" t="n">
        <v>373</v>
      </c>
      <c r="H359" s="8" t="n">
        <v>4</v>
      </c>
      <c r="I359" s="8" t="n">
        <v>7</v>
      </c>
      <c r="J359" s="8" t="n">
        <v>11</v>
      </c>
      <c r="K359" s="15" t="n">
        <v>2</v>
      </c>
      <c r="L359" s="27" t="n">
        <v>6</v>
      </c>
      <c r="M359" s="8" t="n">
        <v>8</v>
      </c>
      <c r="N359" s="12">
        <f>IF(K359="","",LOOKUP(K359-L359,{-9E+307,0,1},{2,"x",1}))</f>
        <v/>
      </c>
      <c r="O359" s="7">
        <f>IF(K359="","",K359&amp;"-"&amp;L359)</f>
        <v/>
      </c>
      <c r="P359" s="1" t="n"/>
    </row>
    <row customHeight="1" ht="12" r="360">
      <c r="A360" s="52" t="n">
        <v>43590</v>
      </c>
      <c r="B360" s="42" t="inlineStr">
        <is>
          <t>Real Madrid</t>
        </is>
      </c>
      <c r="C360" s="42" t="inlineStr">
        <is>
          <t>Villarreal</t>
        </is>
      </c>
      <c r="D360" s="27" t="n">
        <v>610</v>
      </c>
      <c r="E360" s="27" t="n">
        <v>403</v>
      </c>
      <c r="F360" s="27" t="n">
        <v>539</v>
      </c>
      <c r="G360" s="27" t="n">
        <v>341</v>
      </c>
      <c r="H360" s="8" t="n">
        <v>11</v>
      </c>
      <c r="I360" s="8" t="n">
        <v>7</v>
      </c>
      <c r="J360" s="8" t="n">
        <v>18</v>
      </c>
      <c r="K360" s="15" t="n">
        <v>3</v>
      </c>
      <c r="L360" s="27" t="n">
        <v>2</v>
      </c>
      <c r="M360" s="8" t="n">
        <v>5</v>
      </c>
      <c r="N360" s="12">
        <f>IF(K360="","",LOOKUP(K360-L360,{-9E+307,0,1},{2,"x",1}))</f>
        <v/>
      </c>
      <c r="O360" s="7">
        <f>IF(K360="","",K360&amp;"-"&amp;L360)</f>
        <v/>
      </c>
      <c r="P360" s="1" t="n"/>
    </row>
    <row customHeight="1" ht="12" r="361">
      <c r="A361" s="52" t="n">
        <v>43590</v>
      </c>
      <c r="B361" s="42" t="inlineStr">
        <is>
          <t>Valladolid</t>
        </is>
      </c>
      <c r="C361" s="42" t="inlineStr">
        <is>
          <t>Ath Bilbao</t>
        </is>
      </c>
      <c r="D361" s="27" t="n">
        <v>290</v>
      </c>
      <c r="E361" s="27" t="n">
        <v>428</v>
      </c>
      <c r="F361" s="27" t="n">
        <v>194</v>
      </c>
      <c r="G361" s="27" t="n">
        <v>329</v>
      </c>
      <c r="H361" s="8" t="n">
        <v>3</v>
      </c>
      <c r="I361" s="8" t="n">
        <v>1</v>
      </c>
      <c r="J361" s="8" t="n">
        <v>4</v>
      </c>
      <c r="K361" s="15" t="n">
        <v>1</v>
      </c>
      <c r="L361" s="27" t="n">
        <v>0</v>
      </c>
      <c r="M361" s="8" t="n">
        <v>1</v>
      </c>
      <c r="N361" s="12">
        <f>IF(K361="","",LOOKUP(K361-L361,{-9E+307,0,1},{2,"x",1}))</f>
        <v/>
      </c>
      <c r="O361" s="7">
        <f>IF(K361="","",K361&amp;"-"&amp;L361)</f>
        <v/>
      </c>
      <c r="P361" s="1" t="n"/>
    </row>
    <row customHeight="1" ht="12" r="362">
      <c r="A362" s="52" t="n">
        <v>43597</v>
      </c>
      <c r="B362" s="42" t="inlineStr">
        <is>
          <t>Ath Bilbao</t>
        </is>
      </c>
      <c r="C362" s="42" t="inlineStr">
        <is>
          <t>Celta Vigo</t>
        </is>
      </c>
      <c r="D362" s="27" t="n">
        <v>469</v>
      </c>
      <c r="E362" s="27" t="n">
        <v>469</v>
      </c>
      <c r="F362" s="27" t="n">
        <v>469</v>
      </c>
      <c r="G362" s="27" t="n">
        <v>469</v>
      </c>
      <c r="H362" s="8" t="n">
        <v>4</v>
      </c>
      <c r="I362" s="8" t="n">
        <v>2</v>
      </c>
      <c r="J362" s="8" t="n">
        <v>6</v>
      </c>
      <c r="K362" s="15" t="n">
        <v>3</v>
      </c>
      <c r="L362" s="27" t="n">
        <v>1</v>
      </c>
      <c r="M362" s="8" t="n">
        <v>4</v>
      </c>
      <c r="N362" s="12">
        <f>IF(K362="","",LOOKUP(K362-L362,{-9E+307,0,1},{2,"x",1}))</f>
        <v/>
      </c>
      <c r="O362" s="7">
        <f>IF(K362="","",K362&amp;"-"&amp;L362)</f>
        <v/>
      </c>
      <c r="P362" s="1" t="n"/>
    </row>
    <row customHeight="1" ht="12" r="363">
      <c r="A363" s="52" t="n">
        <v>43597</v>
      </c>
      <c r="B363" s="42" t="inlineStr">
        <is>
          <t>Atl. Madrid</t>
        </is>
      </c>
      <c r="C363" s="42" t="inlineStr">
        <is>
          <t>Sevilla</t>
        </is>
      </c>
      <c r="D363" s="27" t="n">
        <v>440</v>
      </c>
      <c r="E363" s="27" t="n">
        <v>461</v>
      </c>
      <c r="F363" s="27" t="n">
        <v>379</v>
      </c>
      <c r="G363" s="27" t="n">
        <v>397</v>
      </c>
      <c r="H363" s="8" t="n">
        <v>4</v>
      </c>
      <c r="I363" s="8" t="n">
        <v>5</v>
      </c>
      <c r="J363" s="8" t="n">
        <v>9</v>
      </c>
      <c r="K363" s="15" t="n">
        <v>1</v>
      </c>
      <c r="L363" s="27" t="n">
        <v>1</v>
      </c>
      <c r="M363" s="8" t="n">
        <v>2</v>
      </c>
      <c r="N363" s="12">
        <f>IF(K363="","",LOOKUP(K363-L363,{-9E+307,0,1},{2,"x",1}))</f>
        <v/>
      </c>
      <c r="O363" s="7">
        <f>IF(K363="","",K363&amp;"-"&amp;L363)</f>
        <v/>
      </c>
      <c r="P363" s="1" t="n"/>
    </row>
    <row customHeight="1" ht="12" r="364">
      <c r="A364" s="52" t="n">
        <v>43597</v>
      </c>
      <c r="B364" s="42" t="inlineStr">
        <is>
          <t>Barcelona</t>
        </is>
      </c>
      <c r="C364" s="42" t="inlineStr">
        <is>
          <t>Getafe</t>
        </is>
      </c>
      <c r="D364" s="27" t="n">
        <v>899</v>
      </c>
      <c r="E364" s="27" t="n">
        <v>230</v>
      </c>
      <c r="F364" s="27" t="n">
        <v>798</v>
      </c>
      <c r="G364" s="27" t="n">
        <v>131</v>
      </c>
      <c r="H364" s="8" t="n">
        <v>8</v>
      </c>
      <c r="I364" s="8" t="n">
        <v>0</v>
      </c>
      <c r="J364" s="8" t="n">
        <v>8</v>
      </c>
      <c r="K364" s="15" t="n">
        <v>2</v>
      </c>
      <c r="L364" s="27" t="n">
        <v>0</v>
      </c>
      <c r="M364" s="8" t="n">
        <v>2</v>
      </c>
      <c r="N364" s="12">
        <f>IF(K364="","",LOOKUP(K364-L364,{-9E+307,0,1},{2,"x",1}))</f>
        <v/>
      </c>
      <c r="O364" s="7">
        <f>IF(K364="","",K364&amp;"-"&amp;L364)</f>
        <v/>
      </c>
      <c r="P364" s="1" t="n"/>
    </row>
    <row customHeight="1" ht="12" r="365">
      <c r="A365" s="52" t="n">
        <v>43597</v>
      </c>
      <c r="B365" s="42" t="inlineStr">
        <is>
          <t>Betis</t>
        </is>
      </c>
      <c r="C365" s="42" t="inlineStr">
        <is>
          <t>Huesca</t>
        </is>
      </c>
      <c r="D365" s="27" t="n">
        <v>480</v>
      </c>
      <c r="E365" s="27" t="n">
        <v>305</v>
      </c>
      <c r="F365" s="27" t="n">
        <v>422</v>
      </c>
      <c r="G365" s="27" t="n">
        <v>238</v>
      </c>
      <c r="H365" s="8" t="n">
        <v>8</v>
      </c>
      <c r="I365" s="8" t="n">
        <v>2</v>
      </c>
      <c r="J365" s="8" t="n">
        <v>10</v>
      </c>
      <c r="K365" s="15" t="n">
        <v>2</v>
      </c>
      <c r="L365" s="27" t="n">
        <v>1</v>
      </c>
      <c r="M365" s="8" t="n">
        <v>3</v>
      </c>
      <c r="N365" s="12">
        <f>IF(K365="","",LOOKUP(K365-L365,{-9E+307,0,1},{2,"x",1}))</f>
        <v/>
      </c>
      <c r="O365" s="7">
        <f>IF(K365="","",K365&amp;"-"&amp;L365)</f>
        <v/>
      </c>
      <c r="P365" s="1" t="n"/>
    </row>
    <row customHeight="1" ht="12" r="366">
      <c r="A366" s="52" t="n">
        <v>43597</v>
      </c>
      <c r="B366" s="42" t="inlineStr">
        <is>
          <t>Girona</t>
        </is>
      </c>
      <c r="C366" s="42" t="inlineStr">
        <is>
          <t>Levante</t>
        </is>
      </c>
      <c r="D366" s="27" t="n">
        <v>372</v>
      </c>
      <c r="E366" s="27" t="n">
        <v>268</v>
      </c>
      <c r="F366" s="27" t="n">
        <v>280</v>
      </c>
      <c r="G366" s="27" t="n">
        <v>166</v>
      </c>
      <c r="H366" s="8" t="n">
        <v>6</v>
      </c>
      <c r="I366" s="8" t="n">
        <v>3</v>
      </c>
      <c r="J366" s="8" t="n">
        <v>9</v>
      </c>
      <c r="K366" s="15" t="n">
        <v>1</v>
      </c>
      <c r="L366" s="27" t="n">
        <v>2</v>
      </c>
      <c r="M366" s="8" t="n">
        <v>3</v>
      </c>
      <c r="N366" s="12">
        <f>IF(K366="","",LOOKUP(K366-L366,{-9E+307,0,1},{2,"x",1}))</f>
        <v/>
      </c>
      <c r="O366" s="7">
        <f>IF(K366="","",K366&amp;"-"&amp;L366)</f>
        <v/>
      </c>
      <c r="P366" s="1" t="n"/>
    </row>
    <row customHeight="1" ht="12" r="367">
      <c r="A367" s="52" t="n">
        <v>43597</v>
      </c>
      <c r="B367" s="42" t="inlineStr">
        <is>
          <t>Leganes</t>
        </is>
      </c>
      <c r="C367" s="42" t="inlineStr">
        <is>
          <t>Espanyol</t>
        </is>
      </c>
      <c r="D367" s="27" t="n">
        <v>392</v>
      </c>
      <c r="E367" s="27" t="n">
        <v>471</v>
      </c>
      <c r="F367" s="27" t="n">
        <v>313</v>
      </c>
      <c r="G367" s="27" t="n">
        <v>397</v>
      </c>
      <c r="H367" s="8" t="n">
        <v>4</v>
      </c>
      <c r="I367" s="8" t="n">
        <v>7</v>
      </c>
      <c r="J367" s="8" t="n">
        <v>11</v>
      </c>
      <c r="K367" s="15" t="n">
        <v>0</v>
      </c>
      <c r="L367" s="27" t="n">
        <v>2</v>
      </c>
      <c r="M367" s="8" t="n">
        <v>2</v>
      </c>
      <c r="N367" s="12">
        <f>IF(K367="","",LOOKUP(K367-L367,{-9E+307,0,1},{2,"x",1}))</f>
        <v/>
      </c>
      <c r="O367" s="7">
        <f>IF(K367="","",K367&amp;"-"&amp;L367)</f>
        <v/>
      </c>
      <c r="P367" s="1" t="n"/>
    </row>
    <row r="368">
      <c r="A368" s="52" t="n">
        <v>43597</v>
      </c>
      <c r="B368" s="42" t="inlineStr">
        <is>
          <t>Rayo Vallecano</t>
        </is>
      </c>
      <c r="C368" s="42" t="inlineStr">
        <is>
          <t>Valladolid</t>
        </is>
      </c>
      <c r="D368" s="27" t="n">
        <v>502</v>
      </c>
      <c r="E368" s="27" t="n">
        <v>223</v>
      </c>
      <c r="F368" s="27" t="n">
        <v>435</v>
      </c>
      <c r="G368" s="27" t="n">
        <v>129</v>
      </c>
      <c r="H368" s="8" t="n">
        <v>5</v>
      </c>
      <c r="I368" s="8" t="n">
        <v>6</v>
      </c>
      <c r="J368" s="8" t="n">
        <v>11</v>
      </c>
      <c r="K368" s="15" t="n">
        <v>1</v>
      </c>
      <c r="L368" s="27" t="n">
        <v>2</v>
      </c>
      <c r="M368" s="8" t="n">
        <v>3</v>
      </c>
      <c r="N368" s="12">
        <f>IF(K368="","",LOOKUP(K368-L368,{-9E+307,0,1},{2,"x",1}))</f>
        <v/>
      </c>
      <c r="O368" s="7">
        <f>IF(K368="","",K368&amp;"-"&amp;L368)</f>
        <v/>
      </c>
      <c r="P368" s="1" t="n"/>
    </row>
    <row customHeight="1" ht="12" r="369">
      <c r="A369" s="52" t="n">
        <v>43597</v>
      </c>
      <c r="B369" s="42" t="inlineStr">
        <is>
          <t>Real Sociedad</t>
        </is>
      </c>
      <c r="C369" s="42" t="inlineStr">
        <is>
          <t>Real Madrid</t>
        </is>
      </c>
      <c r="D369" s="27" t="n">
        <v>535</v>
      </c>
      <c r="E369" s="27" t="n">
        <v>455</v>
      </c>
      <c r="F369" s="27" t="n">
        <v>463</v>
      </c>
      <c r="G369" s="27" t="n">
        <v>381</v>
      </c>
      <c r="H369" s="8" t="n">
        <v>7</v>
      </c>
      <c r="I369" s="8" t="n">
        <v>2</v>
      </c>
      <c r="J369" s="8" t="n">
        <v>9</v>
      </c>
      <c r="K369" s="15" t="n">
        <v>3</v>
      </c>
      <c r="L369" s="27" t="n">
        <v>1</v>
      </c>
      <c r="M369" s="8" t="n">
        <v>4</v>
      </c>
      <c r="N369" s="12">
        <f>IF(K369="","",LOOKUP(K369-L369,{-9E+307,0,1},{2,"x",1}))</f>
        <v/>
      </c>
      <c r="O369" s="7">
        <f>IF(K369="","",K369&amp;"-"&amp;L369)</f>
        <v/>
      </c>
      <c r="P369" s="1" t="n"/>
    </row>
    <row customHeight="1" ht="12" r="370">
      <c r="A370" s="52" t="n">
        <v>43597</v>
      </c>
      <c r="B370" s="42" t="inlineStr">
        <is>
          <t>Valencia</t>
        </is>
      </c>
      <c r="C370" s="42" t="inlineStr">
        <is>
          <t>Alaves</t>
        </is>
      </c>
      <c r="D370" s="27" t="n">
        <v>346</v>
      </c>
      <c r="E370" s="27" t="n">
        <v>450</v>
      </c>
      <c r="F370" s="27" t="n">
        <v>249</v>
      </c>
      <c r="G370" s="27" t="n">
        <v>348</v>
      </c>
      <c r="H370" s="8" t="n">
        <v>4</v>
      </c>
      <c r="I370" s="8" t="n">
        <v>3</v>
      </c>
      <c r="J370" s="8" t="n">
        <v>7</v>
      </c>
      <c r="K370" s="15" t="n">
        <v>3</v>
      </c>
      <c r="L370" s="27" t="n">
        <v>1</v>
      </c>
      <c r="M370" s="8" t="n">
        <v>4</v>
      </c>
      <c r="N370" s="12">
        <f>IF(K370="","",LOOKUP(K370-L370,{-9E+307,0,1},{2,"x",1}))</f>
        <v/>
      </c>
      <c r="O370" s="7">
        <f>IF(K370="","",K370&amp;"-"&amp;L370)</f>
        <v/>
      </c>
      <c r="P370" s="1" t="n"/>
    </row>
    <row customHeight="1" ht="12" r="371">
      <c r="A371" s="52" t="n">
        <v>43597</v>
      </c>
      <c r="B371" s="42" t="inlineStr">
        <is>
          <t>Villarreal</t>
        </is>
      </c>
      <c r="C371" s="42" t="inlineStr">
        <is>
          <t>Eibar</t>
        </is>
      </c>
      <c r="D371" s="27" t="n">
        <v>340</v>
      </c>
      <c r="E371" s="27" t="n">
        <v>477</v>
      </c>
      <c r="F371" s="27" t="n">
        <v>231</v>
      </c>
      <c r="G371" s="27" t="n">
        <v>359</v>
      </c>
      <c r="H371" s="8" t="n">
        <v>3</v>
      </c>
      <c r="I371" s="8" t="n">
        <v>0</v>
      </c>
      <c r="J371" s="8" t="n">
        <v>3</v>
      </c>
      <c r="K371" s="15" t="n">
        <v>1</v>
      </c>
      <c r="L371" s="27" t="n">
        <v>0</v>
      </c>
      <c r="M371" s="8" t="n">
        <v>1</v>
      </c>
      <c r="N371" s="12">
        <f>IF(K371="","",LOOKUP(K371-L371,{-9E+307,0,1},{2,"x",1}))</f>
        <v/>
      </c>
      <c r="O371" s="7">
        <f>IF(K371="","",K371&amp;"-"&amp;L371)</f>
        <v/>
      </c>
      <c r="P371" s="1" t="n"/>
    </row>
    <row customHeight="1" ht="12" r="372">
      <c r="A372" s="52" t="n">
        <v>43603</v>
      </c>
      <c r="B372" s="42" t="inlineStr">
        <is>
          <t>Alaves</t>
        </is>
      </c>
      <c r="C372" s="42" t="inlineStr">
        <is>
          <t>Girona</t>
        </is>
      </c>
      <c r="D372" s="27" t="n">
        <v>323</v>
      </c>
      <c r="E372" s="27" t="n">
        <v>435</v>
      </c>
      <c r="F372" s="27" t="n">
        <v>235</v>
      </c>
      <c r="G372" s="27" t="n">
        <v>350</v>
      </c>
      <c r="H372" s="8" t="n">
        <v>7</v>
      </c>
      <c r="I372" s="8" t="n">
        <v>4</v>
      </c>
      <c r="J372" s="8" t="n">
        <v>11</v>
      </c>
      <c r="K372" s="15" t="n">
        <v>2</v>
      </c>
      <c r="L372" s="27" t="n">
        <v>1</v>
      </c>
      <c r="M372" s="8" t="n">
        <v>3</v>
      </c>
      <c r="N372" s="12">
        <f>IF(K372="","",LOOKUP(K372-L372,{-9E+307,0,1},{2,"x",1}))</f>
        <v/>
      </c>
      <c r="O372" s="7">
        <f>IF(K372="","",K372&amp;"-"&amp;L372)</f>
        <v/>
      </c>
      <c r="P372" s="1" t="n"/>
    </row>
    <row customHeight="1" ht="12" r="373">
      <c r="A373" s="52" t="n">
        <v>43603</v>
      </c>
      <c r="B373" s="42" t="inlineStr">
        <is>
          <t>Celta Vigo</t>
        </is>
      </c>
      <c r="C373" s="42" t="inlineStr">
        <is>
          <t>Rayo Vallecano</t>
        </is>
      </c>
      <c r="D373" s="27" t="n">
        <v>384</v>
      </c>
      <c r="E373" s="27" t="n">
        <v>466</v>
      </c>
      <c r="F373" s="27" t="n">
        <v>303</v>
      </c>
      <c r="G373" s="27" t="n">
        <v>397</v>
      </c>
      <c r="H373" s="8" t="n">
        <v>5</v>
      </c>
      <c r="I373" s="8" t="n">
        <v>4</v>
      </c>
      <c r="J373" s="8" t="n">
        <v>9</v>
      </c>
      <c r="K373" s="15" t="n">
        <v>2</v>
      </c>
      <c r="L373" s="27" t="n">
        <v>2</v>
      </c>
      <c r="M373" s="8" t="n">
        <v>4</v>
      </c>
      <c r="N373" s="12">
        <f>IF(K373="","",LOOKUP(K373-L373,{-9E+307,0,1},{2,"x",1}))</f>
        <v/>
      </c>
      <c r="O373" s="7">
        <f>IF(K373="","",K373&amp;"-"&amp;L373)</f>
        <v/>
      </c>
      <c r="P373" s="1" t="n"/>
    </row>
    <row r="374">
      <c r="A374" s="52" t="n">
        <v>43603</v>
      </c>
      <c r="B374" s="42" t="inlineStr">
        <is>
          <t>Espanyol</t>
        </is>
      </c>
      <c r="C374" s="42" t="inlineStr">
        <is>
          <t>Real Sociedad</t>
        </is>
      </c>
      <c r="D374" s="27" t="n">
        <v>273</v>
      </c>
      <c r="E374" s="27" t="n">
        <v>447</v>
      </c>
      <c r="F374" s="27" t="n">
        <v>198</v>
      </c>
      <c r="G374" s="27" t="n">
        <v>367</v>
      </c>
      <c r="H374" s="8" t="n">
        <v>4</v>
      </c>
      <c r="I374" s="8" t="n">
        <v>2</v>
      </c>
      <c r="J374" s="8" t="n">
        <v>6</v>
      </c>
      <c r="K374" s="15" t="n">
        <v>2</v>
      </c>
      <c r="L374" s="27" t="n">
        <v>0</v>
      </c>
      <c r="M374" s="8" t="n">
        <v>2</v>
      </c>
      <c r="N374" s="12">
        <f>IF(K374="","",LOOKUP(K374-L374,{-9E+307,0,1},{2,"x",1}))</f>
        <v/>
      </c>
      <c r="O374" s="7">
        <f>IF(K374="","",K374&amp;"-"&amp;L374)</f>
        <v/>
      </c>
      <c r="P374" s="1" t="n"/>
    </row>
    <row customHeight="1" ht="12" r="375">
      <c r="A375" s="52" t="n">
        <v>43603</v>
      </c>
      <c r="B375" s="42" t="inlineStr">
        <is>
          <t>Getafe</t>
        </is>
      </c>
      <c r="C375" s="42" t="inlineStr">
        <is>
          <t>Villarreal</t>
        </is>
      </c>
      <c r="D375" s="27" t="n">
        <v>299</v>
      </c>
      <c r="E375" s="27" t="n">
        <v>454</v>
      </c>
      <c r="F375" s="27" t="n">
        <v>201</v>
      </c>
      <c r="G375" s="27" t="n">
        <v>342</v>
      </c>
      <c r="H375" s="8" t="n">
        <v>5</v>
      </c>
      <c r="I375" s="8" t="n">
        <v>4</v>
      </c>
      <c r="J375" s="8" t="n">
        <v>9</v>
      </c>
      <c r="K375" s="15" t="n">
        <v>2</v>
      </c>
      <c r="L375" s="27" t="n">
        <v>2</v>
      </c>
      <c r="M375" s="8" t="n">
        <v>4</v>
      </c>
      <c r="N375" s="12">
        <f>IF(K375="","",LOOKUP(K375-L375,{-9E+307,0,1},{2,"x",1}))</f>
        <v/>
      </c>
      <c r="O375" s="7">
        <f>IF(K375="","",K375&amp;"-"&amp;L375)</f>
        <v/>
      </c>
      <c r="P375" s="1" t="n"/>
    </row>
    <row customHeight="1" ht="12" r="376">
      <c r="A376" s="52" t="n">
        <v>43603</v>
      </c>
      <c r="B376" s="42" t="inlineStr">
        <is>
          <t>Huesca</t>
        </is>
      </c>
      <c r="C376" s="42" t="inlineStr">
        <is>
          <t>Leganes</t>
        </is>
      </c>
      <c r="D376" s="27" t="n">
        <v>404</v>
      </c>
      <c r="E376" s="27" t="n">
        <v>381</v>
      </c>
      <c r="F376" s="27" t="n">
        <v>309</v>
      </c>
      <c r="G376" s="27" t="n">
        <v>283</v>
      </c>
      <c r="H376" s="8" t="n">
        <v>6</v>
      </c>
      <c r="I376" s="8" t="n">
        <v>1</v>
      </c>
      <c r="J376" s="8" t="n">
        <v>7</v>
      </c>
      <c r="K376" s="15" t="n">
        <v>2</v>
      </c>
      <c r="L376" s="27" t="n">
        <v>1</v>
      </c>
      <c r="M376" s="8" t="n">
        <v>3</v>
      </c>
      <c r="N376" s="12">
        <f>IF(K376="","",LOOKUP(K376-L376,{-9E+307,0,1},{2,"x",1}))</f>
        <v/>
      </c>
      <c r="O376" s="7">
        <f>IF(K376="","",K376&amp;"-"&amp;L376)</f>
        <v/>
      </c>
      <c r="P376" s="1" t="n"/>
    </row>
    <row customHeight="1" ht="12" r="377">
      <c r="A377" s="52" t="n">
        <v>43603</v>
      </c>
      <c r="B377" s="42" t="inlineStr">
        <is>
          <t>Levante</t>
        </is>
      </c>
      <c r="C377" s="42" t="inlineStr">
        <is>
          <t>Atl. Madrid</t>
        </is>
      </c>
      <c r="D377" s="27" t="n">
        <v>423</v>
      </c>
      <c r="E377" s="27" t="n">
        <v>501</v>
      </c>
      <c r="F377" s="27" t="n">
        <v>357</v>
      </c>
      <c r="G377" s="27" t="n">
        <v>432</v>
      </c>
      <c r="H377" s="8" t="n">
        <v>7</v>
      </c>
      <c r="I377" s="8" t="n">
        <v>8</v>
      </c>
      <c r="J377" s="8" t="n">
        <v>15</v>
      </c>
      <c r="K377" s="15" t="n">
        <v>2</v>
      </c>
      <c r="L377" s="27" t="n">
        <v>2</v>
      </c>
      <c r="M377" s="8" t="n">
        <v>4</v>
      </c>
      <c r="N377" s="12">
        <f>IF(K377="","",LOOKUP(K377-L377,{-9E+307,0,1},{2,"x",1}))</f>
        <v/>
      </c>
      <c r="O377" s="7">
        <f>IF(K377="","",K377&amp;"-"&amp;L377)</f>
        <v/>
      </c>
      <c r="P377" s="1" t="n"/>
    </row>
    <row customHeight="1" ht="12" r="378">
      <c r="A378" s="52" t="n">
        <v>43603</v>
      </c>
      <c r="B378" s="42" t="inlineStr">
        <is>
          <t>Sevilla</t>
        </is>
      </c>
      <c r="C378" s="42" t="inlineStr">
        <is>
          <t>Ath Bilbao</t>
        </is>
      </c>
      <c r="D378" s="27" t="n">
        <v>391</v>
      </c>
      <c r="E378" s="27" t="n">
        <v>439</v>
      </c>
      <c r="F378" s="27" t="n">
        <v>273</v>
      </c>
      <c r="G378" s="27" t="n">
        <v>326</v>
      </c>
      <c r="H378" s="8" t="n">
        <v>3</v>
      </c>
      <c r="I378" s="8" t="n">
        <v>1</v>
      </c>
      <c r="J378" s="8" t="n">
        <v>4</v>
      </c>
      <c r="K378" s="15" t="n">
        <v>2</v>
      </c>
      <c r="L378" s="27" t="n">
        <v>0</v>
      </c>
      <c r="M378" s="8" t="n">
        <v>2</v>
      </c>
      <c r="N378" s="12">
        <f>IF(K378="","",LOOKUP(K378-L378,{-9E+307,0,1},{2,"x",1}))</f>
        <v/>
      </c>
      <c r="O378" s="7">
        <f>IF(K378="","",K378&amp;"-"&amp;L378)</f>
        <v/>
      </c>
      <c r="P378" s="1" t="n"/>
    </row>
    <row customHeight="1" ht="12" r="379">
      <c r="A379" s="52" t="n">
        <v>43603</v>
      </c>
      <c r="B379" s="42" t="inlineStr">
        <is>
          <t>Valladolid</t>
        </is>
      </c>
      <c r="C379" s="42" t="inlineStr">
        <is>
          <t>Valencia</t>
        </is>
      </c>
      <c r="D379" s="27" t="n">
        <v>433</v>
      </c>
      <c r="E379" s="27" t="n">
        <v>443</v>
      </c>
      <c r="F379" s="27" t="n">
        <v>363</v>
      </c>
      <c r="G379" s="27" t="n">
        <v>380</v>
      </c>
      <c r="H379" s="8" t="n">
        <v>4</v>
      </c>
      <c r="I379" s="8" t="n">
        <v>6</v>
      </c>
      <c r="J379" s="8" t="n">
        <v>10</v>
      </c>
      <c r="K379" s="15" t="n">
        <v>0</v>
      </c>
      <c r="L379" s="27" t="n">
        <v>2</v>
      </c>
      <c r="M379" s="8" t="n">
        <v>2</v>
      </c>
      <c r="N379" s="12">
        <f>IF(K379="","",LOOKUP(K379-L379,{-9E+307,0,1},{2,"x",1}))</f>
        <v/>
      </c>
      <c r="O379" s="7">
        <f>IF(K379="","",K379&amp;"-"&amp;L379)</f>
        <v/>
      </c>
      <c r="P379" s="1" t="n"/>
    </row>
    <row customHeight="1" ht="12" r="380">
      <c r="A380" s="52" t="n">
        <v>43604</v>
      </c>
      <c r="B380" s="42" t="inlineStr">
        <is>
          <t>Eibar</t>
        </is>
      </c>
      <c r="C380" s="42" t="inlineStr">
        <is>
          <t>Barcelona</t>
        </is>
      </c>
      <c r="D380" s="27" t="n">
        <v>393</v>
      </c>
      <c r="E380" s="27" t="n">
        <v>633</v>
      </c>
      <c r="F380" s="27" t="n">
        <v>286</v>
      </c>
      <c r="G380" s="27" t="n">
        <v>544</v>
      </c>
      <c r="H380" s="8" t="n">
        <v>8</v>
      </c>
      <c r="I380" s="8" t="n">
        <v>3</v>
      </c>
      <c r="J380" s="8" t="n">
        <v>11</v>
      </c>
      <c r="K380" s="15" t="n">
        <v>2</v>
      </c>
      <c r="L380" s="27" t="n">
        <v>2</v>
      </c>
      <c r="M380" s="8" t="n">
        <v>4</v>
      </c>
      <c r="N380" s="12">
        <f>IF(K380="","",LOOKUP(K380-L380,{-9E+307,0,1},{2,"x",1}))</f>
        <v/>
      </c>
      <c r="O380" s="7">
        <f>IF(K380="","",K380&amp;"-"&amp;L380)</f>
        <v/>
      </c>
      <c r="P380" s="1" t="n"/>
    </row>
    <row customHeight="1" ht="12" r="381">
      <c r="A381" s="52" t="n">
        <v>43604</v>
      </c>
      <c r="B381" s="42" t="inlineStr">
        <is>
          <t>Real Madrid</t>
        </is>
      </c>
      <c r="C381" s="42" t="inlineStr">
        <is>
          <t>Betis</t>
        </is>
      </c>
      <c r="D381" s="27" t="n">
        <v>466</v>
      </c>
      <c r="E381" s="27" t="n">
        <v>533</v>
      </c>
      <c r="F381" s="27" t="n">
        <v>401</v>
      </c>
      <c r="G381" s="27" t="n">
        <v>453</v>
      </c>
      <c r="H381" s="8" t="n">
        <v>2</v>
      </c>
      <c r="I381" s="8" t="n">
        <v>7</v>
      </c>
      <c r="J381" s="8" t="n">
        <v>9</v>
      </c>
      <c r="K381" s="15" t="n">
        <v>0</v>
      </c>
      <c r="L381" s="27" t="n">
        <v>2</v>
      </c>
      <c r="M381" s="8" t="n">
        <v>2</v>
      </c>
      <c r="N381" s="12">
        <f>IF(K381="","",LOOKUP(K381-L381,{-9E+307,0,1},{2,"x",1}))</f>
        <v/>
      </c>
      <c r="O381" s="7">
        <f>IF(K381="","",K381&amp;"-"&amp;L381)</f>
        <v/>
      </c>
      <c r="P381" s="1" t="n"/>
    </row>
    <row customHeight="1" ht="12" r="382">
      <c r="N382" s="12">
        <f>IF(K382="","",LOOKUP(K382-L382,{-9E+307,0,1},{2,"x",1}))</f>
        <v/>
      </c>
      <c r="O382" s="7">
        <f>IF(K382="","",K382&amp;"-"&amp;L382)</f>
        <v/>
      </c>
      <c r="P382" s="1" t="n"/>
    </row>
    <row customHeight="1" ht="12" r="383">
      <c r="N383" s="12">
        <f>IF(K383="","",LOOKUP(K383-L383,{-9E+307,0,1},{2,"x",1}))</f>
        <v/>
      </c>
      <c r="O383" s="7">
        <f>IF(K383="","",K383&amp;"-"&amp;L383)</f>
        <v/>
      </c>
      <c r="P383" s="1" t="n"/>
    </row>
    <row customHeight="1" ht="12" r="384">
      <c r="N384" s="12">
        <f>IF(K384="","",LOOKUP(K384-L384,{-9E+307,0,1},{2,"x",1}))</f>
        <v/>
      </c>
      <c r="O384" s="7">
        <f>IF(K384="","",K384&amp;"-"&amp;L384)</f>
        <v/>
      </c>
      <c r="P384" s="1" t="n"/>
    </row>
    <row customHeight="1" ht="12" r="385">
      <c r="N385" s="12">
        <f>IF(K385="","",LOOKUP(K385-L385,{-9E+307,0,1},{2,"x",1}))</f>
        <v/>
      </c>
      <c r="O385" s="7">
        <f>IF(K385="","",K385&amp;"-"&amp;L385)</f>
        <v/>
      </c>
      <c r="P385" s="1" t="n"/>
    </row>
    <row customHeight="1" ht="12" r="386">
      <c r="N386" s="12">
        <f>IF(K386="","",LOOKUP(K386-L386,{-9E+307,0,1},{2,"x",1}))</f>
        <v/>
      </c>
      <c r="O386" s="7">
        <f>IF(K386="","",K386&amp;"-"&amp;L386)</f>
        <v/>
      </c>
      <c r="P386" s="1" t="n"/>
    </row>
    <row customHeight="1" ht="12" r="387">
      <c r="N387" s="12">
        <f>IF(K387="","",LOOKUP(K387-L387,{-9E+307,0,1},{2,"x",1}))</f>
        <v/>
      </c>
      <c r="O387" s="7">
        <f>IF(K387="","",K387&amp;"-"&amp;L387)</f>
        <v/>
      </c>
      <c r="P387" s="1" t="n"/>
    </row>
    <row customHeight="1" ht="12" r="388">
      <c r="N388" s="12">
        <f>IF(K388="","",LOOKUP(K388-L388,{-9E+307,0,1},{2,"x",1}))</f>
        <v/>
      </c>
      <c r="O388" s="7">
        <f>IF(K388="","",K388&amp;"-"&amp;L388)</f>
        <v/>
      </c>
      <c r="P388" s="1" t="n"/>
    </row>
    <row customHeight="1" ht="12" r="389">
      <c r="N389" s="12">
        <f>IF(K389="","",LOOKUP(K389-L389,{-9E+307,0,1},{2,"x",1}))</f>
        <v/>
      </c>
      <c r="O389" s="7">
        <f>IF(K389="","",K389&amp;"-"&amp;L389)</f>
        <v/>
      </c>
      <c r="P389" s="1" t="n"/>
    </row>
    <row customHeight="1" ht="12" r="390">
      <c r="N390" s="12">
        <f>IF(K390="","",LOOKUP(K390-L390,{-9E+307,0,1},{2,"x",1}))</f>
        <v/>
      </c>
      <c r="O390" s="7">
        <f>IF(K390="","",K390&amp;"-"&amp;L390)</f>
        <v/>
      </c>
      <c r="P390" s="1" t="n"/>
    </row>
    <row customHeight="1" ht="12" r="391">
      <c r="N391" s="12">
        <f>IF(K391="","",LOOKUP(K391-L391,{-9E+307,0,1},{2,"x",1}))</f>
        <v/>
      </c>
      <c r="O391" s="7">
        <f>IF(K391="","",K391&amp;"-"&amp;L391)</f>
        <v/>
      </c>
      <c r="P391" s="1" t="n"/>
    </row>
    <row customHeight="1" ht="12" r="392">
      <c r="N392" s="12">
        <f>IF(K392="","",LOOKUP(K392-L392,{-9E+307,0,1},{2,"x",1}))</f>
        <v/>
      </c>
      <c r="O392" s="7">
        <f>IF(K392="","",K392&amp;"-"&amp;L392)</f>
        <v/>
      </c>
      <c r="P392" s="1" t="n"/>
    </row>
    <row customHeight="1" ht="12" r="393">
      <c r="N393" s="12">
        <f>IF(K393="","",LOOKUP(K393-L393,{-9E+307,0,1},{2,"x",1}))</f>
        <v/>
      </c>
      <c r="O393" s="7">
        <f>IF(K393="","",K393&amp;"-"&amp;L393)</f>
        <v/>
      </c>
      <c r="P393" s="1" t="n"/>
    </row>
    <row customHeight="1" ht="12" r="394">
      <c r="N394" s="12">
        <f>IF(K394="","",LOOKUP(K394-L394,{-9E+307,0,1},{2,"x",1}))</f>
        <v/>
      </c>
      <c r="O394" s="7">
        <f>IF(K394="","",K394&amp;"-"&amp;L394)</f>
        <v/>
      </c>
      <c r="P394" s="1" t="n"/>
    </row>
    <row customHeight="1" ht="12" r="395">
      <c r="N395" s="12">
        <f>IF(K395="","",LOOKUP(K395-L395,{-9E+307,0,1},{2,"x",1}))</f>
        <v/>
      </c>
      <c r="O395" s="7">
        <f>IF(K395="","",K395&amp;"-"&amp;L395)</f>
        <v/>
      </c>
      <c r="P395" s="1" t="n"/>
    </row>
    <row customHeight="1" ht="12" r="396">
      <c r="N396" s="12">
        <f>IF(K396="","",LOOKUP(K396-L396,{-9E+307,0,1},{2,"x",1}))</f>
        <v/>
      </c>
      <c r="O396" s="7">
        <f>IF(K396="","",K396&amp;"-"&amp;L396)</f>
        <v/>
      </c>
      <c r="P396" s="1" t="n"/>
    </row>
    <row customHeight="1" ht="12" r="397">
      <c r="N397" s="12">
        <f>IF(K397="","",LOOKUP(K397-L397,{-9E+307,0,1},{2,"x",1}))</f>
        <v/>
      </c>
      <c r="O397" s="7">
        <f>IF(K397="","",K397&amp;"-"&amp;L397)</f>
        <v/>
      </c>
      <c r="P397" s="1" t="n"/>
    </row>
    <row customHeight="1" ht="12" r="398">
      <c r="N398" s="12">
        <f>IF(K398="","",LOOKUP(K398-L398,{-9E+307,0,1},{2,"x",1}))</f>
        <v/>
      </c>
      <c r="O398" s="7">
        <f>IF(K398="","",K398&amp;"-"&amp;L398)</f>
        <v/>
      </c>
      <c r="P398" s="1" t="n"/>
    </row>
    <row customHeight="1" ht="12" r="399">
      <c r="N399" s="12">
        <f>IF(K399="","",LOOKUP(K399-L399,{-9E+307,0,1},{2,"x",1}))</f>
        <v/>
      </c>
      <c r="O399" s="7">
        <f>IF(K399="","",K399&amp;"-"&amp;L399)</f>
        <v/>
      </c>
      <c r="P399" s="1" t="n"/>
    </row>
    <row customHeight="1" ht="12" r="400">
      <c r="N400" s="12">
        <f>IF(K400="","",LOOKUP(K400-L400,{-9E+307,0,1},{2,"x",1}))</f>
        <v/>
      </c>
      <c r="O400" s="7">
        <f>IF(K400="","",K400&amp;"-"&amp;L400)</f>
        <v/>
      </c>
      <c r="P400" s="1" t="n"/>
    </row>
    <row customHeight="1" ht="12" r="401">
      <c r="N401" s="12">
        <f>IF(K401="","",LOOKUP(K401-L401,{-9E+307,0,1},{2,"x",1}))</f>
        <v/>
      </c>
      <c r="O401" s="7">
        <f>IF(K401="","",K401&amp;"-"&amp;L401)</f>
        <v/>
      </c>
      <c r="P401" s="1" t="n"/>
    </row>
    <row customHeight="1" ht="12" r="402">
      <c r="N402" s="12">
        <f>IF(K402="","",LOOKUP(K402-L402,{-9E+307,0,1},{2,"x",1}))</f>
        <v/>
      </c>
      <c r="O402" s="7">
        <f>IF(K402="","",K402&amp;"-"&amp;L402)</f>
        <v/>
      </c>
      <c r="P402" s="1" t="n"/>
    </row>
    <row customHeight="1" ht="12" r="403">
      <c r="N403" s="12">
        <f>IF(K403="","",LOOKUP(K403-L403,{-9E+307,0,1},{2,"x",1}))</f>
        <v/>
      </c>
      <c r="O403" s="7">
        <f>IF(K403="","",K403&amp;"-"&amp;L403)</f>
        <v/>
      </c>
      <c r="P403" s="1" t="n"/>
    </row>
    <row customHeight="1" ht="12" r="404">
      <c r="N404" s="12">
        <f>IF(K404="","",LOOKUP(K404-L404,{-9E+307,0,1},{2,"x",1}))</f>
        <v/>
      </c>
      <c r="O404" s="7">
        <f>IF(K404="","",K404&amp;"-"&amp;L404)</f>
        <v/>
      </c>
      <c r="P404" s="1" t="n"/>
    </row>
    <row customHeight="1" ht="12" r="405">
      <c r="N405" s="12">
        <f>IF(K405="","",LOOKUP(K405-L405,{-9E+307,0,1},{2,"x",1}))</f>
        <v/>
      </c>
      <c r="O405" s="7">
        <f>IF(K405="","",K405&amp;"-"&amp;L405)</f>
        <v/>
      </c>
      <c r="P405" s="1" t="n"/>
    </row>
    <row customHeight="1" ht="12" r="406">
      <c r="N406" s="12">
        <f>IF(K406="","",LOOKUP(K406-L406,{-9E+307,0,1},{2,"x",1}))</f>
        <v/>
      </c>
      <c r="O406" s="7">
        <f>IF(K406="","",K406&amp;"-"&amp;L406)</f>
        <v/>
      </c>
      <c r="P406" s="1" t="n"/>
    </row>
    <row customHeight="1" ht="12" r="407">
      <c r="N407" s="12">
        <f>IF(K407="","",LOOKUP(K407-L407,{-9E+307,0,1},{2,"x",1}))</f>
        <v/>
      </c>
      <c r="O407" s="7">
        <f>IF(K407="","",K407&amp;"-"&amp;L407)</f>
        <v/>
      </c>
      <c r="P407" s="1" t="n"/>
    </row>
    <row customHeight="1" ht="12" r="408">
      <c r="N408" s="12">
        <f>IF(K408="","",LOOKUP(K408-L408,{-9E+307,0,1},{2,"x",1}))</f>
        <v/>
      </c>
      <c r="O408" s="7">
        <f>IF(K408="","",K408&amp;"-"&amp;L408)</f>
        <v/>
      </c>
      <c r="P408" s="1" t="n"/>
    </row>
    <row customHeight="1" ht="12" r="409">
      <c r="N409" s="12">
        <f>IF(K409="","",LOOKUP(K409-L409,{-9E+307,0,1},{2,"x",1}))</f>
        <v/>
      </c>
      <c r="O409" s="7">
        <f>IF(K409="","",K409&amp;"-"&amp;L409)</f>
        <v/>
      </c>
      <c r="P409" s="1" t="n"/>
    </row>
    <row customHeight="1" ht="12" r="410">
      <c r="N410" s="12">
        <f>IF(K410="","",LOOKUP(K410-L410,{-9E+307,0,1},{2,"x",1}))</f>
        <v/>
      </c>
      <c r="O410" s="7">
        <f>IF(K410="","",K410&amp;"-"&amp;L410)</f>
        <v/>
      </c>
      <c r="P410" s="1" t="n"/>
    </row>
    <row customHeight="1" ht="12" r="411">
      <c r="N411" s="12">
        <f>IF(K411="","",LOOKUP(K411-L411,{-9E+307,0,1},{2,"x",1}))</f>
        <v/>
      </c>
      <c r="O411" s="7">
        <f>IF(K411="","",K411&amp;"-"&amp;L411)</f>
        <v/>
      </c>
      <c r="P411" s="1" t="n"/>
    </row>
    <row customHeight="1" ht="12" r="412">
      <c r="N412" s="12">
        <f>IF(K412="","",LOOKUP(K412-L412,{-9E+307,0,1},{2,"x",1}))</f>
        <v/>
      </c>
      <c r="O412" s="7">
        <f>IF(K412="","",K412&amp;"-"&amp;L412)</f>
        <v/>
      </c>
      <c r="P412" s="1" t="n"/>
    </row>
    <row customHeight="1" ht="12" r="413">
      <c r="N413" s="12">
        <f>IF(K413="","",LOOKUP(K413-L413,{-9E+307,0,1},{2,"x",1}))</f>
        <v/>
      </c>
      <c r="O413" s="7">
        <f>IF(K413="","",K413&amp;"-"&amp;L413)</f>
        <v/>
      </c>
      <c r="P413" s="1" t="n"/>
    </row>
    <row customHeight="1" ht="12" r="414">
      <c r="N414" s="12">
        <f>IF(K414="","",LOOKUP(K414-L414,{-9E+307,0,1},{2,"x",1}))</f>
        <v/>
      </c>
      <c r="O414" s="7">
        <f>IF(K414="","",K414&amp;"-"&amp;L414)</f>
        <v/>
      </c>
      <c r="P414" s="1" t="n"/>
    </row>
    <row customHeight="1" ht="12" r="415">
      <c r="N415" s="12">
        <f>IF(K415="","",LOOKUP(K415-L415,{-9E+307,0,1},{2,"x",1}))</f>
        <v/>
      </c>
      <c r="O415" s="7">
        <f>IF(K415="","",K415&amp;"-"&amp;L415)</f>
        <v/>
      </c>
      <c r="P415" s="1" t="n"/>
    </row>
    <row customHeight="1" ht="12" r="416">
      <c r="N416" s="12">
        <f>IF(K416="","",LOOKUP(K416-L416,{-9E+307,0,1},{2,"x",1}))</f>
        <v/>
      </c>
      <c r="O416" s="7">
        <f>IF(K416="","",K416&amp;"-"&amp;L416)</f>
        <v/>
      </c>
      <c r="P416" s="1" t="n"/>
    </row>
    <row customHeight="1" ht="12" r="417">
      <c r="N417" s="12">
        <f>IF(K417="","",LOOKUP(K417-L417,{-9E+307,0,1},{2,"x",1}))</f>
        <v/>
      </c>
      <c r="O417" s="7">
        <f>IF(K417="","",K417&amp;"-"&amp;L417)</f>
        <v/>
      </c>
      <c r="P417" s="1" t="n"/>
    </row>
    <row customHeight="1" ht="12" r="418">
      <c r="N418" s="12">
        <f>IF(K418="","",LOOKUP(K418-L418,{-9E+307,0,1},{2,"x",1}))</f>
        <v/>
      </c>
      <c r="O418" s="7">
        <f>IF(K418="","",K418&amp;"-"&amp;L418)</f>
        <v/>
      </c>
      <c r="P418" s="1" t="n"/>
    </row>
    <row customHeight="1" ht="12" r="419">
      <c r="N419" s="12">
        <f>IF(K419="","",LOOKUP(K419-L419,{-9E+307,0,1},{2,"x",1}))</f>
        <v/>
      </c>
      <c r="O419" s="7">
        <f>IF(K419="","",K419&amp;"-"&amp;L419)</f>
        <v/>
      </c>
      <c r="P419" s="1" t="n"/>
    </row>
    <row customHeight="1" ht="12" r="420">
      <c r="N420" s="12">
        <f>IF(K420="","",LOOKUP(K420-L420,{-9E+307,0,1},{2,"x",1}))</f>
        <v/>
      </c>
      <c r="O420" s="7">
        <f>IF(K420="","",K420&amp;"-"&amp;L420)</f>
        <v/>
      </c>
      <c r="P420" s="1" t="n"/>
    </row>
    <row customHeight="1" ht="12" r="421">
      <c r="N421" s="12">
        <f>IF(K421="","",LOOKUP(K421-L421,{-9E+307,0,1},{2,"x",1}))</f>
        <v/>
      </c>
      <c r="O421" s="7">
        <f>IF(K421="","",K421&amp;"-"&amp;L421)</f>
        <v/>
      </c>
      <c r="P421" s="1" t="n"/>
    </row>
    <row customHeight="1" ht="12" r="422">
      <c r="N422" s="12">
        <f>IF(K422="","",LOOKUP(K422-L422,{-9E+307,0,1},{2,"x",1}))</f>
        <v/>
      </c>
      <c r="O422" s="7">
        <f>IF(K422="","",K422&amp;"-"&amp;L422)</f>
        <v/>
      </c>
      <c r="P422" s="1" t="n"/>
    </row>
    <row customHeight="1" ht="12" r="423">
      <c r="N423" s="12">
        <f>IF(K423="","",LOOKUP(K423-L423,{-9E+307,0,1},{2,"x",1}))</f>
        <v/>
      </c>
      <c r="O423" s="7">
        <f>IF(K423="","",K423&amp;"-"&amp;L423)</f>
        <v/>
      </c>
      <c r="P423" s="1" t="n"/>
    </row>
    <row customHeight="1" ht="12" r="424">
      <c r="N424" s="12">
        <f>IF(K424="","",LOOKUP(K424-L424,{-9E+307,0,1},{2,"x",1}))</f>
        <v/>
      </c>
      <c r="O424" s="7">
        <f>IF(K424="","",K424&amp;"-"&amp;L424)</f>
        <v/>
      </c>
      <c r="P424" s="1" t="n"/>
    </row>
    <row customHeight="1" ht="12" r="425">
      <c r="N425" s="12">
        <f>IF(K425="","",LOOKUP(K425-L425,{-9E+307,0,1},{2,"x",1}))</f>
        <v/>
      </c>
      <c r="O425" s="7">
        <f>IF(K425="","",K425&amp;"-"&amp;L425)</f>
        <v/>
      </c>
      <c r="P425" s="1" t="n"/>
    </row>
    <row customHeight="1" ht="12" r="426">
      <c r="N426" s="12">
        <f>IF(K426="","",LOOKUP(K426-L426,{-9E+307,0,1},{2,"x",1}))</f>
        <v/>
      </c>
      <c r="O426" s="7">
        <f>IF(K426="","",K426&amp;"-"&amp;L426)</f>
        <v/>
      </c>
      <c r="P426" s="1" t="n"/>
    </row>
    <row customHeight="1" ht="12" r="427">
      <c r="N427" s="12">
        <f>IF(K427="","",LOOKUP(K427-L427,{-9E+307,0,1},{2,"x",1}))</f>
        <v/>
      </c>
      <c r="O427" s="7">
        <f>IF(K427="","",K427&amp;"-"&amp;L427)</f>
        <v/>
      </c>
      <c r="P427" s="1" t="n"/>
    </row>
    <row customHeight="1" ht="12" r="428">
      <c r="N428" s="12">
        <f>IF(K428="","",LOOKUP(K428-L428,{-9E+307,0,1},{2,"x",1}))</f>
        <v/>
      </c>
      <c r="O428" s="7">
        <f>IF(K428="","",K428&amp;"-"&amp;L428)</f>
        <v/>
      </c>
      <c r="P428" s="1" t="n"/>
    </row>
    <row customHeight="1" ht="12" r="429">
      <c r="N429" s="12">
        <f>IF(K429="","",LOOKUP(K429-L429,{-9E+307,0,1},{2,"x",1}))</f>
        <v/>
      </c>
      <c r="O429" s="7">
        <f>IF(K429="","",K429&amp;"-"&amp;L429)</f>
        <v/>
      </c>
      <c r="P429" s="1" t="n"/>
    </row>
    <row customHeight="1" ht="12" r="430">
      <c r="N430" s="12">
        <f>IF(K430="","",LOOKUP(K430-L430,{-9E+307,0,1},{2,"x",1}))</f>
        <v/>
      </c>
      <c r="O430" s="7">
        <f>IF(K430="","",K430&amp;"-"&amp;L430)</f>
        <v/>
      </c>
      <c r="P430" s="1" t="n"/>
    </row>
    <row customHeight="1" ht="12" r="431">
      <c r="N431" s="12">
        <f>IF(K431="","",LOOKUP(K431-L431,{-9E+307,0,1},{2,"x",1}))</f>
        <v/>
      </c>
      <c r="O431" s="7">
        <f>IF(K431="","",K431&amp;"-"&amp;L431)</f>
        <v/>
      </c>
      <c r="P431" s="1" t="n"/>
    </row>
    <row customHeight="1" ht="12" r="432">
      <c r="N432" s="12">
        <f>IF(K432="","",LOOKUP(K432-L432,{-9E+307,0,1},{2,"x",1}))</f>
        <v/>
      </c>
      <c r="O432" s="7">
        <f>IF(K432="","",K432&amp;"-"&amp;L432)</f>
        <v/>
      </c>
      <c r="P432" s="1" t="n"/>
    </row>
    <row customHeight="1" ht="12" r="433">
      <c r="N433" s="12">
        <f>IF(K433="","",LOOKUP(K433-L433,{-9E+307,0,1},{2,"x",1}))</f>
        <v/>
      </c>
      <c r="O433" s="7">
        <f>IF(K433="","",K433&amp;"-"&amp;L433)</f>
        <v/>
      </c>
      <c r="P433" s="1" t="n"/>
    </row>
    <row customHeight="1" ht="12" r="434">
      <c r="N434" s="12">
        <f>IF(K434="","",LOOKUP(K434-L434,{-9E+307,0,1},{2,"x",1}))</f>
        <v/>
      </c>
      <c r="O434" s="7">
        <f>IF(K434="","",K434&amp;"-"&amp;L434)</f>
        <v/>
      </c>
      <c r="P434" s="1" t="n"/>
    </row>
    <row customHeight="1" ht="12" r="435">
      <c r="N435" s="12">
        <f>IF(K435="","",LOOKUP(K435-L435,{-9E+307,0,1},{2,"x",1}))</f>
        <v/>
      </c>
      <c r="O435" s="7">
        <f>IF(K435="","",K435&amp;"-"&amp;L435)</f>
        <v/>
      </c>
      <c r="P435" s="1" t="n"/>
    </row>
    <row customHeight="1" ht="12" r="436">
      <c r="N436" s="12">
        <f>IF(K436="","",LOOKUP(K436-L436,{-9E+307,0,1},{2,"x",1}))</f>
        <v/>
      </c>
      <c r="O436" s="7">
        <f>IF(K436="","",K436&amp;"-"&amp;L436)</f>
        <v/>
      </c>
      <c r="P436" s="1" t="n"/>
    </row>
    <row customHeight="1" ht="12" r="437">
      <c r="N437" s="12">
        <f>IF(K437="","",LOOKUP(K437-L437,{-9E+307,0,1},{2,"x",1}))</f>
        <v/>
      </c>
      <c r="O437" s="7">
        <f>IF(K437="","",K437&amp;"-"&amp;L437)</f>
        <v/>
      </c>
      <c r="P437" s="1" t="n"/>
    </row>
    <row customHeight="1" ht="12" r="438">
      <c r="N438" s="12">
        <f>IF(K438="","",LOOKUP(K438-L438,{-9E+307,0,1},{2,"x",1}))</f>
        <v/>
      </c>
      <c r="O438" s="7">
        <f>IF(K438="","",K438&amp;"-"&amp;L438)</f>
        <v/>
      </c>
      <c r="P438" s="1" t="n"/>
    </row>
    <row customHeight="1" ht="12" r="439">
      <c r="N439" s="12">
        <f>IF(K439="","",LOOKUP(K439-L439,{-9E+307,0,1},{2,"x",1}))</f>
        <v/>
      </c>
      <c r="O439" s="7">
        <f>IF(K439="","",K439&amp;"-"&amp;L439)</f>
        <v/>
      </c>
      <c r="P439" s="1" t="n"/>
    </row>
    <row customHeight="1" ht="12" r="440">
      <c r="N440" s="12">
        <f>IF(K440="","",LOOKUP(K440-L440,{-9E+307,0,1},{2,"x",1}))</f>
        <v/>
      </c>
      <c r="O440" s="7">
        <f>IF(K440="","",K440&amp;"-"&amp;L440)</f>
        <v/>
      </c>
      <c r="P440" s="1" t="n"/>
    </row>
    <row customHeight="1" ht="12" r="441">
      <c r="N441" s="12">
        <f>IF(K441="","",LOOKUP(K441-L441,{-9E+307,0,1},{2,"x",1}))</f>
        <v/>
      </c>
      <c r="O441" s="7">
        <f>IF(K441="","",K441&amp;"-"&amp;L441)</f>
        <v/>
      </c>
      <c r="P441" s="1" t="n"/>
    </row>
    <row customHeight="1" ht="12" r="442">
      <c r="N442" s="12">
        <f>IF(K442="","",LOOKUP(K442-L442,{-9E+307,0,1},{2,"x",1}))</f>
        <v/>
      </c>
      <c r="O442" s="7">
        <f>IF(K442="","",K442&amp;"-"&amp;L442)</f>
        <v/>
      </c>
      <c r="P442" s="1" t="n"/>
    </row>
    <row customHeight="1" ht="12" r="443">
      <c r="N443" s="12">
        <f>IF(K443="","",LOOKUP(K443-L443,{-9E+307,0,1},{2,"x",1}))</f>
        <v/>
      </c>
      <c r="O443" s="7">
        <f>IF(K443="","",K443&amp;"-"&amp;L443)</f>
        <v/>
      </c>
      <c r="P443" s="1" t="n"/>
    </row>
    <row customHeight="1" ht="12" r="444">
      <c r="N444" s="12">
        <f>IF(K444="","",LOOKUP(K444-L444,{-9E+307,0,1},{2,"x",1}))</f>
        <v/>
      </c>
      <c r="O444" s="7">
        <f>IF(K444="","",K444&amp;"-"&amp;L444)</f>
        <v/>
      </c>
      <c r="P444" s="1" t="n"/>
    </row>
    <row customHeight="1" ht="12" r="445">
      <c r="N445" s="12">
        <f>IF(K445="","",LOOKUP(K445-L445,{-9E+307,0,1},{2,"x",1}))</f>
        <v/>
      </c>
      <c r="O445" s="7">
        <f>IF(K445="","",K445&amp;"-"&amp;L445)</f>
        <v/>
      </c>
      <c r="P445" s="1" t="n"/>
    </row>
    <row customHeight="1" ht="12" r="446">
      <c r="N446" s="12">
        <f>IF(K446="","",LOOKUP(K446-L446,{-9E+307,0,1},{2,"x",1}))</f>
        <v/>
      </c>
      <c r="O446" s="7">
        <f>IF(K446="","",K446&amp;"-"&amp;L446)</f>
        <v/>
      </c>
      <c r="P446" s="1" t="n"/>
    </row>
    <row customHeight="1" ht="12" r="447">
      <c r="N447" s="12">
        <f>IF(K447="","",LOOKUP(K447-L447,{-9E+307,0,1},{2,"x",1}))</f>
        <v/>
      </c>
      <c r="O447" s="7">
        <f>IF(K447="","",K447&amp;"-"&amp;L447)</f>
        <v/>
      </c>
      <c r="P447" s="1" t="n"/>
    </row>
    <row customHeight="1" ht="12" r="448">
      <c r="N448" s="12">
        <f>IF(K448="","",LOOKUP(K448-L448,{-9E+307,0,1},{2,"x",1}))</f>
        <v/>
      </c>
      <c r="O448" s="7">
        <f>IF(K448="","",K448&amp;"-"&amp;L448)</f>
        <v/>
      </c>
      <c r="P448" s="1" t="n"/>
    </row>
    <row customHeight="1" ht="12" r="449">
      <c r="N449" s="12">
        <f>IF(K449="","",LOOKUP(K449-L449,{-9E+307,0,1},{2,"x",1}))</f>
        <v/>
      </c>
      <c r="O449" s="7">
        <f>IF(K449="","",K449&amp;"-"&amp;L449)</f>
        <v/>
      </c>
      <c r="P449" s="1" t="n"/>
    </row>
    <row customHeight="1" ht="12" r="450">
      <c r="N450" s="12">
        <f>IF(K450="","",LOOKUP(K450-L450,{-9E+307,0,1},{2,"x",1}))</f>
        <v/>
      </c>
      <c r="O450" s="7">
        <f>IF(K450="","",K450&amp;"-"&amp;L450)</f>
        <v/>
      </c>
      <c r="P450" s="1" t="n"/>
    </row>
    <row customHeight="1" ht="12" r="451">
      <c r="N451" s="12">
        <f>IF(K451="","",LOOKUP(K451-L451,{-9E+307,0,1},{2,"x",1}))</f>
        <v/>
      </c>
      <c r="O451" s="7">
        <f>IF(K451="","",K451&amp;"-"&amp;L451)</f>
        <v/>
      </c>
      <c r="P451" s="1" t="n"/>
    </row>
    <row customHeight="1" ht="12" r="452">
      <c r="N452" s="12">
        <f>IF(K452="","",LOOKUP(K452-L452,{-9E+307,0,1},{2,"x",1}))</f>
        <v/>
      </c>
      <c r="O452" s="7">
        <f>IF(K452="","",K452&amp;"-"&amp;L452)</f>
        <v/>
      </c>
      <c r="P452" s="1" t="n"/>
    </row>
    <row customHeight="1" ht="12" r="453">
      <c r="N453" s="12">
        <f>IF(K453="","",LOOKUP(K453-L453,{-9E+307,0,1},{2,"x",1}))</f>
        <v/>
      </c>
      <c r="O453" s="7">
        <f>IF(K453="","",K453&amp;"-"&amp;L453)</f>
        <v/>
      </c>
      <c r="P453" s="1" t="n"/>
    </row>
    <row customHeight="1" ht="12" r="454">
      <c r="N454" s="12">
        <f>IF(K454="","",LOOKUP(K454-L454,{-9E+307,0,1},{2,"x",1}))</f>
        <v/>
      </c>
      <c r="O454" s="7">
        <f>IF(K454="","",K454&amp;"-"&amp;L454)</f>
        <v/>
      </c>
      <c r="P454" s="1" t="n"/>
    </row>
    <row customHeight="1" ht="12" r="455">
      <c r="N455" s="12">
        <f>IF(K455="","",LOOKUP(K455-L455,{-9E+307,0,1},{2,"x",1}))</f>
        <v/>
      </c>
      <c r="O455" s="7">
        <f>IF(K455="","",K455&amp;"-"&amp;L455)</f>
        <v/>
      </c>
      <c r="P455" s="1" t="n"/>
    </row>
    <row customHeight="1" ht="12" r="456">
      <c r="N456" s="12">
        <f>IF(K456="","",LOOKUP(K456-L456,{-9E+307,0,1},{2,"x",1}))</f>
        <v/>
      </c>
      <c r="O456" s="7">
        <f>IF(K456="","",K456&amp;"-"&amp;L456)</f>
        <v/>
      </c>
      <c r="P456" s="1" t="n"/>
    </row>
    <row customHeight="1" ht="12" r="457">
      <c r="N457" s="12">
        <f>IF(K457="","",LOOKUP(K457-L457,{-9E+307,0,1},{2,"x",1}))</f>
        <v/>
      </c>
      <c r="O457" s="7">
        <f>IF(K457="","",K457&amp;"-"&amp;L457)</f>
        <v/>
      </c>
      <c r="P457" s="1" t="n"/>
    </row>
    <row customHeight="1" ht="12" r="458">
      <c r="N458" s="12">
        <f>IF(K458="","",LOOKUP(K458-L458,{-9E+307,0,1},{2,"x",1}))</f>
        <v/>
      </c>
      <c r="O458" s="7">
        <f>IF(K458="","",K458&amp;"-"&amp;L458)</f>
        <v/>
      </c>
      <c r="P458" s="1" t="n"/>
    </row>
    <row customHeight="1" ht="12" r="459">
      <c r="N459" s="12">
        <f>IF(K459="","",LOOKUP(K459-L459,{-9E+307,0,1},{2,"x",1}))</f>
        <v/>
      </c>
      <c r="O459" s="7">
        <f>IF(K459="","",K459&amp;"-"&amp;L459)</f>
        <v/>
      </c>
      <c r="P459" s="1" t="n"/>
    </row>
    <row customHeight="1" ht="12" r="460">
      <c r="N460" s="12">
        <f>IF(K460="","",LOOKUP(K460-L460,{-9E+307,0,1},{2,"x",1}))</f>
        <v/>
      </c>
      <c r="O460" s="7">
        <f>IF(K460="","",K460&amp;"-"&amp;L460)</f>
        <v/>
      </c>
      <c r="P460" s="1" t="n"/>
    </row>
    <row customHeight="1" ht="12" r="461">
      <c r="N461" s="12">
        <f>IF(K461="","",LOOKUP(K461-L461,{-9E+307,0,1},{2,"x",1}))</f>
        <v/>
      </c>
      <c r="O461" s="7">
        <f>IF(K461="","",K461&amp;"-"&amp;L461)</f>
        <v/>
      </c>
      <c r="P461" s="1" t="n"/>
    </row>
    <row customHeight="1" ht="12" r="462">
      <c r="N462" s="12">
        <f>IF(K462="","",LOOKUP(K462-L462,{-9E+307,0,1},{2,"x",1}))</f>
        <v/>
      </c>
      <c r="O462" s="7">
        <f>IF(K462="","",K462&amp;"-"&amp;L462)</f>
        <v/>
      </c>
      <c r="P462" s="1" t="n"/>
    </row>
    <row customHeight="1" ht="12" r="463">
      <c r="N463" s="12">
        <f>IF(K463="","",LOOKUP(K463-L463,{-9E+307,0,1},{2,"x",1}))</f>
        <v/>
      </c>
      <c r="O463" s="7">
        <f>IF(K463="","",K463&amp;"-"&amp;L463)</f>
        <v/>
      </c>
      <c r="P463" s="1" t="n"/>
    </row>
    <row customHeight="1" ht="12" r="464">
      <c r="N464" s="12">
        <f>IF(K464="","",LOOKUP(K464-L464,{-9E+307,0,1},{2,"x",1}))</f>
        <v/>
      </c>
      <c r="O464" s="7">
        <f>IF(K464="","",K464&amp;"-"&amp;L464)</f>
        <v/>
      </c>
      <c r="P464" s="1" t="n"/>
    </row>
    <row customHeight="1" ht="12" r="465">
      <c r="N465" s="12">
        <f>IF(K465="","",LOOKUP(K465-L465,{-9E+307,0,1},{2,"x",1}))</f>
        <v/>
      </c>
      <c r="O465" s="7">
        <f>IF(K465="","",K465&amp;"-"&amp;L465)</f>
        <v/>
      </c>
      <c r="P465" s="1" t="n"/>
    </row>
    <row customHeight="1" ht="12" r="466">
      <c r="N466" s="12">
        <f>IF(K466="","",LOOKUP(K466-L466,{-9E+307,0,1},{2,"x",1}))</f>
        <v/>
      </c>
      <c r="O466" s="7">
        <f>IF(K466="","",K466&amp;"-"&amp;L466)</f>
        <v/>
      </c>
      <c r="P466" s="1" t="n"/>
    </row>
    <row customHeight="1" ht="12" r="467">
      <c r="N467" s="12">
        <f>IF(K467="","",LOOKUP(K467-L467,{-9E+307,0,1},{2,"x",1}))</f>
        <v/>
      </c>
      <c r="O467" s="7">
        <f>IF(K467="","",K467&amp;"-"&amp;L467)</f>
        <v/>
      </c>
      <c r="P467" s="1" t="n"/>
    </row>
    <row customHeight="1" ht="12" r="468">
      <c r="N468" s="12">
        <f>IF(K468="","",LOOKUP(K468-L468,{-9E+307,0,1},{2,"x",1}))</f>
        <v/>
      </c>
      <c r="O468" s="7">
        <f>IF(K468="","",K468&amp;"-"&amp;L468)</f>
        <v/>
      </c>
      <c r="P468" s="1" t="n"/>
    </row>
    <row customHeight="1" ht="12" r="469">
      <c r="N469" s="12">
        <f>IF(K469="","",LOOKUP(K469-L469,{-9E+307,0,1},{2,"x",1}))</f>
        <v/>
      </c>
      <c r="O469" s="7">
        <f>IF(K469="","",K469&amp;"-"&amp;L469)</f>
        <v/>
      </c>
      <c r="P469" s="1" t="n"/>
    </row>
    <row customHeight="1" ht="12" r="470">
      <c r="N470" s="12">
        <f>IF(K470="","",LOOKUP(K470-L470,{-9E+307,0,1},{2,"x",1}))</f>
        <v/>
      </c>
      <c r="O470" s="7">
        <f>IF(K470="","",K470&amp;"-"&amp;L470)</f>
        <v/>
      </c>
      <c r="P470" s="1" t="n"/>
    </row>
    <row customHeight="1" ht="12" r="471">
      <c r="N471" s="12">
        <f>IF(K471="","",LOOKUP(K471-L471,{-9E+307,0,1},{2,"x",1}))</f>
        <v/>
      </c>
      <c r="O471" s="7">
        <f>IF(K471="","",K471&amp;"-"&amp;L471)</f>
        <v/>
      </c>
      <c r="P471" s="1" t="n"/>
    </row>
    <row customHeight="1" ht="12" r="472">
      <c r="N472" s="12">
        <f>IF(K472="","",LOOKUP(K472-L472,{-9E+307,0,1},{2,"x",1}))</f>
        <v/>
      </c>
      <c r="O472" s="7">
        <f>IF(K472="","",K472&amp;"-"&amp;L472)</f>
        <v/>
      </c>
      <c r="P472" s="1" t="n"/>
    </row>
    <row customHeight="1" ht="12" r="473">
      <c r="N473" s="12">
        <f>IF(K473="","",LOOKUP(K473-L473,{-9E+307,0,1},{2,"x",1}))</f>
        <v/>
      </c>
      <c r="O473" s="7">
        <f>IF(K473="","",K473&amp;"-"&amp;L473)</f>
        <v/>
      </c>
      <c r="P473" s="1" t="n"/>
    </row>
    <row customHeight="1" ht="12" r="474">
      <c r="N474" s="12">
        <f>IF(K474="","",LOOKUP(K474-L474,{-9E+307,0,1},{2,"x",1}))</f>
        <v/>
      </c>
      <c r="O474" s="7">
        <f>IF(K474="","",K474&amp;"-"&amp;L474)</f>
        <v/>
      </c>
      <c r="P474" s="1" t="n"/>
    </row>
    <row customHeight="1" ht="12" r="475">
      <c r="N475" s="12">
        <f>IF(K475="","",LOOKUP(K475-L475,{-9E+307,0,1},{2,"x",1}))</f>
        <v/>
      </c>
      <c r="O475" s="7">
        <f>IF(K475="","",K475&amp;"-"&amp;L475)</f>
        <v/>
      </c>
      <c r="P475" s="1" t="n"/>
    </row>
    <row customHeight="1" ht="12" r="476">
      <c r="N476" s="12">
        <f>IF(K476="","",LOOKUP(K476-L476,{-9E+307,0,1},{2,"x",1}))</f>
        <v/>
      </c>
      <c r="O476" s="7">
        <f>IF(K476="","",K476&amp;"-"&amp;L476)</f>
        <v/>
      </c>
      <c r="P476" s="1" t="n"/>
    </row>
    <row customHeight="1" ht="12" r="477">
      <c r="N477" s="12">
        <f>IF(K477="","",LOOKUP(K477-L477,{-9E+307,0,1},{2,"x",1}))</f>
        <v/>
      </c>
      <c r="O477" s="7">
        <f>IF(K477="","",K477&amp;"-"&amp;L477)</f>
        <v/>
      </c>
      <c r="P477" s="1" t="n"/>
    </row>
    <row customHeight="1" ht="12" r="478">
      <c r="N478" s="12">
        <f>IF(K478="","",LOOKUP(K478-L478,{-9E+307,0,1},{2,"x",1}))</f>
        <v/>
      </c>
      <c r="O478" s="7">
        <f>IF(K478="","",K478&amp;"-"&amp;L478)</f>
        <v/>
      </c>
      <c r="P478" s="1" t="n"/>
    </row>
    <row customHeight="1" ht="12" r="479">
      <c r="N479" s="12">
        <f>IF(K479="","",LOOKUP(K479-L479,{-9E+307,0,1},{2,"x",1}))</f>
        <v/>
      </c>
      <c r="O479" s="7">
        <f>IF(K479="","",K479&amp;"-"&amp;L479)</f>
        <v/>
      </c>
      <c r="P479" s="1" t="n"/>
    </row>
    <row customHeight="1" ht="12" r="480">
      <c r="N480" s="12">
        <f>IF(K480="","",LOOKUP(K480-L480,{-9E+307,0,1},{2,"x",1}))</f>
        <v/>
      </c>
      <c r="O480" s="7">
        <f>IF(K480="","",K480&amp;"-"&amp;L480)</f>
        <v/>
      </c>
      <c r="P480" s="1" t="n"/>
    </row>
    <row customHeight="1" ht="12" r="481">
      <c r="N481" s="12">
        <f>IF(K481="","",LOOKUP(K481-L481,{-9E+307,0,1},{2,"x",1}))</f>
        <v/>
      </c>
      <c r="O481" s="7">
        <f>IF(K481="","",K481&amp;"-"&amp;L481)</f>
        <v/>
      </c>
      <c r="P481" s="1" t="n"/>
    </row>
    <row customHeight="1" ht="12" r="482">
      <c r="N482" s="12">
        <f>IF(K482="","",LOOKUP(K482-L482,{-9E+307,0,1},{2,"x",1}))</f>
        <v/>
      </c>
      <c r="O482" s="7">
        <f>IF(K482="","",K482&amp;"-"&amp;L482)</f>
        <v/>
      </c>
      <c r="P482" s="1" t="n"/>
    </row>
    <row customHeight="1" ht="12" r="483">
      <c r="N483" s="12">
        <f>IF(K483="","",LOOKUP(K483-L483,{-9E+307,0,1},{2,"x",1}))</f>
        <v/>
      </c>
      <c r="O483" s="7">
        <f>IF(K483="","",K483&amp;"-"&amp;L483)</f>
        <v/>
      </c>
      <c r="P483" s="1" t="n"/>
    </row>
    <row customHeight="1" ht="12" r="484">
      <c r="N484" s="12">
        <f>IF(K484="","",LOOKUP(K484-L484,{-9E+307,0,1},{2,"x",1}))</f>
        <v/>
      </c>
      <c r="O484" s="7">
        <f>IF(K484="","",K484&amp;"-"&amp;L484)</f>
        <v/>
      </c>
      <c r="P484" s="1" t="n"/>
    </row>
    <row customHeight="1" ht="12" r="485">
      <c r="N485" s="12">
        <f>IF(K485="","",LOOKUP(K485-L485,{-9E+307,0,1},{2,"x",1}))</f>
        <v/>
      </c>
      <c r="O485" s="7">
        <f>IF(K485="","",K485&amp;"-"&amp;L485)</f>
        <v/>
      </c>
      <c r="P485" s="1" t="n"/>
    </row>
    <row customHeight="1" ht="12" r="486">
      <c r="N486" s="12">
        <f>IF(K486="","",LOOKUP(K486-L486,{-9E+307,0,1},{2,"x",1}))</f>
        <v/>
      </c>
      <c r="O486" s="7">
        <f>IF(K486="","",K486&amp;"-"&amp;L486)</f>
        <v/>
      </c>
      <c r="P486" s="1" t="n"/>
    </row>
    <row customHeight="1" ht="12" r="487">
      <c r="N487" s="12">
        <f>IF(K487="","",LOOKUP(K487-L487,{-9E+307,0,1},{2,"x",1}))</f>
        <v/>
      </c>
      <c r="O487" s="7">
        <f>IF(K487="","",K487&amp;"-"&amp;L487)</f>
        <v/>
      </c>
      <c r="P487" s="1" t="n"/>
    </row>
    <row customHeight="1" ht="12" r="488">
      <c r="N488" s="12">
        <f>IF(K488="","",LOOKUP(K488-L488,{-9E+307,0,1},{2,"x",1}))</f>
        <v/>
      </c>
      <c r="O488" s="7">
        <f>IF(K488="","",K488&amp;"-"&amp;L488)</f>
        <v/>
      </c>
      <c r="P488" s="1" t="n"/>
    </row>
    <row customHeight="1" ht="12" r="489">
      <c r="N489" s="12">
        <f>IF(K489="","",LOOKUP(K489-L489,{-9E+307,0,1},{2,"x",1}))</f>
        <v/>
      </c>
      <c r="O489" s="7">
        <f>IF(K489="","",K489&amp;"-"&amp;L489)</f>
        <v/>
      </c>
      <c r="P489" s="1" t="n"/>
    </row>
    <row customHeight="1" ht="12" r="490">
      <c r="N490" s="12">
        <f>IF(K490="","",LOOKUP(K490-L490,{-9E+307,0,1},{2,"x",1}))</f>
        <v/>
      </c>
      <c r="O490" s="7">
        <f>IF(K490="","",K490&amp;"-"&amp;L490)</f>
        <v/>
      </c>
      <c r="P490" s="1" t="n"/>
    </row>
    <row customHeight="1" ht="12" r="491">
      <c r="N491" s="12">
        <f>IF(K491="","",LOOKUP(K491-L491,{-9E+307,0,1},{2,"x",1}))</f>
        <v/>
      </c>
      <c r="O491" s="7">
        <f>IF(K491="","",K491&amp;"-"&amp;L491)</f>
        <v/>
      </c>
      <c r="P491" s="1" t="n"/>
    </row>
    <row customHeight="1" ht="12" r="492">
      <c r="N492" s="12">
        <f>IF(K492="","",LOOKUP(K492-L492,{-9E+307,0,1},{2,"x",1}))</f>
        <v/>
      </c>
      <c r="O492" s="7">
        <f>IF(K492="","",K492&amp;"-"&amp;L492)</f>
        <v/>
      </c>
      <c r="P492" s="1" t="n"/>
    </row>
    <row customHeight="1" ht="12" r="493">
      <c r="N493" s="12">
        <f>IF(K493="","",LOOKUP(K493-L493,{-9E+307,0,1},{2,"x",1}))</f>
        <v/>
      </c>
      <c r="O493" s="7">
        <f>IF(K493="","",K493&amp;"-"&amp;L493)</f>
        <v/>
      </c>
      <c r="P493" s="1" t="n"/>
    </row>
    <row customHeight="1" ht="12" r="494">
      <c r="N494" s="12">
        <f>IF(K494="","",LOOKUP(K494-L494,{-9E+307,0,1},{2,"x",1}))</f>
        <v/>
      </c>
      <c r="O494" s="7">
        <f>IF(K494="","",K494&amp;"-"&amp;L494)</f>
        <v/>
      </c>
      <c r="P494" s="1" t="n"/>
    </row>
    <row customHeight="1" ht="12" r="495">
      <c r="N495" s="12">
        <f>IF(K495="","",LOOKUP(K495-L495,{-9E+307,0,1},{2,"x",1}))</f>
        <v/>
      </c>
      <c r="O495" s="7">
        <f>IF(K495="","",K495&amp;"-"&amp;L495)</f>
        <v/>
      </c>
      <c r="P495" s="1" t="n"/>
    </row>
    <row customHeight="1" ht="12" r="496">
      <c r="N496" s="12">
        <f>IF(K496="","",LOOKUP(K496-L496,{-9E+307,0,1},{2,"x",1}))</f>
        <v/>
      </c>
      <c r="O496" s="7">
        <f>IF(K496="","",K496&amp;"-"&amp;L496)</f>
        <v/>
      </c>
      <c r="P496" s="1" t="n"/>
    </row>
    <row customHeight="1" ht="12" r="497">
      <c r="N497" s="12">
        <f>IF(K497="","",LOOKUP(K497-L497,{-9E+307,0,1},{2,"x",1}))</f>
        <v/>
      </c>
      <c r="O497" s="7">
        <f>IF(K497="","",K497&amp;"-"&amp;L497)</f>
        <v/>
      </c>
      <c r="P497" s="1" t="n"/>
    </row>
    <row customHeight="1" ht="12" r="498">
      <c r="N498" s="12">
        <f>IF(K498="","",LOOKUP(K498-L498,{-9E+307,0,1},{2,"x",1}))</f>
        <v/>
      </c>
      <c r="O498" s="7">
        <f>IF(K498="","",K498&amp;"-"&amp;L498)</f>
        <v/>
      </c>
      <c r="P498" s="1" t="n"/>
    </row>
    <row customHeight="1" ht="12" r="499">
      <c r="N499" s="12">
        <f>IF(K499="","",LOOKUP(K499-L499,{-9E+307,0,1},{2,"x",1}))</f>
        <v/>
      </c>
      <c r="O499" s="7">
        <f>IF(K499="","",K499&amp;"-"&amp;L499)</f>
        <v/>
      </c>
      <c r="P499" s="1" t="n"/>
    </row>
    <row customHeight="1" ht="12" r="500">
      <c r="N500" s="12">
        <f>IF(K500="","",LOOKUP(K500-L500,{-9E+307,0,1},{2,"x",1}))</f>
        <v/>
      </c>
      <c r="O500" s="7">
        <f>IF(K500="","",K500&amp;"-"&amp;L500)</f>
        <v/>
      </c>
      <c r="P500" s="1" t="n"/>
    </row>
    <row customHeight="1" ht="12" r="501">
      <c r="N501" s="12">
        <f>IF(K501="","",LOOKUP(K501-L501,{-9E+307,0,1},{2,"x",1}))</f>
        <v/>
      </c>
      <c r="O501" s="7">
        <f>IF(K501="","",K501&amp;"-"&amp;L501)</f>
        <v/>
      </c>
      <c r="P501" s="1" t="n"/>
    </row>
    <row customHeight="1" ht="12" r="502">
      <c r="N502" s="12">
        <f>IF(K502="","",LOOKUP(K502-L502,{-9E+307,0,1},{2,"x",1}))</f>
        <v/>
      </c>
      <c r="O502" s="7">
        <f>IF(K502="","",K502&amp;"-"&amp;L502)</f>
        <v/>
      </c>
      <c r="P502" s="1" t="n"/>
    </row>
    <row customHeight="1" ht="12" r="503">
      <c r="N503" s="12">
        <f>IF(K503="","",LOOKUP(K503-L503,{-9E+307,0,1},{2,"x",1}))</f>
        <v/>
      </c>
      <c r="O503" s="7">
        <f>IF(K503="","",K503&amp;"-"&amp;L503)</f>
        <v/>
      </c>
      <c r="P503" s="1" t="n"/>
    </row>
    <row customHeight="1" ht="12" r="504">
      <c r="N504" s="12">
        <f>IF(K504="","",LOOKUP(K504-L504,{-9E+307,0,1},{2,"x",1}))</f>
        <v/>
      </c>
      <c r="O504" s="7">
        <f>IF(K504="","",K504&amp;"-"&amp;L504)</f>
        <v/>
      </c>
      <c r="P504" s="1" t="n"/>
    </row>
    <row customHeight="1" ht="12" r="505">
      <c r="N505" s="12">
        <f>IF(K505="","",LOOKUP(K505-L505,{-9E+307,0,1},{2,"x",1}))</f>
        <v/>
      </c>
      <c r="O505" s="7">
        <f>IF(K505="","",K505&amp;"-"&amp;L505)</f>
        <v/>
      </c>
      <c r="P505" s="1" t="n"/>
    </row>
    <row customHeight="1" ht="12" r="506">
      <c r="N506" s="12">
        <f>IF(K506="","",LOOKUP(K506-L506,{-9E+307,0,1},{2,"x",1}))</f>
        <v/>
      </c>
      <c r="O506" s="7">
        <f>IF(K506="","",K506&amp;"-"&amp;L506)</f>
        <v/>
      </c>
      <c r="P506" s="1" t="n"/>
    </row>
    <row customHeight="1" ht="12" r="507">
      <c r="N507" s="12">
        <f>IF(K507="","",LOOKUP(K507-L507,{-9E+307,0,1},{2,"x",1}))</f>
        <v/>
      </c>
      <c r="O507" s="7">
        <f>IF(K507="","",K507&amp;"-"&amp;L507)</f>
        <v/>
      </c>
      <c r="P507" s="1" t="n"/>
    </row>
    <row customHeight="1" ht="12" r="508">
      <c r="N508" s="12">
        <f>IF(K508="","",LOOKUP(K508-L508,{-9E+307,0,1},{2,"x",1}))</f>
        <v/>
      </c>
      <c r="O508" s="7">
        <f>IF(K508="","",K508&amp;"-"&amp;L508)</f>
        <v/>
      </c>
      <c r="P508" s="1" t="n"/>
    </row>
    <row customHeight="1" ht="12" r="509">
      <c r="N509" s="12">
        <f>IF(K509="","",LOOKUP(K509-L509,{-9E+307,0,1},{2,"x",1}))</f>
        <v/>
      </c>
      <c r="O509" s="7">
        <f>IF(K509="","",K509&amp;"-"&amp;L509)</f>
        <v/>
      </c>
      <c r="P509" s="1" t="n"/>
    </row>
    <row customHeight="1" ht="12" r="510">
      <c r="N510" s="12">
        <f>IF(K510="","",LOOKUP(K510-L510,{-9E+307,0,1},{2,"x",1}))</f>
        <v/>
      </c>
      <c r="O510" s="7">
        <f>IF(K510="","",K510&amp;"-"&amp;L510)</f>
        <v/>
      </c>
      <c r="P510" s="1" t="n"/>
    </row>
    <row customHeight="1" ht="12" r="511">
      <c r="N511" s="12">
        <f>IF(K511="","",LOOKUP(K511-L511,{-9E+307,0,1},{2,"x",1}))</f>
        <v/>
      </c>
      <c r="O511" s="7">
        <f>IF(K511="","",K511&amp;"-"&amp;L511)</f>
        <v/>
      </c>
      <c r="P511" s="1" t="n"/>
    </row>
    <row customHeight="1" ht="12" r="512">
      <c r="N512" s="12">
        <f>IF(K512="","",LOOKUP(K512-L512,{-9E+307,0,1},{2,"x",1}))</f>
        <v/>
      </c>
      <c r="O512" s="7">
        <f>IF(K512="","",K512&amp;"-"&amp;L512)</f>
        <v/>
      </c>
      <c r="P512" s="1" t="n"/>
    </row>
    <row customHeight="1" ht="12" r="513">
      <c r="N513" s="12">
        <f>IF(K513="","",LOOKUP(K513-L513,{-9E+307,0,1},{2,"x",1}))</f>
        <v/>
      </c>
      <c r="O513" s="7">
        <f>IF(K513="","",K513&amp;"-"&amp;L513)</f>
        <v/>
      </c>
      <c r="P513" s="1" t="n"/>
    </row>
    <row customHeight="1" ht="12" r="514">
      <c r="N514" s="12">
        <f>IF(K514="","",LOOKUP(K514-L514,{-9E+307,0,1},{2,"x",1}))</f>
        <v/>
      </c>
      <c r="O514" s="7">
        <f>IF(K514="","",K514&amp;"-"&amp;L514)</f>
        <v/>
      </c>
      <c r="P514" s="1" t="n"/>
    </row>
    <row customHeight="1" ht="12" r="515">
      <c r="N515" s="12">
        <f>IF(K515="","",LOOKUP(K515-L515,{-9E+307,0,1},{2,"x",1}))</f>
        <v/>
      </c>
      <c r="O515" s="7">
        <f>IF(K515="","",K515&amp;"-"&amp;L515)</f>
        <v/>
      </c>
      <c r="P515" s="1" t="n"/>
    </row>
    <row customHeight="1" ht="12" r="516">
      <c r="N516" s="12">
        <f>IF(K516="","",LOOKUP(K516-L516,{-9E+307,0,1},{2,"x",1}))</f>
        <v/>
      </c>
      <c r="O516" s="7">
        <f>IF(K516="","",K516&amp;"-"&amp;L516)</f>
        <v/>
      </c>
      <c r="P516" s="1" t="n"/>
    </row>
    <row customHeight="1" ht="12" r="517">
      <c r="N517" s="12">
        <f>IF(K517="","",LOOKUP(K517-L517,{-9E+307,0,1},{2,"x",1}))</f>
        <v/>
      </c>
      <c r="O517" s="7">
        <f>IF(K517="","",K517&amp;"-"&amp;L517)</f>
        <v/>
      </c>
      <c r="P517" s="1" t="n"/>
    </row>
    <row customHeight="1" ht="12" r="518">
      <c r="N518" s="12">
        <f>IF(K518="","",LOOKUP(K518-L518,{-9E+307,0,1},{2,"x",1}))</f>
        <v/>
      </c>
      <c r="O518" s="7">
        <f>IF(K518="","",K518&amp;"-"&amp;L518)</f>
        <v/>
      </c>
      <c r="P518" s="1" t="n"/>
    </row>
    <row customHeight="1" ht="12" r="519">
      <c r="N519" s="12">
        <f>IF(K519="","",LOOKUP(K519-L519,{-9E+307,0,1},{2,"x",1}))</f>
        <v/>
      </c>
      <c r="O519" s="7">
        <f>IF(K519="","",K519&amp;"-"&amp;L519)</f>
        <v/>
      </c>
      <c r="P519" s="1" t="n"/>
    </row>
    <row customHeight="1" ht="12" r="520">
      <c r="N520" s="12">
        <f>IF(K520="","",LOOKUP(K520-L520,{-9E+307,0,1},{2,"x",1}))</f>
        <v/>
      </c>
      <c r="O520" s="7">
        <f>IF(K520="","",K520&amp;"-"&amp;L520)</f>
        <v/>
      </c>
      <c r="P520" s="1" t="n"/>
    </row>
    <row customHeight="1" ht="12" r="521">
      <c r="N521" s="12">
        <f>IF(K521="","",LOOKUP(K521-L521,{-9E+307,0,1},{2,"x",1}))</f>
        <v/>
      </c>
      <c r="O521" s="7">
        <f>IF(K521="","",K521&amp;"-"&amp;L521)</f>
        <v/>
      </c>
      <c r="P521" s="1" t="n"/>
    </row>
    <row customHeight="1" ht="12" r="522">
      <c r="N522" s="12">
        <f>IF(K522="","",LOOKUP(K522-L522,{-9E+307,0,1},{2,"x",1}))</f>
        <v/>
      </c>
      <c r="O522" s="7">
        <f>IF(K522="","",K522&amp;"-"&amp;L522)</f>
        <v/>
      </c>
      <c r="P522" s="1" t="n"/>
    </row>
    <row customHeight="1" ht="12" r="523">
      <c r="N523" s="12">
        <f>IF(K523="","",LOOKUP(K523-L523,{-9E+307,0,1},{2,"x",1}))</f>
        <v/>
      </c>
      <c r="O523" s="7">
        <f>IF(K523="","",K523&amp;"-"&amp;L523)</f>
        <v/>
      </c>
      <c r="P523" s="1" t="n"/>
    </row>
    <row customHeight="1" ht="12" r="524">
      <c r="N524" s="12">
        <f>IF(K524="","",LOOKUP(K524-L524,{-9E+307,0,1},{2,"x",1}))</f>
        <v/>
      </c>
      <c r="O524" s="7">
        <f>IF(K524="","",K524&amp;"-"&amp;L524)</f>
        <v/>
      </c>
      <c r="P524" s="1" t="n"/>
    </row>
    <row customHeight="1" ht="12" r="525">
      <c r="N525" s="12">
        <f>IF(K525="","",LOOKUP(K525-L525,{-9E+307,0,1},{2,"x",1}))</f>
        <v/>
      </c>
      <c r="O525" s="7">
        <f>IF(K525="","",K525&amp;"-"&amp;L525)</f>
        <v/>
      </c>
      <c r="P525" s="1" t="n"/>
    </row>
    <row customHeight="1" ht="12" r="526">
      <c r="N526" s="12">
        <f>IF(K526="","",LOOKUP(K526-L526,{-9E+307,0,1},{2,"x",1}))</f>
        <v/>
      </c>
      <c r="O526" s="7">
        <f>IF(K526="","",K526&amp;"-"&amp;L526)</f>
        <v/>
      </c>
      <c r="P526" s="1" t="n"/>
    </row>
    <row customHeight="1" ht="12" r="527">
      <c r="N527" s="12">
        <f>IF(K527="","",LOOKUP(K527-L527,{-9E+307,0,1},{2,"x",1}))</f>
        <v/>
      </c>
      <c r="O527" s="7">
        <f>IF(K527="","",K527&amp;"-"&amp;L527)</f>
        <v/>
      </c>
      <c r="P527" s="1" t="n"/>
    </row>
    <row customHeight="1" ht="12" r="528">
      <c r="N528" s="12">
        <f>IF(K528="","",LOOKUP(K528-L528,{-9E+307,0,1},{2,"x",1}))</f>
        <v/>
      </c>
      <c r="O528" s="7">
        <f>IF(K528="","",K528&amp;"-"&amp;L528)</f>
        <v/>
      </c>
      <c r="P528" s="1" t="n"/>
    </row>
    <row customHeight="1" ht="12" r="529">
      <c r="N529" s="12">
        <f>IF(K529="","",LOOKUP(K529-L529,{-9E+307,0,1},{2,"x",1}))</f>
        <v/>
      </c>
      <c r="O529" s="7">
        <f>IF(K529="","",K529&amp;"-"&amp;L529)</f>
        <v/>
      </c>
      <c r="P529" s="1" t="n"/>
    </row>
    <row customHeight="1" ht="12" r="530">
      <c r="N530" s="12">
        <f>IF(K530="","",LOOKUP(K530-L530,{-9E+307,0,1},{2,"x",1}))</f>
        <v/>
      </c>
      <c r="O530" s="7">
        <f>IF(K530="","",K530&amp;"-"&amp;L530)</f>
        <v/>
      </c>
      <c r="P530" s="1" t="n"/>
    </row>
    <row customHeight="1" ht="12" r="531">
      <c r="N531" s="12">
        <f>IF(K531="","",LOOKUP(K531-L531,{-9E+307,0,1},{2,"x",1}))</f>
        <v/>
      </c>
      <c r="O531" s="7">
        <f>IF(K531="","",K531&amp;"-"&amp;L531)</f>
        <v/>
      </c>
      <c r="P531" s="1" t="n"/>
    </row>
    <row customHeight="1" ht="12" r="532">
      <c r="N532" s="12">
        <f>IF(K532="","",LOOKUP(K532-L532,{-9E+307,0,1},{2,"x",1}))</f>
        <v/>
      </c>
      <c r="O532" s="7">
        <f>IF(K532="","",K532&amp;"-"&amp;L532)</f>
        <v/>
      </c>
      <c r="P532" s="1" t="n"/>
    </row>
    <row customHeight="1" ht="12" r="533">
      <c r="N533" s="12">
        <f>IF(K533="","",LOOKUP(K533-L533,{-9E+307,0,1},{2,"x",1}))</f>
        <v/>
      </c>
      <c r="O533" s="7">
        <f>IF(K533="","",K533&amp;"-"&amp;L533)</f>
        <v/>
      </c>
      <c r="P533" s="1" t="n"/>
    </row>
    <row customHeight="1" ht="12" r="534">
      <c r="N534" s="12">
        <f>IF(K534="","",LOOKUP(K534-L534,{-9E+307,0,1},{2,"x",1}))</f>
        <v/>
      </c>
      <c r="O534" s="7">
        <f>IF(K534="","",K534&amp;"-"&amp;L534)</f>
        <v/>
      </c>
      <c r="P534" s="1" t="n"/>
    </row>
    <row customHeight="1" ht="12" r="535">
      <c r="N535" s="12">
        <f>IF(K535="","",LOOKUP(K535-L535,{-9E+307,0,1},{2,"x",1}))</f>
        <v/>
      </c>
      <c r="O535" s="7">
        <f>IF(K535="","",K535&amp;"-"&amp;L535)</f>
        <v/>
      </c>
      <c r="P535" s="1" t="n"/>
    </row>
    <row customHeight="1" ht="12" r="536">
      <c r="N536" s="12">
        <f>IF(K536="","",LOOKUP(K536-L536,{-9E+307,0,1},{2,"x",1}))</f>
        <v/>
      </c>
      <c r="O536" s="7">
        <f>IF(K536="","",K536&amp;"-"&amp;L536)</f>
        <v/>
      </c>
      <c r="P536" s="1" t="n"/>
    </row>
    <row customHeight="1" ht="12" r="537">
      <c r="N537" s="12">
        <f>IF(K537="","",LOOKUP(K537-L537,{-9E+307,0,1},{2,"x",1}))</f>
        <v/>
      </c>
      <c r="O537" s="7">
        <f>IF(K537="","",K537&amp;"-"&amp;L537)</f>
        <v/>
      </c>
      <c r="P537" s="1" t="n"/>
    </row>
    <row customHeight="1" ht="12" r="538">
      <c r="N538" s="12">
        <f>IF(K538="","",LOOKUP(K538-L538,{-9E+307,0,1},{2,"x",1}))</f>
        <v/>
      </c>
      <c r="O538" s="7">
        <f>IF(K538="","",K538&amp;"-"&amp;L538)</f>
        <v/>
      </c>
      <c r="P538" s="1" t="n"/>
    </row>
    <row customHeight="1" ht="12" r="539">
      <c r="N539" s="12">
        <f>IF(K539="","",LOOKUP(K539-L539,{-9E+307,0,1},{2,"x",1}))</f>
        <v/>
      </c>
      <c r="O539" s="7">
        <f>IF(K539="","",K539&amp;"-"&amp;L539)</f>
        <v/>
      </c>
      <c r="P539" s="1" t="n"/>
    </row>
    <row customHeight="1" ht="12" r="540">
      <c r="N540" s="12">
        <f>IF(K540="","",LOOKUP(K540-L540,{-9E+307,0,1},{2,"x",1}))</f>
        <v/>
      </c>
      <c r="O540" s="7">
        <f>IF(K540="","",K540&amp;"-"&amp;L540)</f>
        <v/>
      </c>
      <c r="P540" s="1" t="n"/>
    </row>
    <row customHeight="1" ht="12" r="541">
      <c r="N541" s="12">
        <f>IF(K541="","",LOOKUP(K541-L541,{-9E+307,0,1},{2,"x",1}))</f>
        <v/>
      </c>
      <c r="O541" s="7">
        <f>IF(K541="","",K541&amp;"-"&amp;L541)</f>
        <v/>
      </c>
      <c r="P541" s="1" t="n"/>
    </row>
    <row customHeight="1" ht="12" r="542">
      <c r="N542" s="12">
        <f>IF(K542="","",LOOKUP(K542-L542,{-9E+307,0,1},{2,"x",1}))</f>
        <v/>
      </c>
      <c r="O542" s="7">
        <f>IF(K542="","",K542&amp;"-"&amp;L542)</f>
        <v/>
      </c>
      <c r="P542" s="1" t="n"/>
    </row>
    <row customHeight="1" ht="12" r="543">
      <c r="N543" s="12">
        <f>IF(K543="","",LOOKUP(K543-L543,{-9E+307,0,1},{2,"x",1}))</f>
        <v/>
      </c>
      <c r="O543" s="7">
        <f>IF(K543="","",K543&amp;"-"&amp;L543)</f>
        <v/>
      </c>
      <c r="P543" s="1" t="n"/>
    </row>
    <row customHeight="1" ht="12" r="544">
      <c r="N544" s="12">
        <f>IF(K544="","",LOOKUP(K544-L544,{-9E+307,0,1},{2,"x",1}))</f>
        <v/>
      </c>
      <c r="O544" s="7">
        <f>IF(K544="","",K544&amp;"-"&amp;L544)</f>
        <v/>
      </c>
      <c r="P544" s="1" t="n"/>
    </row>
    <row customHeight="1" ht="12" r="545">
      <c r="N545" s="12">
        <f>IF(K545="","",LOOKUP(K545-L545,{-9E+307,0,1},{2,"x",1}))</f>
        <v/>
      </c>
      <c r="O545" s="7">
        <f>IF(K545="","",K545&amp;"-"&amp;L545)</f>
        <v/>
      </c>
      <c r="P545" s="1" t="n"/>
    </row>
    <row customHeight="1" ht="12" r="546">
      <c r="N546" s="12">
        <f>IF(K546="","",LOOKUP(K546-L546,{-9E+307,0,1},{2,"x",1}))</f>
        <v/>
      </c>
      <c r="O546" s="7">
        <f>IF(K546="","",K546&amp;"-"&amp;L546)</f>
        <v/>
      </c>
      <c r="P546" s="1" t="n"/>
    </row>
    <row customHeight="1" ht="12" r="547">
      <c r="N547" s="12">
        <f>IF(K547="","",LOOKUP(K547-L547,{-9E+307,0,1},{2,"x",1}))</f>
        <v/>
      </c>
      <c r="O547" s="7">
        <f>IF(K547="","",K547&amp;"-"&amp;L547)</f>
        <v/>
      </c>
      <c r="P547" s="1" t="n"/>
    </row>
    <row customHeight="1" ht="12" r="548">
      <c r="N548" s="12">
        <f>IF(K548="","",LOOKUP(K548-L548,{-9E+307,0,1},{2,"x",1}))</f>
        <v/>
      </c>
      <c r="O548" s="7">
        <f>IF(K548="","",K548&amp;"-"&amp;L548)</f>
        <v/>
      </c>
      <c r="P548" s="1" t="n"/>
    </row>
    <row customHeight="1" ht="12" r="549">
      <c r="N549" s="12">
        <f>IF(K549="","",LOOKUP(K549-L549,{-9E+307,0,1},{2,"x",1}))</f>
        <v/>
      </c>
      <c r="O549" s="7">
        <f>IF(K549="","",K549&amp;"-"&amp;L549)</f>
        <v/>
      </c>
      <c r="P549" s="1" t="n"/>
    </row>
    <row customHeight="1" ht="12" r="550">
      <c r="N550" s="12">
        <f>IF(K550="","",LOOKUP(K550-L550,{-9E+307,0,1},{2,"x",1}))</f>
        <v/>
      </c>
      <c r="O550" s="7">
        <f>IF(K550="","",K550&amp;"-"&amp;L550)</f>
        <v/>
      </c>
      <c r="P550" s="1" t="n"/>
    </row>
    <row customHeight="1" ht="12" r="551">
      <c r="N551" s="12">
        <f>IF(K551="","",LOOKUP(K551-L551,{-9E+307,0,1},{2,"x",1}))</f>
        <v/>
      </c>
      <c r="O551" s="7">
        <f>IF(K551="","",K551&amp;"-"&amp;L551)</f>
        <v/>
      </c>
      <c r="P551" s="1" t="n"/>
    </row>
    <row customHeight="1" ht="12" r="552">
      <c r="N552" s="12">
        <f>IF(K552="","",LOOKUP(K552-L552,{-9E+307,0,1},{2,"x",1}))</f>
        <v/>
      </c>
      <c r="O552" s="7">
        <f>IF(K552="","",K552&amp;"-"&amp;L552)</f>
        <v/>
      </c>
      <c r="P552" s="1" t="n"/>
    </row>
    <row customHeight="1" ht="12" r="553">
      <c r="N553" s="12">
        <f>IF(K553="","",LOOKUP(K553-L553,{-9E+307,0,1},{2,"x",1}))</f>
        <v/>
      </c>
      <c r="O553" s="7">
        <f>IF(K553="","",K553&amp;"-"&amp;L553)</f>
        <v/>
      </c>
      <c r="P553" s="1" t="n"/>
    </row>
  </sheetData>
  <conditionalFormatting sqref="N2:P2 N222:P360 P112:P221 P3:P101 N3:O221">
    <cfRule dxfId="1" priority="2" stopIfTrue="1" type="expression">
      <formula>SEARCH("Jornada",$A2)</formula>
    </cfRule>
  </conditionalFormatting>
  <conditionalFormatting sqref="N361:P553">
    <cfRule dxfId="1" priority="3" stopIfTrue="1" type="expression">
      <formula>SEARCH("Jornada",#REF!)</formula>
    </cfRule>
  </conditionalFormatting>
  <conditionalFormatting sqref="AK30:AM40">
    <cfRule dxfId="0" priority="1" timePeriod="lastMonth" type="timePeriod">
      <formula>AND(MONTH(AK30)=MONTH(EDATE(TODAY(),0-1)),YEAR(AK30)=YEAR(EDATE(TODAY(),0-1)))</formula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</dc:creator>
  <dcterms:created xsi:type="dcterms:W3CDTF">2017-07-09T09:07:19Z</dcterms:created>
  <dcterms:modified xsi:type="dcterms:W3CDTF">2019-08-16T15:17:49Z</dcterms:modified>
  <cp:lastModifiedBy>Axel</cp:lastModifiedBy>
</cp:coreProperties>
</file>