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lextunas/Documents/ASU/2019-2020/Research/Projects/Bycatch/Data/"/>
    </mc:Choice>
  </mc:AlternateContent>
  <xr:revisionPtr revIDLastSave="0" documentId="13_ncr:1_{A99F6305-F001-914B-8F25-5C2571A7BB0C}" xr6:coauthVersionLast="45" xr6:coauthVersionMax="45" xr10:uidLastSave="{00000000-0000-0000-0000-000000000000}"/>
  <bookViews>
    <workbookView xWindow="760" yWindow="940" windowWidth="27640" windowHeight="16100" activeTab="2" xr2:uid="{80C7A5DB-63B1-D54D-B505-D96E4F2EF83A}"/>
  </bookViews>
  <sheets>
    <sheet name="silky sharks" sheetId="2" r:id="rId1"/>
    <sheet name="blacktips" sheetId="3" r:id="rId2"/>
    <sheet name="hammerheads" sheetId="1" r:id="rId3"/>
    <sheet name="blue sharks" sheetId="4" r:id="rId4"/>
    <sheet name="galapagos shark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 r="F4" i="3" l="1"/>
  <c r="F3" i="3"/>
  <c r="F2" i="3"/>
  <c r="D4" i="3"/>
  <c r="E4" i="3"/>
  <c r="E3" i="3"/>
  <c r="F2" i="2" l="1"/>
  <c r="F3" i="2"/>
  <c r="F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tc={36958880-3C8F-D049-89A9-CF2405F6DA86}</author>
    <author>tc={8941DFC6-A753-2343-B265-BF1AAD24DD23}</author>
    <author>tc={6FB9AF69-8DEB-A444-A153-8F053F99136E}</author>
    <author>tc={58B227A8-8143-6849-8AF3-87E41AB77B1A}</author>
    <author>alex tuñas corzon</author>
    <author>tc={4345E37B-F5A6-C54C-AECE-0D9F519AACFD}</author>
    <author>tc={8791E2DA-18CA-BF41-888A-8776F146059F}</author>
    <author>tc={3F3756F1-80A3-EA46-B722-E4CC52F2CE63}</author>
    <author>tc={F20E9C34-AE79-0D40-8FD8-5CB10B95E950}</author>
  </authors>
  <commentList>
    <comment ref="A1" authorId="0" shapeId="0" xr:uid="{36958880-3C8F-D049-89A9-CF2405F6DA86}">
      <text>
        <t>[Threaded comment]
Your version of Excel allows you to read this threaded comment; however, any edits to it will get removed if the file is opened in a newer version of Excel. Learn more: https://go.microsoft.com/fwlink/?linkid=870924
Comment:
    In Camhi et al (2008), there is detailed info about the life history of silky sharks from different parts of the world.</t>
      </text>
    </comment>
    <comment ref="E1" authorId="1" shapeId="0" xr:uid="{8941DFC6-A753-2343-B265-BF1AAD24DD23}">
      <text>
        <t>[Threaded comment]
Your version of Excel allows you to read this threaded comment; however, any edits to it will get removed if the file is opened in a newer version of Excel. Learn more: https://go.microsoft.com/fwlink/?linkid=870924
Comment:
    This would be the mean of 0.17-0.21, the estimate of Cortes (2002)</t>
      </text>
    </comment>
    <comment ref="F1" authorId="2" shapeId="0" xr:uid="{6FB9AF69-8DEB-A444-A153-8F053F99136E}">
      <text>
        <t>[Threaded comment]
Your version of Excel allows you to read this threaded comment; however, any edits to it will get removed if the file is opened in a newer version of Excel. Learn more: https://go.microsoft.com/fwlink/?linkid=870924
Comment:
    This is a mean of 0.061-0.096, the estimates reported in Camhi et al (2008)</t>
      </text>
    </comment>
    <comment ref="I1" authorId="3" shapeId="0" xr:uid="{58B227A8-8143-6849-8AF3-87E41AB77B1A}">
      <text>
        <t>[Threaded comment]
Your version of Excel allows you to read this threaded comment; however, any edits to it will get removed if the file is opened in a newer version of Excel. Learn more: https://go.microsoft.com/fwlink/?linkid=870924
Comment:
    According to Oshitani et al (2003), “there was no remarkable difference in growth, birth size and age at
maturity between the Pacific and Atlantic Oceans. The life history parameters of the silky shark are
approximately the same in both oceans.”</t>
      </text>
    </comment>
    <comment ref="J2" authorId="4" shapeId="0" xr:uid="{42658D6A-8EC9-984F-84E3-5F4D30A49D74}">
      <text>
        <r>
          <rPr>
            <b/>
            <sz val="10"/>
            <color rgb="FF000000"/>
            <rFont val="Tahoma"/>
            <family val="2"/>
          </rPr>
          <t>alex tuñas corzon:</t>
        </r>
        <r>
          <rPr>
            <sz val="10"/>
            <color rgb="FF000000"/>
            <rFont val="Tahoma"/>
            <family val="2"/>
          </rPr>
          <t xml:space="preserve">
</t>
        </r>
        <r>
          <rPr>
            <sz val="10"/>
            <color rgb="FF000000"/>
            <rFont val="Tahoma"/>
            <family val="2"/>
          </rPr>
          <t>FL: Fork Length; TL: Total Length.</t>
        </r>
      </text>
    </comment>
    <comment ref="J5" authorId="5" shapeId="0" xr:uid="{4345E37B-F5A6-C54C-AECE-0D9F519AACFD}">
      <text>
        <t xml:space="preserve">[Threaded comment]
Your version of Excel allows you to read this threaded comment; however, any edits to it will get removed if the file is opened in a newer version of Excel. Learn more: https://go.microsoft.com/fwlink/?linkid=870924
Comment:
    We will take this estimation, as it is from the Pacific and not far away from Galapagos.
</t>
      </text>
    </comment>
    <comment ref="L26" authorId="6" shapeId="0" xr:uid="{8791E2DA-18CA-BF41-888A-8776F146059F}">
      <text>
        <t>[Threaded comment]
Your version of Excel allows you to read this threaded comment; however, any edits to it will get removed if the file is opened in a newer version of Excel. Learn more: https://go.microsoft.com/fwlink/?linkid=870924
Comment:
    I will take this estimate, as the sample size is higher and it was done throught the Pacific.</t>
      </text>
    </comment>
    <comment ref="I36" authorId="7" shapeId="0" xr:uid="{3F3756F1-80A3-EA46-B722-E4CC52F2CE63}">
      <text>
        <t>[Threaded comment]
Your version of Excel allows you to read this threaded comment; however, any edits to it will get removed if the file is opened in a newer version of Excel. Learn more: https://go.microsoft.com/fwlink/?linkid=870924
Comment:
    the majority of the estimations in the literature are for the seine purse gear.</t>
      </text>
    </comment>
    <comment ref="J39" authorId="8" shapeId="0" xr:uid="{F20E9C34-AE79-0D40-8FD8-5CB10B95E950}">
      <text>
        <t>[Threaded comment]
Your version of Excel allows you to read this threaded comment; however, any edits to it will get removed if the file is opened in a newer version of Excel. Learn more: https://go.microsoft.com/fwlink/?linkid=870924
Comment:
    0.57 is the survival probability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tc={702B33E5-DD63-544F-94E9-14A27BDB7EA8}</author>
    <author>tc={7F5C84C5-B6FA-5C42-8063-1B1304FB37B9}</author>
    <author>alex tuñas corzon</author>
    <author>tc={AB832686-F7AE-614B-A42B-0EB6C0514349}</author>
  </authors>
  <commentList>
    <comment ref="F1" authorId="0" shapeId="0" xr:uid="{702B33E5-DD63-544F-94E9-14A27BDB7EA8}">
      <text>
        <t xml:space="preserve">[Threaded comment]
Your version of Excel allows you to read this threaded comment; however, any edits to it will get removed if the file is opened in a newer version of Excel. Learn more: https://go.microsoft.com/fwlink/?linkid=870924
Comment:
    I added the post-released mortality probabilities to the at vessel probabilities. In order to do that, I multiplied the post-released mortality probabilities by the probability of survival, to know the fraction of sharks that died after being released. And then I added the resulting values to the at-vessel mortality probabilities
</t>
      </text>
    </comment>
    <comment ref="E2" authorId="1" shapeId="0" xr:uid="{7F5C84C5-B6FA-5C42-8063-1B1304FB37B9}">
      <text>
        <t>[Threaded comment]
Your version of Excel allows you to read this threaded comment; however, any edits to it will get removed if the file is opened in a newer version of Excel. Learn more: https://go.microsoft.com/fwlink/?linkid=870924
Comment:
    This is the mean of Heupel and Simpfendorfers estimates</t>
      </text>
    </comment>
    <comment ref="J2" authorId="2" shapeId="0" xr:uid="{B39AFEF2-A7E2-2C48-A550-A5F100477CEF}">
      <text>
        <r>
          <rPr>
            <b/>
            <sz val="10"/>
            <color rgb="FF000000"/>
            <rFont val="Tahoma"/>
            <family val="2"/>
          </rPr>
          <t>alex tuñas corzon:</t>
        </r>
        <r>
          <rPr>
            <sz val="10"/>
            <color rgb="FF000000"/>
            <rFont val="Tahoma"/>
            <family val="2"/>
          </rPr>
          <t xml:space="preserve">
</t>
        </r>
        <r>
          <rPr>
            <sz val="10"/>
            <color rgb="FF000000"/>
            <rFont val="Calibri"/>
            <family val="2"/>
          </rPr>
          <t xml:space="preserve">*TL: Total Length *FL: Fork Length </t>
        </r>
      </text>
    </comment>
    <comment ref="E3" authorId="3" shapeId="0" xr:uid="{AB832686-F7AE-614B-A42B-0EB6C0514349}">
      <text>
        <t>[Threaded comment]
Your version of Excel allows you to read this threaded comment; however, any edits to it will get removed if the file is opened in a newer version of Excel. Learn more: https://go.microsoft.com/fwlink/?linkid=870924
Comment:
    this is the mean of Chen and Yuan estimates for South Africa and Florida</t>
      </text>
    </comment>
  </commentList>
</comments>
</file>

<file path=xl/sharedStrings.xml><?xml version="1.0" encoding="utf-8"?>
<sst xmlns="http://schemas.openxmlformats.org/spreadsheetml/2006/main" count="385" uniqueCount="232">
  <si>
    <t>Life Stage</t>
  </si>
  <si>
    <t>Age</t>
  </si>
  <si>
    <t>Size</t>
  </si>
  <si>
    <t>Fecundity</t>
  </si>
  <si>
    <t>Mortality</t>
  </si>
  <si>
    <t>Neonate</t>
  </si>
  <si>
    <t>0</t>
  </si>
  <si>
    <t>40-60</t>
  </si>
  <si>
    <t>0.85-0.93</t>
  </si>
  <si>
    <t>Natural and Fishing Mortality combined for nursery grounds in Hawaii (Duncan and Holland 2006)</t>
  </si>
  <si>
    <t>Juvenile</t>
  </si>
  <si>
    <t>1-4</t>
  </si>
  <si>
    <t>61-120</t>
  </si>
  <si>
    <t>Based on Liu and Chen (1999) in NW Pacific for ages 1-15 (note that their estimation for Neonates was 0.558 in the first year, significantly lower than Hawaii)</t>
  </si>
  <si>
    <t>Subadult</t>
  </si>
  <si>
    <t>5-12</t>
  </si>
  <si>
    <t>120-223</t>
  </si>
  <si>
    <t>See above</t>
  </si>
  <si>
    <t>Adult</t>
  </si>
  <si>
    <t>13+-30</t>
  </si>
  <si>
    <t>223-376</t>
  </si>
  <si>
    <t>hmm, this is from an obscure study in Indonesia (Jaliadi &amp; Hendri, 2017)</t>
  </si>
  <si>
    <t>&lt;90</t>
  </si>
  <si>
    <t>90-150</t>
  </si>
  <si>
    <t>&gt;150</t>
  </si>
  <si>
    <t>Life stages</t>
  </si>
  <si>
    <t>&lt;1</t>
  </si>
  <si>
    <t>Neonates</t>
  </si>
  <si>
    <t>Juveniles/subadults</t>
  </si>
  <si>
    <t>1-3.5</t>
  </si>
  <si>
    <t>&gt;3.5</t>
  </si>
  <si>
    <t>Sexual maturity size</t>
  </si>
  <si>
    <t>Sexual maturity age</t>
  </si>
  <si>
    <t>6.2</t>
  </si>
  <si>
    <t>Intrinsic rate of increase</t>
  </si>
  <si>
    <t>Natural Mortality</t>
  </si>
  <si>
    <t>Fishing Mortality</t>
  </si>
  <si>
    <t>Fishing mortality</t>
  </si>
  <si>
    <t>Natural mortality</t>
  </si>
  <si>
    <t xml:space="preserve">Sources </t>
  </si>
  <si>
    <t>Cody et al (2019)</t>
  </si>
  <si>
    <t>Small and medium sharks are considered as juveniles. I decided that small sharks were neonates.</t>
  </si>
  <si>
    <t>3 categories (&lt;90, 90-150, &gt;150).</t>
  </si>
  <si>
    <t>Joung et al (2008)</t>
  </si>
  <si>
    <t xml:space="preserve">Oshitani et al (2003) </t>
  </si>
  <si>
    <t>Trait</t>
  </si>
  <si>
    <t>Source</t>
  </si>
  <si>
    <t>Comment</t>
  </si>
  <si>
    <t>Geographic region</t>
  </si>
  <si>
    <t>Value</t>
  </si>
  <si>
    <t>small, medium, large/juveniles, adults</t>
  </si>
  <si>
    <t>Equatorial Pacific Ocean</t>
  </si>
  <si>
    <t xml:space="preserve">I decided to calculate the mean of 3 and 4. </t>
  </si>
  <si>
    <t>3 categories (&lt;1, 1-3 or 4, &gt;3 or 4).</t>
  </si>
  <si>
    <t>Based on just 4 observations.</t>
  </si>
  <si>
    <t xml:space="preserve">8-10 pups/litter </t>
  </si>
  <si>
    <t xml:space="preserve">Average of 6.2 pups/litter </t>
  </si>
  <si>
    <t>Based on 153 observations.</t>
  </si>
  <si>
    <t>0.17-0.21</t>
  </si>
  <si>
    <t>Golf of Mexico</t>
  </si>
  <si>
    <t>Beerkircher-2002</t>
  </si>
  <si>
    <t>USA Southeast cost</t>
  </si>
  <si>
    <t>0.657-0.904</t>
  </si>
  <si>
    <t>Chen and Yuan (2006)</t>
  </si>
  <si>
    <t>SouthEast USA</t>
  </si>
  <si>
    <t xml:space="preserve">Assumed to be constant throughout age classes and in time. </t>
  </si>
  <si>
    <t>(1-0.57)</t>
  </si>
  <si>
    <t xml:space="preserve">Atlantic Ocean </t>
  </si>
  <si>
    <t>0.061–0.096</t>
  </si>
  <si>
    <t>Pacific Ocean</t>
  </si>
  <si>
    <t>Musyl et al, 2011</t>
  </si>
  <si>
    <t>Hawaii</t>
  </si>
  <si>
    <t>At vessel mortality for sharks shallow-set longline gear targeting swordfish</t>
  </si>
  <si>
    <t>Marshal et al (2012)</t>
  </si>
  <si>
    <t>NorthWest Atlantic</t>
  </si>
  <si>
    <t>At vessel mortality. Based on just 4 individuals</t>
  </si>
  <si>
    <t>Beerkircher et al (2002)</t>
  </si>
  <si>
    <t>Southeastern USA</t>
  </si>
  <si>
    <t>West coast of Baja California Sur</t>
  </si>
  <si>
    <t>Sanchez-de Ita (2011)</t>
  </si>
  <si>
    <t>7-8 years</t>
  </si>
  <si>
    <t>Baja California Sur</t>
  </si>
  <si>
    <t>Gulf of Mexico</t>
  </si>
  <si>
    <t>males: 6-7 years; females: 7-9 years</t>
  </si>
  <si>
    <t>males: 10 years; females: 12 years</t>
  </si>
  <si>
    <t>Cortes (2002). Taken from Rice and Harley (2013)</t>
  </si>
  <si>
    <t>Cortes (2002)</t>
  </si>
  <si>
    <t xml:space="preserve">Román‐Verdesoto &amp; Orozco‐Zöller (2005). Taken from Cody et al (2019). </t>
  </si>
  <si>
    <t>Oshitani et al (2003) and Sanchez de Ita et al (2011). Taken from Cody et al (2019).</t>
  </si>
  <si>
    <t>USA Pacific coast</t>
  </si>
  <si>
    <t>Gallagher et al (2014)</t>
  </si>
  <si>
    <t>Throught Pacific Ocean</t>
  </si>
  <si>
    <t>Northeastern Taiwan</t>
  </si>
  <si>
    <t>0.61 to 0.92</t>
  </si>
  <si>
    <t>Heupel &amp; Simpfendorfer (2002)</t>
  </si>
  <si>
    <t>Northwest Atlantic (Florida Bay)</t>
  </si>
  <si>
    <t>South Africa</t>
  </si>
  <si>
    <t>Florida Bay</t>
  </si>
  <si>
    <t>For neonates, since both natural and fishing mortality occurred during the first 15 weeks (this probability already includes natural and fishin mortality!</t>
  </si>
  <si>
    <t>North Atlantic</t>
  </si>
  <si>
    <t>Western Pacific Ocean</t>
  </si>
  <si>
    <t>Marshal (2012)</t>
  </si>
  <si>
    <t>Have a look at Musyl (2006). There is a table showing the estimated probabilities from different studies.</t>
  </si>
  <si>
    <t>More estimates in Walsh et al (2009).</t>
  </si>
  <si>
    <t>88% in total (86.4% young, 90.5% juvenile and 87.3% adult)</t>
  </si>
  <si>
    <t>Their data shows that at-vessel mortality rates decrease as size increases</t>
  </si>
  <si>
    <t>neonates, juveniles, adults</t>
  </si>
  <si>
    <t>&lt;75, 75-115, &gt;115</t>
  </si>
  <si>
    <t>&lt;1, 1-5, &gt;5</t>
  </si>
  <si>
    <t>South Atlantic &amp; Gulf of Mexico</t>
  </si>
  <si>
    <t>Northwest Atlantic &amp; Gulf of Mexico</t>
  </si>
  <si>
    <t>Morgan et al (2007)</t>
  </si>
  <si>
    <t>Carlson et al (2006)</t>
  </si>
  <si>
    <t>Morgan et al (2007). Based on Carlson et al (2006)</t>
  </si>
  <si>
    <t>6.7 years for females and 5 years for males</t>
  </si>
  <si>
    <t>5.7 years for females and 4.5 years for males</t>
  </si>
  <si>
    <t>0.041 </t>
  </si>
  <si>
    <t>Reported by Worm et al (2013). Based on Ricard et al (2011)</t>
  </si>
  <si>
    <t>I checked the paper by Ricard et al (2011) and the repository they mention (RAM legacy stock assessment database) but did not find that fishing rate.</t>
  </si>
  <si>
    <t>?</t>
  </si>
  <si>
    <t>Branstetter (1987). Reported Snelson Jr. et al. In Camhi et al (2008) (Chapter 3)</t>
  </si>
  <si>
    <t>Bonfil et al (1993). Reported Snelson Jr. et al. In Camhi et al (2008) (Chapter 3)</t>
  </si>
  <si>
    <t>Oshitani and Nakano, as reported by Bonfil in Camhi et al (2008) (Chapter 10)</t>
  </si>
  <si>
    <t>Reported by McAllister et al. In Camhi et al (2008) (Chapter 31)</t>
  </si>
  <si>
    <t>Atlantic Coast</t>
  </si>
  <si>
    <t>Murillo et al (2004)</t>
  </si>
  <si>
    <t>Based on a table. I just divided the number of dead individuals by the total (9/44)</t>
  </si>
  <si>
    <t>Galapagos Marine Reserve</t>
  </si>
  <si>
    <t>232 cm</t>
  </si>
  <si>
    <t>This comes from a report of the GMR.</t>
  </si>
  <si>
    <t>6-14</t>
  </si>
  <si>
    <t>Southern Golf of Mexico</t>
  </si>
  <si>
    <t>NorthWestern Golf of Mexico</t>
  </si>
  <si>
    <t>10-15</t>
  </si>
  <si>
    <t>Danulat and Edgar (2002)</t>
  </si>
  <si>
    <t xml:space="preserve">Not entirely sure if this is natural mortality or total mortality. </t>
  </si>
  <si>
    <t>0.10-0.15</t>
  </si>
  <si>
    <t>females: 210-220 cm; males: 212.5 cm</t>
  </si>
  <si>
    <t>This is based on 50% maturity.</t>
  </si>
  <si>
    <t>females: 180 cm; males: 182 cm</t>
  </si>
  <si>
    <t>Hoyos-Padilla (2012)</t>
  </si>
  <si>
    <t>average of 5 (range 2-9)</t>
  </si>
  <si>
    <t>females: 176 cm; males: 178 cm</t>
  </si>
  <si>
    <t>Pacific coast of Guatemala</t>
  </si>
  <si>
    <t>Del Rosario (1998). Taken from Hoyos-Padilla et al (2012)</t>
  </si>
  <si>
    <t>females: 202-208 cm; males: 214 cm</t>
  </si>
  <si>
    <t>Tasman sea (East Pacific)</t>
  </si>
  <si>
    <t>Stevens (1984). Taken from Hoyos-Padilla et al (2012)</t>
  </si>
  <si>
    <t>females: 216 cm; males: 239 cm</t>
  </si>
  <si>
    <t>Aldabra Atoll (South Pacific)</t>
  </si>
  <si>
    <t>Gulf of Tehuantepec (Mexico)</t>
  </si>
  <si>
    <t>females: 180 cm</t>
  </si>
  <si>
    <t>Ronquillo (1999). Taken from Hoyos-Padilla et al (2012)</t>
  </si>
  <si>
    <t>171-176 cm</t>
  </si>
  <si>
    <t>Costa Rica</t>
  </si>
  <si>
    <t>Dapp (2013)</t>
  </si>
  <si>
    <t>117.3 cm FL for females and 103.4 cm FL for males</t>
  </si>
  <si>
    <t>126.6 cm FL for females and 116.7 cm FL for males</t>
  </si>
  <si>
    <t>South Atlantic bight</t>
  </si>
  <si>
    <t>35-170 cm</t>
  </si>
  <si>
    <t>This is the length at which 50% of the population is mature.</t>
  </si>
  <si>
    <t>This was a general statement.</t>
  </si>
  <si>
    <t>158 cm FL for females and 136 cm FL for males</t>
  </si>
  <si>
    <t>164 cm FL for females and 153 cm FL for males</t>
  </si>
  <si>
    <t>Age categories</t>
  </si>
  <si>
    <t>Size categories</t>
  </si>
  <si>
    <t>Size range</t>
  </si>
  <si>
    <t>6-7 years for females and 4-5 years for males</t>
  </si>
  <si>
    <t>Tampa Bay (Florida)</t>
  </si>
  <si>
    <t>158-162 cm TL for females and 133-136 cm TL for males.</t>
  </si>
  <si>
    <t>Killam and Parsons (1989)</t>
  </si>
  <si>
    <t>females: 193-200 cm; males: 186 cm</t>
  </si>
  <si>
    <t>females: 6-7 years; males: 5-6 years</t>
  </si>
  <si>
    <t>11-13 years</t>
  </si>
  <si>
    <t>7-9 years</t>
  </si>
  <si>
    <t>females: 9.2-10.2 years; males: 9.3 years</t>
  </si>
  <si>
    <t>330 cm</t>
  </si>
  <si>
    <t>General statement. Based on Sharks of the world, from the FAO species catalogue.</t>
  </si>
  <si>
    <t>Taken from Oshitani et al (2003)</t>
  </si>
  <si>
    <t>-</t>
  </si>
  <si>
    <t>170–190 for females and 190-195 for males</t>
  </si>
  <si>
    <t>Francis &amp; Duffy, 2005). Taken from Gonzales-Pestana et al (2019)</t>
  </si>
  <si>
    <t>215–250 forfemales and 205–250 cm for males</t>
  </si>
  <si>
    <t>Wetherbee et al (1996). Taken from Gonzales-Pestana et al (2019)</t>
  </si>
  <si>
    <t>females: 70-229 cm TL; males: 69-220 cm TL</t>
  </si>
  <si>
    <t>Galvan-Tirado (2015)</t>
  </si>
  <si>
    <t>Gulf of Tehuantepec, Mexico</t>
  </si>
  <si>
    <t>females: 190 cm; males: 180 cm</t>
  </si>
  <si>
    <t>This is an estimate for the eastern Pacific Ocean, where there is lack of information.</t>
  </si>
  <si>
    <t>2-14</t>
  </si>
  <si>
    <t>Maximum reported fecundity for C. falciformis: 16 embryos (Stevens &amp; McLoughlin, 1991; Oshitani et al., 2003)</t>
  </si>
  <si>
    <t>Northwestern Gulf of Mexico </t>
  </si>
  <si>
    <t>Branstetter (1987)</t>
  </si>
  <si>
    <t>7-8 years for females 4-5 years for males</t>
  </si>
  <si>
    <t>150-155 cm TL for females and 130 cm TL for males</t>
  </si>
  <si>
    <t>Castro (1996)</t>
  </si>
  <si>
    <t>156 cm TL for females and 145 cm TL for males</t>
  </si>
  <si>
    <t>According to Castro (1996), the neonate stage lasts for about 1 month.</t>
  </si>
  <si>
    <t>Size of newborns</t>
  </si>
  <si>
    <t>55-60 cm</t>
  </si>
  <si>
    <t>50-60 cm </t>
  </si>
  <si>
    <t>Branstetter (1981). Taken from Branstetter (1987)</t>
  </si>
  <si>
    <t>Crow (1996)</t>
  </si>
  <si>
    <t>2-7</t>
  </si>
  <si>
    <t>176 cm TL for females and 182-201 cm TL for males</t>
  </si>
  <si>
    <t>Age of sexual maturity</t>
  </si>
  <si>
    <t>Size of sexual maturity</t>
  </si>
  <si>
    <t>Size (max)</t>
  </si>
  <si>
    <t>*Color blue highlights the data from the Pacific.</t>
  </si>
  <si>
    <t>55-175 cm</t>
  </si>
  <si>
    <t>Lotti et al (2011)</t>
  </si>
  <si>
    <t>Mean length: 103.8 cm</t>
  </si>
  <si>
    <t>Gulf of Mexico and North Atlantic Ocean</t>
  </si>
  <si>
    <t>Florida</t>
  </si>
  <si>
    <t>This was a post-release mortality recorded in a recreational Fishery.</t>
  </si>
  <si>
    <t>This was an at-vessel mortality based on 1 hour soak time. This is a minimal stress scenario (i.e. the likelihood of a shark being caught via commercial longline for just 1 h is very low and therefore this likely represents an underestimation.)</t>
  </si>
  <si>
    <t>Tavares (2008)</t>
  </si>
  <si>
    <t>63.5 cm TL</t>
  </si>
  <si>
    <t>Los Roques Archipelago, Venezuela</t>
  </si>
  <si>
    <t>161 cm TL for females and 152 cm TL for males</t>
  </si>
  <si>
    <t>Morgan and Carlson (2009)</t>
  </si>
  <si>
    <t>This was at-vessel mortality in a bottom longline.</t>
  </si>
  <si>
    <t>Gulf of Mexico and Atlantic Ocean</t>
  </si>
  <si>
    <t>Butcher et al (2015)</t>
  </si>
  <si>
    <t>The authors mention that the probability of mortality is 100% but later on they say that there was one exception and one individual survived, so that is why I have chosen 99%. Based on demersal longline.</t>
  </si>
  <si>
    <t>Australia</t>
  </si>
  <si>
    <t>1-5</t>
  </si>
  <si>
    <t>&gt;5</t>
  </si>
  <si>
    <t>&lt;75</t>
  </si>
  <si>
    <t>75-115</t>
  </si>
  <si>
    <t>&gt;115</t>
  </si>
  <si>
    <t>Whitney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</si>
</sst>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b/>
      <sz val="12"/>
      <name val="Times New Roman"/>
      <family val="1"/>
    </font>
    <font>
      <sz val="12"/>
      <color theme="1"/>
      <name val="Calibri"/>
      <family val="2"/>
    </font>
    <font>
      <sz val="10"/>
      <color rgb="FF000000"/>
      <name val="Tahoma"/>
      <family val="2"/>
    </font>
    <font>
      <sz val="8"/>
      <name val="Calibri"/>
      <family val="2"/>
      <scheme val="minor"/>
    </font>
    <font>
      <sz val="12"/>
      <color theme="1"/>
      <name val="Calibri (Body)"/>
    </font>
    <font>
      <b/>
      <sz val="12"/>
      <color theme="1"/>
      <name val="Calibri (Body)"/>
    </font>
    <font>
      <sz val="10"/>
      <color theme="1"/>
      <name val="Times"/>
      <family val="1"/>
    </font>
    <font>
      <b/>
      <sz val="12"/>
      <color theme="1"/>
      <name val="Calibri"/>
      <family val="2"/>
    </font>
    <font>
      <sz val="12"/>
      <color rgb="FF231F20"/>
      <name val="Calibri"/>
      <family val="2"/>
    </font>
    <font>
      <sz val="10"/>
      <color theme="1"/>
      <name val="Helvetica"/>
      <family val="2"/>
    </font>
    <font>
      <sz val="12"/>
      <color theme="1"/>
      <name val="Helvetica"/>
      <family val="2"/>
    </font>
    <font>
      <sz val="9"/>
      <color theme="1"/>
      <name val="Helvetica"/>
      <family val="2"/>
    </font>
    <font>
      <b/>
      <sz val="10"/>
      <color rgb="FF000000"/>
      <name val="Tahoma"/>
      <family val="2"/>
    </font>
    <font>
      <b/>
      <sz val="12"/>
      <name val="Calibri"/>
      <family val="2"/>
    </font>
    <font>
      <sz val="12"/>
      <name val="Calibri"/>
      <family val="2"/>
    </font>
    <font>
      <sz val="12"/>
      <color theme="1"/>
      <name val="Times"/>
      <family val="1"/>
    </font>
    <font>
      <sz val="8"/>
      <color theme="1"/>
      <name val="Times"/>
      <family val="1"/>
    </font>
    <font>
      <sz val="10"/>
      <color rgb="FF000000"/>
      <name val="Calibri"/>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80">
    <xf numFmtId="0" fontId="0" fillId="0" borderId="0" xfId="0"/>
    <xf numFmtId="0" fontId="1" fillId="0" borderId="0" xfId="0" applyFont="1"/>
    <xf numFmtId="49" fontId="0" fillId="0" borderId="0" xfId="0" applyNumberFormat="1"/>
    <xf numFmtId="0" fontId="0" fillId="0" borderId="0" xfId="0" applyFont="1"/>
    <xf numFmtId="0" fontId="3" fillId="0" borderId="0" xfId="0" applyFont="1"/>
    <xf numFmtId="0" fontId="6" fillId="0" borderId="0" xfId="0" applyFont="1"/>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xf numFmtId="0" fontId="0" fillId="0" borderId="1" xfId="0" applyFont="1" applyBorder="1" applyAlignment="1">
      <alignment horizontal="left"/>
    </xf>
    <xf numFmtId="0" fontId="3" fillId="0" borderId="1" xfId="0" applyFont="1" applyBorder="1" applyAlignment="1">
      <alignment horizontal="left"/>
    </xf>
    <xf numFmtId="0" fontId="0" fillId="0" borderId="1" xfId="0" applyBorder="1" applyAlignment="1">
      <alignment horizontal="left"/>
    </xf>
    <xf numFmtId="0" fontId="1" fillId="3" borderId="1" xfId="0" applyFont="1" applyFill="1" applyBorder="1" applyAlignment="1">
      <alignment vertical="center"/>
    </xf>
    <xf numFmtId="0" fontId="1" fillId="3" borderId="1" xfId="0" applyFont="1" applyFill="1" applyBorder="1" applyAlignment="1">
      <alignment horizontal="left" vertical="center"/>
    </xf>
    <xf numFmtId="0" fontId="1" fillId="3" borderId="1" xfId="0" applyFont="1" applyFill="1" applyBorder="1"/>
    <xf numFmtId="0" fontId="1" fillId="4" borderId="1" xfId="0" applyFont="1" applyFill="1" applyBorder="1"/>
    <xf numFmtId="0" fontId="2" fillId="4" borderId="1" xfId="0" applyFont="1" applyFill="1" applyBorder="1"/>
    <xf numFmtId="0" fontId="6" fillId="0" borderId="0" xfId="0" applyFont="1" applyAlignment="1">
      <alignment horizontal="left"/>
    </xf>
    <xf numFmtId="49" fontId="6" fillId="0" borderId="0" xfId="0" applyNumberFormat="1" applyFont="1" applyAlignment="1">
      <alignment horizontal="left"/>
    </xf>
    <xf numFmtId="0" fontId="0" fillId="0" borderId="1" xfId="0" applyBorder="1"/>
    <xf numFmtId="0" fontId="0" fillId="5" borderId="0" xfId="0" applyFont="1" applyFill="1"/>
    <xf numFmtId="0" fontId="0" fillId="5" borderId="0" xfId="0" applyFill="1"/>
    <xf numFmtId="0" fontId="8" fillId="0" borderId="0" xfId="0" applyFont="1"/>
    <xf numFmtId="0" fontId="3" fillId="0" borderId="1" xfId="0" applyFont="1" applyBorder="1"/>
    <xf numFmtId="0" fontId="9" fillId="3" borderId="1" xfId="0" applyFont="1" applyFill="1" applyBorder="1" applyAlignment="1">
      <alignment vertical="center"/>
    </xf>
    <xf numFmtId="0" fontId="9" fillId="3" borderId="1" xfId="0" applyFont="1" applyFill="1" applyBorder="1"/>
    <xf numFmtId="0" fontId="9" fillId="3" borderId="1" xfId="0" applyFont="1" applyFill="1" applyBorder="1" applyAlignment="1">
      <alignment horizontal="left" vertical="center"/>
    </xf>
    <xf numFmtId="49" fontId="3" fillId="0" borderId="1" xfId="0" applyNumberFormat="1" applyFont="1" applyBorder="1"/>
    <xf numFmtId="0" fontId="3" fillId="0" borderId="1" xfId="0" applyFont="1" applyFill="1" applyBorder="1" applyAlignment="1">
      <alignment horizontal="left"/>
    </xf>
    <xf numFmtId="0" fontId="11" fillId="0" borderId="0" xfId="0" applyFont="1"/>
    <xf numFmtId="0" fontId="12" fillId="0" borderId="0" xfId="0" applyFont="1"/>
    <xf numFmtId="0" fontId="0" fillId="0" borderId="1" xfId="0" applyFont="1" applyBorder="1"/>
    <xf numFmtId="0" fontId="13" fillId="0" borderId="0" xfId="0" applyFont="1"/>
    <xf numFmtId="0" fontId="3" fillId="0" borderId="1" xfId="0" applyFont="1" applyFill="1" applyBorder="1"/>
    <xf numFmtId="0" fontId="3" fillId="6" borderId="1" xfId="0" applyFont="1" applyFill="1" applyBorder="1" applyAlignment="1">
      <alignment horizontal="left"/>
    </xf>
    <xf numFmtId="0" fontId="3" fillId="6" borderId="1" xfId="0" applyFont="1" applyFill="1" applyBorder="1"/>
    <xf numFmtId="0" fontId="10" fillId="6" borderId="1" xfId="0" applyFont="1" applyFill="1" applyBorder="1"/>
    <xf numFmtId="0" fontId="0" fillId="6" borderId="1" xfId="0" applyFill="1" applyBorder="1"/>
    <xf numFmtId="0" fontId="9" fillId="3" borderId="1" xfId="0" applyFont="1" applyFill="1" applyBorder="1" applyAlignment="1">
      <alignment horizontal="center" vertical="center"/>
    </xf>
    <xf numFmtId="0" fontId="1" fillId="3" borderId="1" xfId="0" applyFont="1" applyFill="1" applyBorder="1" applyAlignment="1">
      <alignment horizontal="center"/>
    </xf>
    <xf numFmtId="0" fontId="9" fillId="3" borderId="1" xfId="0" applyFont="1" applyFill="1" applyBorder="1" applyAlignment="1">
      <alignment horizontal="left" vertical="center"/>
    </xf>
    <xf numFmtId="0" fontId="15" fillId="2" borderId="0" xfId="0" applyFont="1" applyFill="1"/>
    <xf numFmtId="0" fontId="3" fillId="2" borderId="0" xfId="0" applyFont="1" applyFill="1"/>
    <xf numFmtId="0" fontId="16" fillId="2" borderId="0" xfId="0" applyFont="1" applyFill="1"/>
    <xf numFmtId="49" fontId="16" fillId="2" borderId="0" xfId="0" applyNumberFormat="1" applyFont="1" applyFill="1"/>
    <xf numFmtId="0" fontId="15" fillId="4" borderId="1" xfId="0" applyFont="1" applyFill="1" applyBorder="1"/>
    <xf numFmtId="0" fontId="9" fillId="0" borderId="0" xfId="0" applyFont="1" applyAlignment="1">
      <alignment vertical="center"/>
    </xf>
    <xf numFmtId="0" fontId="9" fillId="0" borderId="0" xfId="0" applyFont="1" applyAlignment="1"/>
    <xf numFmtId="0" fontId="9" fillId="0" borderId="0" xfId="0" applyFont="1"/>
    <xf numFmtId="0" fontId="9" fillId="0" borderId="0" xfId="0" applyFont="1" applyAlignment="1">
      <alignment horizontal="left" vertical="center"/>
    </xf>
    <xf numFmtId="0" fontId="18" fillId="0" borderId="0" xfId="0" applyFont="1"/>
    <xf numFmtId="0" fontId="12" fillId="0" borderId="1" xfId="0" applyFont="1" applyBorder="1"/>
    <xf numFmtId="0" fontId="17" fillId="0" borderId="1" xfId="0" applyFont="1" applyBorder="1"/>
    <xf numFmtId="49" fontId="3" fillId="6" borderId="1" xfId="0" applyNumberFormat="1" applyFont="1" applyFill="1" applyBorder="1" applyAlignment="1">
      <alignment horizontal="left"/>
    </xf>
    <xf numFmtId="0" fontId="12" fillId="6" borderId="1" xfId="0" applyFont="1" applyFill="1" applyBorder="1"/>
    <xf numFmtId="0" fontId="3" fillId="5" borderId="0" xfId="0" applyFont="1" applyFill="1"/>
    <xf numFmtId="49" fontId="3" fillId="5" borderId="1" xfId="0" applyNumberFormat="1" applyFont="1" applyFill="1" applyBorder="1"/>
    <xf numFmtId="0" fontId="3" fillId="5" borderId="1" xfId="0" applyFont="1" applyFill="1" applyBorder="1" applyAlignment="1">
      <alignment horizontal="left"/>
    </xf>
    <xf numFmtId="0" fontId="3" fillId="5" borderId="1" xfId="0" applyFont="1" applyFill="1" applyBorder="1"/>
    <xf numFmtId="0" fontId="1" fillId="5" borderId="0" xfId="0" applyFont="1" applyFill="1" applyAlignment="1">
      <alignment horizontal="left" vertical="center"/>
    </xf>
    <xf numFmtId="0" fontId="1" fillId="5" borderId="0" xfId="0" applyFont="1" applyFill="1"/>
    <xf numFmtId="0" fontId="1" fillId="5" borderId="0" xfId="0" applyFont="1" applyFill="1" applyAlignment="1">
      <alignment vertical="center"/>
    </xf>
    <xf numFmtId="0" fontId="7" fillId="5" borderId="0" xfId="0" applyFont="1" applyFill="1"/>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4" borderId="1" xfId="0" applyFont="1" applyFill="1"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9" fillId="5" borderId="1" xfId="0" applyFont="1" applyFill="1" applyBorder="1" applyAlignment="1">
      <alignment horizontal="center" vertical="center"/>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9" fillId="3" borderId="4" xfId="0" applyFont="1" applyFill="1" applyBorder="1" applyAlignment="1">
      <alignment horizontal="left" vertical="center"/>
    </xf>
    <xf numFmtId="0" fontId="1" fillId="4" borderId="1" xfId="0" applyFont="1" applyFill="1" applyBorder="1" applyAlignment="1">
      <alignment horizontal="center"/>
    </xf>
    <xf numFmtId="0" fontId="9" fillId="3" borderId="1" xfId="0" applyFont="1" applyFill="1" applyBorder="1" applyAlignment="1">
      <alignment horizontal="lef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49" fontId="3" fillId="0"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uest User" id="{C637AED4-CFFC-9B48-B33B-9311B9CFD9E0}" userId="" providerId="None"/>
  <person displayName="alex tuñas corzon" id="{AABD879A-0EBA-6E40-BC0C-D8F3ECF0882E}" userId="c5afeb8a0b1f8ed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7-23T01:06:49.01" personId="{C637AED4-CFFC-9B48-B33B-9311B9CFD9E0}" id="{36958880-3C8F-D049-89A9-CF2405F6DA86}">
    <text>In Camhi et al (2008), there is detailed info about the life history of silky sharks from different parts of the world.</text>
  </threadedComment>
  <threadedComment ref="E1" dT="2019-07-23T00:35:22.91" personId="{C637AED4-CFFC-9B48-B33B-9311B9CFD9E0}" id="{8941DFC6-A753-2343-B265-BF1AAD24DD23}">
    <text>This would be the mean of 0.17-0.21, the estimate of Cortes (2002)</text>
  </threadedComment>
  <threadedComment ref="F1" dT="2019-07-23T01:12:47.90" personId="{C637AED4-CFFC-9B48-B33B-9311B9CFD9E0}" id="{6FB9AF69-8DEB-A444-A153-8F053F99136E}">
    <text>This is a mean of 0.061-0.096, the estimates reported in Camhi et al (2008)</text>
  </threadedComment>
  <threadedComment ref="I1" dT="2019-07-25T18:18:24.33" personId="{AABD879A-0EBA-6E40-BC0C-D8F3ECF0882E}" id="{58B227A8-8143-6849-8AF3-87E41AB77B1A}">
    <text>According to Oshitani et al (2003), “there was no remarkable difference in growth, birth size and age at
maturity between the Pacific and Atlantic Oceans. The life history parameters of the silky shark are
approximately the same in both oceans.”</text>
  </threadedComment>
  <threadedComment ref="J5" dT="2019-07-24T15:56:02.06" personId="{C637AED4-CFFC-9B48-B33B-9311B9CFD9E0}" id="{4345E37B-F5A6-C54C-AECE-0D9F519AACFD}">
    <text xml:space="preserve">We will take this estimation, as it is from the Pacific and not far away from Galapagos.
</text>
  </threadedComment>
  <threadedComment ref="L26" dT="2019-07-23T00:08:50.62" personId="{C637AED4-CFFC-9B48-B33B-9311B9CFD9E0}" id="{8791E2DA-18CA-BF41-888A-8776F146059F}">
    <text>I will take this estimate, as the sample size is higher and it was done throught the Pacific.</text>
  </threadedComment>
  <threadedComment ref="I36" dT="2019-07-23T23:07:26.35" personId="{C637AED4-CFFC-9B48-B33B-9311B9CFD9E0}" id="{3F3756F1-80A3-EA46-B722-E4CC52F2CE63}">
    <text>the majority of the estimations in the literature are for the seine purse gear.</text>
  </threadedComment>
  <threadedComment ref="J39" dT="2019-07-24T15:50:57.59" personId="{C637AED4-CFFC-9B48-B33B-9311B9CFD9E0}" id="{F20E9C34-AE79-0D40-8FD8-5CB10B95E950}">
    <text>0.57 is the survival probability</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19-07-23T01:12:47.90" personId="{C637AED4-CFFC-9B48-B33B-9311B9CFD9E0}" id="{702B33E5-DD63-544F-94E9-14A27BDB7EA8}">
    <text xml:space="preserve">I added the post-released mortality probabilities to the at vessel probabilities. In order to do that, I multiplied the post-released mortality probabilities by the probability of survival, to know the fraction of sharks that died after being released. And then I added the resulting values to the at-vessel mortality probabilities
</text>
  </threadedComment>
  <threadedComment ref="E2" dT="2019-07-27T20:56:02.28" personId="{C637AED4-CFFC-9B48-B33B-9311B9CFD9E0}" id="{7F5C84C5-B6FA-5C42-8063-1B1304FB37B9}">
    <text>This is the mean of Heupel and Simpfendorfers estimates</text>
  </threadedComment>
  <threadedComment ref="E3" dT="2019-07-27T20:56:59.48" personId="{C637AED4-CFFC-9B48-B33B-9311B9CFD9E0}" id="{AB832686-F7AE-614B-A42B-0EB6C0514349}">
    <text>this is the mean of Chen and Yuan estimates for South Africa and Florida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2AD5F-9EA9-9742-A11D-10309E9F009A}">
  <dimension ref="A1:O44"/>
  <sheetViews>
    <sheetView topLeftCell="I10" zoomScaleNormal="100" workbookViewId="0">
      <selection activeCell="L10" sqref="L10"/>
    </sheetView>
  </sheetViews>
  <sheetFormatPr baseColWidth="10" defaultRowHeight="16"/>
  <cols>
    <col min="1" max="1" width="17.5" customWidth="1"/>
    <col min="2" max="2" width="10.6640625" customWidth="1"/>
    <col min="3" max="3" width="10.5" customWidth="1"/>
    <col min="4" max="4" width="11" customWidth="1"/>
    <col min="5" max="5" width="17.33203125" customWidth="1"/>
    <col min="6" max="6" width="17" customWidth="1"/>
    <col min="7" max="7" width="22" customWidth="1"/>
    <col min="8" max="8" width="21.83203125" customWidth="1"/>
    <col min="9" max="9" width="22.6640625" customWidth="1"/>
    <col min="10" max="10" width="39.6640625" customWidth="1"/>
    <col min="11" max="11" width="30.1640625" customWidth="1"/>
    <col min="12" max="12" width="70.83203125" customWidth="1"/>
    <col min="13" max="13" width="94" customWidth="1"/>
  </cols>
  <sheetData>
    <row r="1" spans="1:15">
      <c r="A1" s="16" t="s">
        <v>0</v>
      </c>
      <c r="B1" s="16" t="s">
        <v>1</v>
      </c>
      <c r="C1" s="16" t="s">
        <v>2</v>
      </c>
      <c r="D1" s="16" t="s">
        <v>3</v>
      </c>
      <c r="E1" s="16" t="s">
        <v>35</v>
      </c>
      <c r="F1" s="15" t="s">
        <v>36</v>
      </c>
      <c r="G1" s="15" t="s">
        <v>34</v>
      </c>
      <c r="I1" s="66" t="s">
        <v>39</v>
      </c>
      <c r="J1" s="66"/>
      <c r="K1" s="66"/>
      <c r="L1" s="66"/>
      <c r="M1" s="66"/>
    </row>
    <row r="2" spans="1:15">
      <c r="A2" s="5" t="s">
        <v>27</v>
      </c>
      <c r="B2" s="17" t="s">
        <v>26</v>
      </c>
      <c r="C2" s="17" t="s">
        <v>22</v>
      </c>
      <c r="D2" s="17">
        <v>0</v>
      </c>
      <c r="E2" s="17">
        <v>0.19</v>
      </c>
      <c r="F2" s="17">
        <f>(0.061+0.096)/2</f>
        <v>7.85E-2</v>
      </c>
      <c r="G2" s="67">
        <v>0.10199999999999999</v>
      </c>
      <c r="I2" s="38" t="s">
        <v>45</v>
      </c>
      <c r="J2" s="25" t="s">
        <v>49</v>
      </c>
      <c r="K2" s="25" t="s">
        <v>48</v>
      </c>
      <c r="L2" s="25" t="s">
        <v>46</v>
      </c>
      <c r="M2" s="25" t="s">
        <v>47</v>
      </c>
    </row>
    <row r="3" spans="1:15">
      <c r="A3" s="5" t="s">
        <v>28</v>
      </c>
      <c r="B3" s="18" t="s">
        <v>29</v>
      </c>
      <c r="C3" s="17" t="s">
        <v>23</v>
      </c>
      <c r="D3" s="17">
        <v>0</v>
      </c>
      <c r="E3" s="17">
        <v>0.19</v>
      </c>
      <c r="F3" s="17">
        <f>(0.061+0.096)/2</f>
        <v>7.85E-2</v>
      </c>
      <c r="G3" s="68"/>
      <c r="I3" s="38" t="s">
        <v>25</v>
      </c>
      <c r="J3" s="34" t="s">
        <v>50</v>
      </c>
      <c r="K3" s="34" t="s">
        <v>51</v>
      </c>
      <c r="L3" s="34" t="s">
        <v>40</v>
      </c>
      <c r="M3" s="34" t="s">
        <v>41</v>
      </c>
    </row>
    <row r="4" spans="1:15">
      <c r="A4" s="5" t="s">
        <v>18</v>
      </c>
      <c r="B4" s="17" t="s">
        <v>30</v>
      </c>
      <c r="C4" s="17" t="s">
        <v>24</v>
      </c>
      <c r="D4" s="18" t="s">
        <v>33</v>
      </c>
      <c r="E4" s="17">
        <v>0.19</v>
      </c>
      <c r="F4" s="17">
        <f>(0.061+0.096)/2</f>
        <v>7.85E-2</v>
      </c>
      <c r="G4" s="68"/>
      <c r="I4" s="38" t="s">
        <v>164</v>
      </c>
      <c r="J4" s="34" t="s">
        <v>53</v>
      </c>
      <c r="K4" s="34" t="s">
        <v>89</v>
      </c>
      <c r="L4" s="34" t="s">
        <v>88</v>
      </c>
      <c r="M4" s="34" t="s">
        <v>52</v>
      </c>
    </row>
    <row r="5" spans="1:15">
      <c r="A5" s="5"/>
      <c r="B5" s="5"/>
      <c r="C5" s="5"/>
      <c r="D5" s="5"/>
      <c r="E5" s="5"/>
      <c r="F5" s="5"/>
      <c r="G5" s="5"/>
      <c r="I5" s="63" t="s">
        <v>205</v>
      </c>
      <c r="J5" s="34" t="s">
        <v>80</v>
      </c>
      <c r="K5" s="34" t="s">
        <v>81</v>
      </c>
      <c r="L5" s="34" t="s">
        <v>79</v>
      </c>
      <c r="M5" s="34"/>
    </row>
    <row r="6" spans="1:15">
      <c r="I6" s="64"/>
      <c r="J6" s="34" t="s">
        <v>83</v>
      </c>
      <c r="K6" s="28" t="s">
        <v>82</v>
      </c>
      <c r="L6" s="28" t="s">
        <v>120</v>
      </c>
      <c r="M6" s="28"/>
    </row>
    <row r="7" spans="1:15">
      <c r="I7" s="64"/>
      <c r="J7" s="34" t="s">
        <v>84</v>
      </c>
      <c r="K7" s="28" t="s">
        <v>82</v>
      </c>
      <c r="L7" s="28" t="s">
        <v>121</v>
      </c>
      <c r="M7" s="28"/>
    </row>
    <row r="8" spans="1:15">
      <c r="I8" s="64"/>
      <c r="J8" s="79" t="s">
        <v>173</v>
      </c>
      <c r="K8" s="28" t="s">
        <v>131</v>
      </c>
      <c r="L8" s="28" t="s">
        <v>86</v>
      </c>
      <c r="M8" s="33"/>
    </row>
    <row r="9" spans="1:15">
      <c r="I9" s="64"/>
      <c r="J9" s="34" t="s">
        <v>175</v>
      </c>
      <c r="K9" s="34" t="s">
        <v>92</v>
      </c>
      <c r="L9" s="34" t="s">
        <v>43</v>
      </c>
      <c r="M9" s="34" t="s">
        <v>138</v>
      </c>
    </row>
    <row r="10" spans="1:15">
      <c r="I10" s="64"/>
      <c r="J10" s="34" t="s">
        <v>172</v>
      </c>
      <c r="K10" s="34" t="s">
        <v>69</v>
      </c>
      <c r="L10" s="34" t="s">
        <v>44</v>
      </c>
      <c r="M10" s="37"/>
      <c r="O10" s="29"/>
    </row>
    <row r="11" spans="1:15">
      <c r="A11" s="8"/>
      <c r="B11" s="8"/>
      <c r="C11" s="8"/>
      <c r="D11" s="8"/>
      <c r="E11" s="8"/>
      <c r="I11" s="65"/>
      <c r="J11" s="27" t="s">
        <v>174</v>
      </c>
      <c r="K11" s="28" t="s">
        <v>132</v>
      </c>
      <c r="L11" s="28" t="s">
        <v>86</v>
      </c>
      <c r="M11" s="23"/>
      <c r="O11" s="29"/>
    </row>
    <row r="12" spans="1:15">
      <c r="A12" s="7"/>
      <c r="B12" s="1"/>
      <c r="C12" s="1"/>
      <c r="D12" s="1"/>
      <c r="E12" s="1"/>
      <c r="I12" s="38" t="s">
        <v>165</v>
      </c>
      <c r="J12" s="34" t="s">
        <v>42</v>
      </c>
      <c r="K12" s="34" t="s">
        <v>89</v>
      </c>
      <c r="L12" s="34" t="s">
        <v>87</v>
      </c>
      <c r="M12" s="34"/>
      <c r="O12" s="29"/>
    </row>
    <row r="13" spans="1:15">
      <c r="A13" s="7"/>
      <c r="B13" s="3"/>
      <c r="C13" s="4"/>
      <c r="D13" s="3"/>
      <c r="E13" s="3"/>
      <c r="F13" s="3"/>
      <c r="I13" s="39" t="s">
        <v>207</v>
      </c>
      <c r="J13" s="28" t="s">
        <v>176</v>
      </c>
      <c r="K13" s="28" t="s">
        <v>179</v>
      </c>
      <c r="L13" s="28" t="s">
        <v>178</v>
      </c>
      <c r="M13" s="19" t="s">
        <v>177</v>
      </c>
    </row>
    <row r="14" spans="1:15">
      <c r="A14" s="7"/>
      <c r="B14" s="3"/>
      <c r="C14" s="3"/>
      <c r="D14" s="3"/>
      <c r="E14" s="3"/>
      <c r="F14" s="3"/>
      <c r="I14" s="39" t="s">
        <v>166</v>
      </c>
      <c r="J14" s="35" t="s">
        <v>184</v>
      </c>
      <c r="K14" s="35" t="s">
        <v>186</v>
      </c>
      <c r="L14" s="34" t="s">
        <v>185</v>
      </c>
      <c r="M14" s="35" t="s">
        <v>188</v>
      </c>
    </row>
    <row r="15" spans="1:15">
      <c r="A15" s="7"/>
      <c r="B15" s="3"/>
      <c r="C15" s="3"/>
      <c r="D15" s="3"/>
      <c r="E15" s="3"/>
      <c r="F15" s="3"/>
      <c r="I15" s="63" t="s">
        <v>206</v>
      </c>
      <c r="J15" s="34" t="s">
        <v>139</v>
      </c>
      <c r="K15" s="34" t="s">
        <v>78</v>
      </c>
      <c r="L15" s="34" t="s">
        <v>140</v>
      </c>
      <c r="M15" s="34"/>
    </row>
    <row r="16" spans="1:15">
      <c r="A16" s="7"/>
      <c r="B16" s="3"/>
      <c r="C16" s="3"/>
      <c r="D16" s="4"/>
      <c r="E16" s="3"/>
      <c r="F16" s="3"/>
      <c r="I16" s="64"/>
      <c r="J16" s="35" t="s">
        <v>128</v>
      </c>
      <c r="K16" s="34" t="s">
        <v>127</v>
      </c>
      <c r="L16" s="34" t="s">
        <v>134</v>
      </c>
      <c r="M16" s="34" t="s">
        <v>129</v>
      </c>
    </row>
    <row r="17" spans="1:13">
      <c r="A17" s="7"/>
      <c r="B17" s="3"/>
      <c r="C17" s="3"/>
      <c r="D17" s="4"/>
      <c r="E17" s="3"/>
      <c r="F17" s="3"/>
      <c r="I17" s="64"/>
      <c r="J17" s="35" t="s">
        <v>137</v>
      </c>
      <c r="K17" s="34" t="s">
        <v>92</v>
      </c>
      <c r="L17" s="34" t="s">
        <v>43</v>
      </c>
      <c r="M17" s="34" t="s">
        <v>160</v>
      </c>
    </row>
    <row r="18" spans="1:13">
      <c r="A18" s="7"/>
      <c r="B18" s="3"/>
      <c r="C18" s="3"/>
      <c r="D18" s="4"/>
      <c r="E18" s="3"/>
      <c r="F18" s="3"/>
      <c r="I18" s="64"/>
      <c r="J18" s="34" t="s">
        <v>142</v>
      </c>
      <c r="K18" s="34" t="s">
        <v>143</v>
      </c>
      <c r="L18" s="34" t="s">
        <v>144</v>
      </c>
      <c r="M18" s="34"/>
    </row>
    <row r="19" spans="1:13">
      <c r="A19" s="7"/>
      <c r="B19" s="3"/>
      <c r="C19" s="3"/>
      <c r="D19" s="3"/>
      <c r="E19" s="3"/>
      <c r="F19" s="3"/>
      <c r="I19" s="64"/>
      <c r="J19" s="36" t="s">
        <v>145</v>
      </c>
      <c r="K19" s="34" t="s">
        <v>146</v>
      </c>
      <c r="L19" s="34" t="s">
        <v>147</v>
      </c>
      <c r="M19" s="34"/>
    </row>
    <row r="20" spans="1:13">
      <c r="A20" s="7"/>
      <c r="B20" s="4"/>
      <c r="C20" s="3"/>
      <c r="D20" s="3"/>
      <c r="E20" s="3"/>
      <c r="F20" s="3"/>
      <c r="I20" s="64"/>
      <c r="J20" s="36" t="s">
        <v>148</v>
      </c>
      <c r="K20" s="36" t="s">
        <v>149</v>
      </c>
      <c r="L20" s="34" t="s">
        <v>147</v>
      </c>
      <c r="M20" s="35"/>
    </row>
    <row r="21" spans="1:13">
      <c r="A21" s="7"/>
      <c r="B21" s="4"/>
      <c r="C21" s="3"/>
      <c r="D21" s="3"/>
      <c r="E21" s="3"/>
      <c r="F21" s="3"/>
      <c r="I21" s="64"/>
      <c r="J21" s="35" t="s">
        <v>151</v>
      </c>
      <c r="K21" s="36" t="s">
        <v>150</v>
      </c>
      <c r="L21" s="34" t="s">
        <v>152</v>
      </c>
      <c r="M21" s="35" t="s">
        <v>188</v>
      </c>
    </row>
    <row r="22" spans="1:13">
      <c r="A22" s="1"/>
      <c r="B22" s="4"/>
      <c r="C22" s="3"/>
      <c r="D22" s="3"/>
      <c r="E22" s="3"/>
      <c r="F22" s="3"/>
      <c r="I22" s="64"/>
      <c r="J22" s="37" t="s">
        <v>153</v>
      </c>
      <c r="K22" s="34" t="s">
        <v>154</v>
      </c>
      <c r="L22" s="34" t="s">
        <v>155</v>
      </c>
      <c r="M22" s="37"/>
    </row>
    <row r="23" spans="1:13">
      <c r="A23" s="1"/>
      <c r="B23" s="3"/>
      <c r="C23" s="3"/>
      <c r="D23" s="3"/>
      <c r="E23" s="3"/>
      <c r="F23" s="3"/>
      <c r="I23" s="64"/>
      <c r="J23" s="37" t="s">
        <v>171</v>
      </c>
      <c r="K23" s="34" t="s">
        <v>69</v>
      </c>
      <c r="L23" s="34" t="s">
        <v>44</v>
      </c>
      <c r="M23" s="37"/>
    </row>
    <row r="24" spans="1:13">
      <c r="A24" s="1"/>
      <c r="B24" s="3"/>
      <c r="C24" s="3"/>
      <c r="D24" s="3"/>
      <c r="E24" s="3"/>
      <c r="F24" s="3"/>
      <c r="I24" s="65"/>
      <c r="J24" s="37" t="s">
        <v>187</v>
      </c>
      <c r="K24" s="35" t="s">
        <v>186</v>
      </c>
      <c r="L24" s="34" t="s">
        <v>185</v>
      </c>
      <c r="M24" s="37"/>
    </row>
    <row r="25" spans="1:13" s="21" customFormat="1">
      <c r="A25" s="60"/>
      <c r="B25" s="20"/>
      <c r="C25" s="20"/>
      <c r="D25" s="20"/>
      <c r="E25" s="20"/>
      <c r="F25" s="20"/>
      <c r="I25" s="63" t="s">
        <v>3</v>
      </c>
      <c r="J25" s="57" t="s">
        <v>55</v>
      </c>
      <c r="K25" s="57" t="s">
        <v>92</v>
      </c>
      <c r="L25" s="57" t="s">
        <v>43</v>
      </c>
      <c r="M25" s="57" t="s">
        <v>54</v>
      </c>
    </row>
    <row r="26" spans="1:13" s="21" customFormat="1">
      <c r="A26" s="59"/>
      <c r="I26" s="64"/>
      <c r="J26" s="57" t="s">
        <v>56</v>
      </c>
      <c r="K26" s="57" t="s">
        <v>91</v>
      </c>
      <c r="L26" s="57" t="s">
        <v>44</v>
      </c>
      <c r="M26" s="57" t="s">
        <v>57</v>
      </c>
    </row>
    <row r="27" spans="1:13" s="21" customFormat="1">
      <c r="A27" s="59"/>
      <c r="I27" s="64"/>
      <c r="J27" s="56" t="s">
        <v>130</v>
      </c>
      <c r="K27" s="57" t="s">
        <v>127</v>
      </c>
      <c r="L27" s="57" t="s">
        <v>134</v>
      </c>
      <c r="M27" s="57" t="s">
        <v>129</v>
      </c>
    </row>
    <row r="28" spans="1:13" s="21" customFormat="1">
      <c r="A28" s="60"/>
      <c r="I28" s="64"/>
      <c r="J28" s="56" t="s">
        <v>141</v>
      </c>
      <c r="K28" s="57" t="s">
        <v>78</v>
      </c>
      <c r="L28" s="57" t="s">
        <v>140</v>
      </c>
      <c r="M28" s="58"/>
    </row>
    <row r="29" spans="1:13" s="21" customFormat="1">
      <c r="A29" s="60"/>
      <c r="I29" s="64"/>
      <c r="J29" s="56" t="s">
        <v>189</v>
      </c>
      <c r="K29" s="58" t="s">
        <v>186</v>
      </c>
      <c r="L29" s="57" t="s">
        <v>185</v>
      </c>
      <c r="M29" s="58" t="s">
        <v>190</v>
      </c>
    </row>
    <row r="30" spans="1:13" s="21" customFormat="1">
      <c r="A30" s="59"/>
      <c r="B30" s="55"/>
      <c r="I30" s="64"/>
      <c r="J30" s="56" t="s">
        <v>133</v>
      </c>
      <c r="K30" s="57" t="s">
        <v>132</v>
      </c>
      <c r="L30" s="58" t="s">
        <v>86</v>
      </c>
      <c r="M30" s="58"/>
    </row>
    <row r="31" spans="1:13" s="21" customFormat="1">
      <c r="A31" s="20"/>
      <c r="B31" s="55"/>
      <c r="I31" s="65"/>
      <c r="J31" s="56" t="s">
        <v>130</v>
      </c>
      <c r="K31" s="57" t="s">
        <v>131</v>
      </c>
      <c r="L31" s="58" t="s">
        <v>86</v>
      </c>
      <c r="M31" s="58"/>
    </row>
    <row r="32" spans="1:13" s="21" customFormat="1">
      <c r="I32" s="63" t="s">
        <v>38</v>
      </c>
      <c r="J32" s="57" t="s">
        <v>58</v>
      </c>
      <c r="K32" s="57" t="s">
        <v>132</v>
      </c>
      <c r="L32" s="57" t="s">
        <v>85</v>
      </c>
      <c r="M32" s="57" t="s">
        <v>65</v>
      </c>
    </row>
    <row r="33" spans="1:13" s="21" customFormat="1">
      <c r="B33" s="55"/>
      <c r="I33" s="64"/>
      <c r="J33" s="57" t="s">
        <v>62</v>
      </c>
      <c r="K33" s="57" t="s">
        <v>61</v>
      </c>
      <c r="L33" s="57" t="s">
        <v>60</v>
      </c>
      <c r="M33" s="57"/>
    </row>
    <row r="34" spans="1:13" s="21" customFormat="1">
      <c r="A34" s="61"/>
      <c r="B34" s="62"/>
      <c r="I34" s="64"/>
      <c r="J34" s="57">
        <v>0.155</v>
      </c>
      <c r="K34" s="57" t="s">
        <v>64</v>
      </c>
      <c r="L34" s="57" t="s">
        <v>63</v>
      </c>
      <c r="M34" s="57"/>
    </row>
    <row r="35" spans="1:13" s="21" customFormat="1">
      <c r="A35" s="61"/>
      <c r="B35" s="60"/>
      <c r="I35" s="65"/>
      <c r="J35" s="57" t="s">
        <v>136</v>
      </c>
      <c r="K35" s="57" t="s">
        <v>131</v>
      </c>
      <c r="L35" s="58" t="s">
        <v>86</v>
      </c>
      <c r="M35" s="58" t="s">
        <v>135</v>
      </c>
    </row>
    <row r="36" spans="1:13" s="21" customFormat="1">
      <c r="B36" s="55"/>
      <c r="I36" s="69" t="s">
        <v>37</v>
      </c>
      <c r="J36" s="57" t="s">
        <v>68</v>
      </c>
      <c r="K36" s="57" t="s">
        <v>69</v>
      </c>
      <c r="L36" s="57" t="s">
        <v>122</v>
      </c>
      <c r="M36" s="57"/>
    </row>
    <row r="37" spans="1:13" s="21" customFormat="1">
      <c r="B37" s="55"/>
      <c r="I37" s="69"/>
      <c r="J37" s="57">
        <v>0.114</v>
      </c>
      <c r="K37" s="57" t="s">
        <v>71</v>
      </c>
      <c r="L37" s="57" t="s">
        <v>70</v>
      </c>
      <c r="M37" s="57" t="s">
        <v>72</v>
      </c>
    </row>
    <row r="38" spans="1:13" s="21" customFormat="1">
      <c r="I38" s="69"/>
      <c r="J38" s="57">
        <v>0.2</v>
      </c>
      <c r="K38" s="57" t="s">
        <v>127</v>
      </c>
      <c r="L38" s="57" t="s">
        <v>125</v>
      </c>
      <c r="M38" s="57" t="s">
        <v>126</v>
      </c>
    </row>
    <row r="39" spans="1:13" s="21" customFormat="1">
      <c r="B39" s="20"/>
      <c r="I39" s="69"/>
      <c r="J39" s="57" t="s">
        <v>66</v>
      </c>
      <c r="K39" s="57" t="s">
        <v>67</v>
      </c>
      <c r="L39" s="57" t="s">
        <v>90</v>
      </c>
      <c r="M39" s="57"/>
    </row>
    <row r="40" spans="1:13" s="21" customFormat="1">
      <c r="I40" s="69"/>
      <c r="J40" s="57">
        <v>0.66300000000000003</v>
      </c>
      <c r="K40" s="57" t="s">
        <v>74</v>
      </c>
      <c r="L40" s="57" t="s">
        <v>73</v>
      </c>
      <c r="M40" s="57" t="s">
        <v>75</v>
      </c>
    </row>
    <row r="41" spans="1:13" s="21" customFormat="1">
      <c r="I41" s="69"/>
      <c r="J41" s="57">
        <v>0.66300000000000003</v>
      </c>
      <c r="K41" s="57" t="s">
        <v>77</v>
      </c>
      <c r="L41" s="57" t="s">
        <v>76</v>
      </c>
      <c r="M41" s="57"/>
    </row>
    <row r="42" spans="1:13">
      <c r="I42" s="63" t="s">
        <v>34</v>
      </c>
      <c r="J42" s="10">
        <v>0.10199999999999999</v>
      </c>
      <c r="K42" s="10" t="s">
        <v>59</v>
      </c>
      <c r="L42" s="10" t="s">
        <v>85</v>
      </c>
      <c r="M42" s="10"/>
    </row>
    <row r="43" spans="1:13">
      <c r="I43" s="65"/>
      <c r="J43" s="10">
        <v>0.13600000000000001</v>
      </c>
      <c r="K43" s="10" t="s">
        <v>64</v>
      </c>
      <c r="L43" s="10" t="s">
        <v>63</v>
      </c>
      <c r="M43" s="10"/>
    </row>
    <row r="44" spans="1:13">
      <c r="J44" s="32" t="s">
        <v>208</v>
      </c>
    </row>
  </sheetData>
  <mergeCells count="8">
    <mergeCell ref="I15:I24"/>
    <mergeCell ref="I5:I11"/>
    <mergeCell ref="I42:I43"/>
    <mergeCell ref="I1:M1"/>
    <mergeCell ref="G2:G4"/>
    <mergeCell ref="I36:I41"/>
    <mergeCell ref="I25:I31"/>
    <mergeCell ref="I32:I35"/>
  </mergeCells>
  <phoneticPr fontId="5" type="noConversion"/>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895BC-686F-5742-8404-18080D2AC1A0}">
  <dimension ref="A1:M39"/>
  <sheetViews>
    <sheetView topLeftCell="F1" zoomScale="87" workbookViewId="0">
      <selection activeCell="E3" sqref="E3"/>
    </sheetView>
  </sheetViews>
  <sheetFormatPr baseColWidth="10" defaultRowHeight="16"/>
  <cols>
    <col min="1" max="1" width="17.6640625" customWidth="1"/>
    <col min="5" max="5" width="17.5" customWidth="1"/>
    <col min="6" max="6" width="21.33203125" customWidth="1"/>
    <col min="7" max="7" width="21.6640625" customWidth="1"/>
    <col min="9" max="9" width="22" customWidth="1"/>
    <col min="10" max="10" width="50.1640625" customWidth="1"/>
    <col min="11" max="11" width="37.33203125" customWidth="1"/>
    <col min="12" max="12" width="52.5" customWidth="1"/>
    <col min="13" max="13" width="201.83203125" customWidth="1"/>
  </cols>
  <sheetData>
    <row r="1" spans="1:13">
      <c r="A1" s="45" t="s">
        <v>0</v>
      </c>
      <c r="B1" s="45" t="s">
        <v>1</v>
      </c>
      <c r="C1" s="45" t="s">
        <v>2</v>
      </c>
      <c r="D1" s="45" t="s">
        <v>3</v>
      </c>
      <c r="E1" s="16" t="s">
        <v>35</v>
      </c>
      <c r="F1" s="15" t="s">
        <v>36</v>
      </c>
      <c r="G1" s="15" t="s">
        <v>34</v>
      </c>
      <c r="H1" s="4"/>
      <c r="I1" s="66" t="s">
        <v>39</v>
      </c>
      <c r="J1" s="66"/>
      <c r="K1" s="66"/>
      <c r="L1" s="66"/>
      <c r="M1" s="66"/>
    </row>
    <row r="2" spans="1:13">
      <c r="A2" s="4" t="s">
        <v>27</v>
      </c>
      <c r="B2" s="17" t="s">
        <v>26</v>
      </c>
      <c r="C2" s="4" t="s">
        <v>228</v>
      </c>
      <c r="D2" s="4">
        <v>0</v>
      </c>
      <c r="E2" s="17">
        <f>(0.61+0.92)/2</f>
        <v>0.76500000000000001</v>
      </c>
      <c r="F2" s="17">
        <f>0.864+0.097*(1-0.864)</f>
        <v>0.87719199999999997</v>
      </c>
      <c r="G2" s="67">
        <v>0.1</v>
      </c>
      <c r="H2" s="4"/>
      <c r="I2" s="24" t="s">
        <v>45</v>
      </c>
      <c r="J2" s="25" t="s">
        <v>49</v>
      </c>
      <c r="K2" s="25" t="s">
        <v>48</v>
      </c>
      <c r="L2" s="25" t="s">
        <v>46</v>
      </c>
      <c r="M2" s="25" t="s">
        <v>47</v>
      </c>
    </row>
    <row r="3" spans="1:13">
      <c r="A3" s="4" t="s">
        <v>28</v>
      </c>
      <c r="B3" s="18" t="s">
        <v>226</v>
      </c>
      <c r="C3" s="4" t="s">
        <v>229</v>
      </c>
      <c r="D3" s="4">
        <v>0</v>
      </c>
      <c r="E3" s="17">
        <f>(J26+J27)/2</f>
        <v>0.3095</v>
      </c>
      <c r="F3" s="17">
        <f>0.905+0.097*(1-0.905)</f>
        <v>0.914215</v>
      </c>
      <c r="G3" s="68"/>
      <c r="H3" s="4"/>
      <c r="I3" s="40" t="s">
        <v>25</v>
      </c>
      <c r="J3" s="10" t="s">
        <v>106</v>
      </c>
      <c r="K3" s="23" t="s">
        <v>110</v>
      </c>
      <c r="L3" s="10" t="s">
        <v>111</v>
      </c>
      <c r="M3" s="10" t="s">
        <v>197</v>
      </c>
    </row>
    <row r="4" spans="1:13">
      <c r="A4" s="4" t="s">
        <v>18</v>
      </c>
      <c r="B4" s="17" t="s">
        <v>227</v>
      </c>
      <c r="C4" s="4" t="s">
        <v>230</v>
      </c>
      <c r="D4" s="4">
        <f>(2+7)/2</f>
        <v>4.5</v>
      </c>
      <c r="E4" s="17">
        <f>(J26+J27)/2</f>
        <v>0.3095</v>
      </c>
      <c r="F4" s="17">
        <f>0.873+0.097*(1-0.873)</f>
        <v>0.88531899999999997</v>
      </c>
      <c r="G4" s="68"/>
      <c r="H4" s="4"/>
      <c r="I4" s="40" t="s">
        <v>164</v>
      </c>
      <c r="J4" s="10" t="s">
        <v>108</v>
      </c>
      <c r="K4" s="10" t="s">
        <v>109</v>
      </c>
      <c r="L4" s="10" t="s">
        <v>112</v>
      </c>
      <c r="M4" s="10"/>
    </row>
    <row r="5" spans="1:13">
      <c r="A5" s="4"/>
      <c r="B5" s="4"/>
      <c r="C5" s="4"/>
      <c r="D5" s="4"/>
      <c r="E5" s="4"/>
      <c r="F5" s="4"/>
      <c r="G5" s="4"/>
      <c r="H5" s="4"/>
      <c r="I5" s="70" t="s">
        <v>205</v>
      </c>
      <c r="J5" s="10" t="s">
        <v>115</v>
      </c>
      <c r="K5" s="10" t="s">
        <v>82</v>
      </c>
      <c r="L5" s="10" t="s">
        <v>112</v>
      </c>
      <c r="M5" s="28" t="s">
        <v>160</v>
      </c>
    </row>
    <row r="6" spans="1:13">
      <c r="A6" s="4"/>
      <c r="B6" s="4"/>
      <c r="C6" s="4"/>
      <c r="D6" s="4"/>
      <c r="E6" s="4"/>
      <c r="F6" s="4"/>
      <c r="G6" s="4"/>
      <c r="H6" s="4"/>
      <c r="I6" s="71"/>
      <c r="J6" s="10" t="s">
        <v>114</v>
      </c>
      <c r="K6" s="10" t="s">
        <v>158</v>
      </c>
      <c r="L6" s="10" t="s">
        <v>112</v>
      </c>
      <c r="M6" s="28" t="s">
        <v>160</v>
      </c>
    </row>
    <row r="7" spans="1:13">
      <c r="A7" s="46"/>
      <c r="B7" s="4"/>
      <c r="C7" s="4"/>
      <c r="E7" s="4"/>
      <c r="F7" s="4"/>
      <c r="G7" s="4"/>
      <c r="H7" s="4"/>
      <c r="I7" s="71"/>
      <c r="J7" s="23" t="s">
        <v>167</v>
      </c>
      <c r="K7" s="10" t="s">
        <v>168</v>
      </c>
      <c r="L7" s="10" t="s">
        <v>170</v>
      </c>
      <c r="M7" s="10"/>
    </row>
    <row r="8" spans="1:13">
      <c r="A8" s="46"/>
      <c r="B8" s="4"/>
      <c r="C8" s="4"/>
      <c r="D8" s="4"/>
      <c r="E8" s="4"/>
      <c r="F8" s="4"/>
      <c r="G8" s="4"/>
      <c r="H8" s="4"/>
      <c r="I8" s="72"/>
      <c r="J8" s="23" t="s">
        <v>193</v>
      </c>
      <c r="K8" s="23" t="s">
        <v>191</v>
      </c>
      <c r="L8" s="10" t="s">
        <v>192</v>
      </c>
      <c r="M8" s="10"/>
    </row>
    <row r="9" spans="1:13">
      <c r="A9" s="46"/>
      <c r="B9" s="4"/>
      <c r="C9" s="4"/>
      <c r="D9" s="4"/>
      <c r="E9" s="4"/>
      <c r="F9" s="4"/>
      <c r="G9" s="4"/>
      <c r="H9" s="4"/>
      <c r="I9" s="40" t="s">
        <v>165</v>
      </c>
      <c r="J9" s="10" t="s">
        <v>107</v>
      </c>
      <c r="K9" s="23" t="s">
        <v>110</v>
      </c>
      <c r="L9" s="10" t="s">
        <v>113</v>
      </c>
      <c r="M9" s="10"/>
    </row>
    <row r="10" spans="1:13">
      <c r="A10" s="46"/>
      <c r="B10" s="4"/>
      <c r="C10" s="4"/>
      <c r="D10" s="4"/>
      <c r="E10" s="4"/>
      <c r="F10" s="4"/>
      <c r="G10" s="4"/>
      <c r="H10" s="4"/>
      <c r="I10" s="70" t="s">
        <v>198</v>
      </c>
      <c r="J10" s="23" t="s">
        <v>199</v>
      </c>
      <c r="K10" s="10" t="s">
        <v>77</v>
      </c>
      <c r="L10" s="10" t="s">
        <v>195</v>
      </c>
      <c r="M10" s="23"/>
    </row>
    <row r="11" spans="1:13">
      <c r="A11" s="46"/>
      <c r="B11" s="4"/>
      <c r="C11" s="4"/>
      <c r="D11" s="4"/>
      <c r="E11" s="4"/>
      <c r="F11" s="4"/>
      <c r="G11" s="4"/>
      <c r="H11" s="4"/>
      <c r="I11" s="71"/>
      <c r="J11" s="23" t="s">
        <v>200</v>
      </c>
      <c r="K11" s="23" t="s">
        <v>191</v>
      </c>
      <c r="L11" s="10" t="s">
        <v>201</v>
      </c>
      <c r="M11" s="23"/>
    </row>
    <row r="12" spans="1:13">
      <c r="A12" s="46"/>
      <c r="B12" s="4"/>
      <c r="C12" s="4"/>
      <c r="D12" s="4"/>
      <c r="E12" s="4"/>
      <c r="F12" s="4"/>
      <c r="G12" s="4"/>
      <c r="H12" s="4"/>
      <c r="I12" s="72"/>
      <c r="J12" s="23" t="s">
        <v>217</v>
      </c>
      <c r="K12" s="23" t="s">
        <v>218</v>
      </c>
      <c r="L12" s="28" t="s">
        <v>216</v>
      </c>
      <c r="M12" s="31"/>
    </row>
    <row r="13" spans="1:13">
      <c r="A13" s="46"/>
      <c r="B13" s="4"/>
      <c r="C13" s="4"/>
      <c r="D13" s="4"/>
      <c r="E13" s="4"/>
      <c r="F13" s="4"/>
      <c r="G13" s="4"/>
      <c r="H13" s="4"/>
      <c r="I13" s="70" t="s">
        <v>207</v>
      </c>
      <c r="J13" s="23" t="s">
        <v>162</v>
      </c>
      <c r="K13" s="28" t="s">
        <v>82</v>
      </c>
      <c r="L13" s="10" t="s">
        <v>112</v>
      </c>
      <c r="M13" s="23"/>
    </row>
    <row r="14" spans="1:13">
      <c r="A14" s="46"/>
      <c r="B14" s="4"/>
      <c r="C14" s="4"/>
      <c r="D14" s="4"/>
      <c r="E14" s="4"/>
      <c r="F14" s="4"/>
      <c r="G14" s="4"/>
      <c r="H14" s="4"/>
      <c r="I14" s="72"/>
      <c r="J14" s="23" t="s">
        <v>163</v>
      </c>
      <c r="K14" s="28" t="s">
        <v>158</v>
      </c>
      <c r="L14" s="10" t="s">
        <v>112</v>
      </c>
      <c r="M14" s="23"/>
    </row>
    <row r="15" spans="1:13">
      <c r="A15" s="46"/>
      <c r="B15" s="4"/>
      <c r="C15" s="4"/>
      <c r="D15" s="4"/>
      <c r="E15" s="4"/>
      <c r="F15" s="4"/>
      <c r="G15" s="4"/>
      <c r="H15" s="4"/>
      <c r="I15" s="70" t="s">
        <v>166</v>
      </c>
      <c r="J15" s="23" t="s">
        <v>159</v>
      </c>
      <c r="K15" s="28" t="s">
        <v>119</v>
      </c>
      <c r="L15" s="10" t="s">
        <v>112</v>
      </c>
      <c r="M15" s="23" t="s">
        <v>161</v>
      </c>
    </row>
    <row r="16" spans="1:13">
      <c r="A16" s="46"/>
      <c r="B16" s="4"/>
      <c r="C16" s="4"/>
      <c r="D16" s="4"/>
      <c r="E16" s="4"/>
      <c r="F16" s="4"/>
      <c r="G16" s="4"/>
      <c r="H16" s="4"/>
      <c r="I16" s="72"/>
      <c r="J16" s="23" t="s">
        <v>209</v>
      </c>
      <c r="K16" s="28" t="s">
        <v>212</v>
      </c>
      <c r="L16" s="10" t="s">
        <v>210</v>
      </c>
      <c r="M16" s="23" t="s">
        <v>211</v>
      </c>
    </row>
    <row r="17" spans="1:13">
      <c r="A17" s="4"/>
      <c r="B17" s="4"/>
      <c r="C17" s="4"/>
      <c r="D17" s="4"/>
      <c r="E17" s="4"/>
      <c r="F17" s="4"/>
      <c r="G17" s="4"/>
      <c r="H17" s="4"/>
      <c r="I17" s="70" t="s">
        <v>206</v>
      </c>
      <c r="J17" s="35" t="s">
        <v>204</v>
      </c>
      <c r="K17" s="34" t="s">
        <v>71</v>
      </c>
      <c r="L17" s="34" t="s">
        <v>202</v>
      </c>
      <c r="M17" s="34"/>
    </row>
    <row r="18" spans="1:13">
      <c r="A18" s="4"/>
      <c r="B18" s="4"/>
      <c r="C18" s="4"/>
      <c r="D18" s="4"/>
      <c r="E18" s="4"/>
      <c r="F18" s="4"/>
      <c r="G18" s="4"/>
      <c r="H18" s="4"/>
      <c r="I18" s="71"/>
      <c r="J18" s="23" t="s">
        <v>156</v>
      </c>
      <c r="K18" s="10" t="s">
        <v>82</v>
      </c>
      <c r="L18" s="10" t="s">
        <v>112</v>
      </c>
      <c r="M18" s="28" t="s">
        <v>160</v>
      </c>
    </row>
    <row r="19" spans="1:13">
      <c r="A19" s="47"/>
      <c r="B19" s="47"/>
      <c r="C19" s="4"/>
      <c r="D19" s="4"/>
      <c r="E19" s="4"/>
      <c r="F19" s="4"/>
      <c r="G19" s="4"/>
      <c r="H19" s="4"/>
      <c r="I19" s="71"/>
      <c r="J19" s="23" t="s">
        <v>157</v>
      </c>
      <c r="K19" s="10" t="s">
        <v>158</v>
      </c>
      <c r="L19" s="10" t="s">
        <v>112</v>
      </c>
      <c r="M19" s="28" t="s">
        <v>160</v>
      </c>
    </row>
    <row r="20" spans="1:13">
      <c r="A20" s="46"/>
      <c r="B20" s="48"/>
      <c r="C20" s="47"/>
      <c r="D20" s="47"/>
      <c r="E20" s="47"/>
      <c r="F20" s="4"/>
      <c r="G20" s="4"/>
      <c r="H20" s="4"/>
      <c r="I20" s="71"/>
      <c r="J20" s="23" t="s">
        <v>194</v>
      </c>
      <c r="K20" s="23" t="s">
        <v>191</v>
      </c>
      <c r="L20" s="10" t="s">
        <v>192</v>
      </c>
      <c r="M20" s="28"/>
    </row>
    <row r="21" spans="1:13">
      <c r="A21" s="46"/>
      <c r="B21" s="4"/>
      <c r="C21" s="48"/>
      <c r="D21" s="48"/>
      <c r="E21" s="48"/>
      <c r="F21" s="4"/>
      <c r="G21" s="4"/>
      <c r="H21" s="4"/>
      <c r="I21" s="71"/>
      <c r="J21" s="23" t="s">
        <v>169</v>
      </c>
      <c r="K21" s="10" t="s">
        <v>168</v>
      </c>
      <c r="L21" s="10" t="s">
        <v>170</v>
      </c>
      <c r="M21" s="10"/>
    </row>
    <row r="22" spans="1:13">
      <c r="A22" s="46"/>
      <c r="B22" s="4"/>
      <c r="C22" s="4"/>
      <c r="D22" s="4"/>
      <c r="E22" s="4"/>
      <c r="F22" s="4"/>
      <c r="G22" s="4"/>
      <c r="H22" s="4"/>
      <c r="I22" s="71"/>
      <c r="J22" s="33" t="s">
        <v>196</v>
      </c>
      <c r="K22" s="10" t="s">
        <v>77</v>
      </c>
      <c r="L22" s="10" t="s">
        <v>195</v>
      </c>
      <c r="M22" s="10"/>
    </row>
    <row r="23" spans="1:13">
      <c r="A23" s="46"/>
      <c r="B23" s="4"/>
      <c r="C23" s="4"/>
      <c r="D23" s="4"/>
      <c r="E23" s="4"/>
      <c r="F23" s="4"/>
      <c r="G23" s="4"/>
      <c r="H23" s="4"/>
      <c r="I23" s="72"/>
      <c r="J23" s="33" t="s">
        <v>219</v>
      </c>
      <c r="K23" s="52" t="s">
        <v>218</v>
      </c>
      <c r="L23" s="28" t="s">
        <v>216</v>
      </c>
      <c r="M23" s="10"/>
    </row>
    <row r="24" spans="1:13">
      <c r="A24" s="46"/>
      <c r="B24" s="4"/>
      <c r="C24" s="4"/>
      <c r="D24" s="4"/>
      <c r="E24" s="4"/>
      <c r="F24" s="4"/>
      <c r="G24" s="4"/>
      <c r="H24" s="4"/>
      <c r="I24" s="24" t="s">
        <v>3</v>
      </c>
      <c r="J24" s="53" t="s">
        <v>203</v>
      </c>
      <c r="K24" s="34" t="s">
        <v>71</v>
      </c>
      <c r="L24" s="34" t="s">
        <v>202</v>
      </c>
      <c r="M24" s="34"/>
    </row>
    <row r="25" spans="1:13">
      <c r="A25" s="46"/>
      <c r="B25" s="4"/>
      <c r="C25" s="4"/>
      <c r="D25" s="4"/>
      <c r="E25" s="4"/>
      <c r="F25" s="4"/>
      <c r="G25" s="4"/>
      <c r="H25" s="4"/>
      <c r="I25" s="70" t="s">
        <v>38</v>
      </c>
      <c r="J25" s="10" t="s">
        <v>93</v>
      </c>
      <c r="K25" s="10" t="s">
        <v>95</v>
      </c>
      <c r="L25" s="10" t="s">
        <v>94</v>
      </c>
      <c r="M25" s="10" t="s">
        <v>98</v>
      </c>
    </row>
    <row r="26" spans="1:13">
      <c r="A26" s="46"/>
      <c r="B26" s="4"/>
      <c r="C26" s="4"/>
      <c r="D26" s="4"/>
      <c r="E26" s="4"/>
      <c r="F26" s="4"/>
      <c r="G26" s="4"/>
      <c r="H26" s="4"/>
      <c r="I26" s="71"/>
      <c r="J26" s="10">
        <v>0.32100000000000001</v>
      </c>
      <c r="K26" s="10" t="s">
        <v>96</v>
      </c>
      <c r="L26" s="10" t="s">
        <v>63</v>
      </c>
      <c r="M26" s="10"/>
    </row>
    <row r="27" spans="1:13">
      <c r="A27" s="46"/>
      <c r="B27" s="4"/>
      <c r="C27" s="4"/>
      <c r="D27" s="4"/>
      <c r="E27" s="4"/>
      <c r="F27" s="4"/>
      <c r="G27" s="4"/>
      <c r="H27" s="4"/>
      <c r="I27" s="72"/>
      <c r="J27" s="10">
        <v>0.29799999999999999</v>
      </c>
      <c r="K27" s="23" t="s">
        <v>97</v>
      </c>
      <c r="L27" s="10" t="s">
        <v>63</v>
      </c>
      <c r="M27" s="23"/>
    </row>
    <row r="28" spans="1:13">
      <c r="A28" s="46"/>
      <c r="B28" s="4"/>
      <c r="C28" s="4"/>
      <c r="D28" s="4"/>
      <c r="E28" s="4"/>
      <c r="F28" s="4"/>
      <c r="G28" s="4"/>
      <c r="H28" s="4"/>
      <c r="I28" s="70" t="s">
        <v>37</v>
      </c>
      <c r="J28" s="34">
        <v>0.99</v>
      </c>
      <c r="K28" s="54" t="s">
        <v>225</v>
      </c>
      <c r="L28" s="34" t="s">
        <v>223</v>
      </c>
      <c r="M28" s="34" t="s">
        <v>224</v>
      </c>
    </row>
    <row r="29" spans="1:13">
      <c r="A29" s="46"/>
      <c r="B29" s="4"/>
      <c r="C29" s="4"/>
      <c r="D29" s="4"/>
      <c r="E29" s="4"/>
      <c r="F29" s="4"/>
      <c r="G29" s="4"/>
      <c r="H29" s="4"/>
      <c r="I29" s="71"/>
      <c r="J29" s="23" t="s">
        <v>104</v>
      </c>
      <c r="K29" s="23" t="s">
        <v>110</v>
      </c>
      <c r="L29" s="10" t="s">
        <v>111</v>
      </c>
      <c r="M29" s="23" t="s">
        <v>105</v>
      </c>
    </row>
    <row r="30" spans="1:13">
      <c r="A30" s="48"/>
      <c r="B30" s="4"/>
      <c r="C30" s="4"/>
      <c r="D30" s="4"/>
      <c r="E30" s="4"/>
      <c r="F30" s="4"/>
      <c r="G30" s="4"/>
      <c r="H30" s="4"/>
      <c r="I30" s="71"/>
      <c r="J30" s="23" t="s">
        <v>116</v>
      </c>
      <c r="K30" s="28" t="s">
        <v>119</v>
      </c>
      <c r="L30" s="28" t="s">
        <v>117</v>
      </c>
      <c r="M30" s="23" t="s">
        <v>118</v>
      </c>
    </row>
    <row r="31" spans="1:13">
      <c r="A31" s="48"/>
      <c r="B31" s="4"/>
      <c r="C31" s="4"/>
      <c r="D31" s="4"/>
      <c r="E31" s="4"/>
      <c r="F31" s="4"/>
      <c r="G31" s="4"/>
      <c r="H31" s="4"/>
      <c r="I31" s="71"/>
      <c r="J31" s="10">
        <v>9.7000000000000003E-2</v>
      </c>
      <c r="K31" s="23" t="s">
        <v>213</v>
      </c>
      <c r="L31" s="10" t="s">
        <v>231</v>
      </c>
      <c r="M31" s="10" t="s">
        <v>214</v>
      </c>
    </row>
    <row r="32" spans="1:13">
      <c r="A32" s="48"/>
      <c r="B32" s="4"/>
      <c r="C32" s="4"/>
      <c r="D32" s="4"/>
      <c r="E32" s="4"/>
      <c r="F32" s="4"/>
      <c r="G32" s="4"/>
      <c r="H32" s="4"/>
      <c r="I32" s="71"/>
      <c r="J32" s="10">
        <v>0.19</v>
      </c>
      <c r="K32" s="51" t="s">
        <v>222</v>
      </c>
      <c r="L32" s="51" t="s">
        <v>210</v>
      </c>
      <c r="M32" s="10" t="s">
        <v>215</v>
      </c>
    </row>
    <row r="33" spans="1:13">
      <c r="A33" s="48"/>
      <c r="B33" s="4"/>
      <c r="C33" s="4"/>
      <c r="D33" s="4"/>
      <c r="E33" s="4"/>
      <c r="F33" s="4"/>
      <c r="G33" s="4"/>
      <c r="H33" s="4"/>
      <c r="I33" s="72"/>
      <c r="J33" s="10">
        <v>0.85</v>
      </c>
      <c r="K33" s="51" t="s">
        <v>222</v>
      </c>
      <c r="L33" s="10" t="s">
        <v>220</v>
      </c>
      <c r="M33" s="10" t="s">
        <v>221</v>
      </c>
    </row>
    <row r="34" spans="1:13">
      <c r="A34" s="49"/>
      <c r="B34" s="4"/>
      <c r="C34" s="4"/>
      <c r="D34" s="4"/>
      <c r="E34" s="4"/>
      <c r="F34" s="4"/>
      <c r="G34" s="4"/>
      <c r="H34" s="4"/>
      <c r="I34" s="70" t="s">
        <v>34</v>
      </c>
      <c r="J34" s="10">
        <v>0.157</v>
      </c>
      <c r="K34" s="10" t="s">
        <v>96</v>
      </c>
      <c r="L34" s="10" t="s">
        <v>63</v>
      </c>
      <c r="M34" s="10"/>
    </row>
    <row r="35" spans="1:13">
      <c r="A35" s="6"/>
      <c r="I35" s="71"/>
      <c r="J35" s="10">
        <v>5.5E-2</v>
      </c>
      <c r="K35" s="10" t="s">
        <v>97</v>
      </c>
      <c r="L35" s="10" t="s">
        <v>63</v>
      </c>
      <c r="M35" s="10"/>
    </row>
    <row r="36" spans="1:13">
      <c r="A36" s="1"/>
      <c r="I36" s="72"/>
      <c r="J36" s="10">
        <v>0.1</v>
      </c>
      <c r="K36" s="28" t="s">
        <v>124</v>
      </c>
      <c r="L36" s="28" t="s">
        <v>123</v>
      </c>
      <c r="M36" s="23"/>
    </row>
    <row r="37" spans="1:13">
      <c r="A37" s="1"/>
      <c r="J37" s="22"/>
      <c r="K37" s="50"/>
    </row>
    <row r="38" spans="1:13">
      <c r="A38" s="6"/>
      <c r="B38" s="4"/>
      <c r="J38" s="22"/>
    </row>
    <row r="39" spans="1:13">
      <c r="A39" s="3"/>
      <c r="B39" s="4"/>
      <c r="J39" s="22"/>
    </row>
  </sheetData>
  <mergeCells count="10">
    <mergeCell ref="I34:I36"/>
    <mergeCell ref="I13:I14"/>
    <mergeCell ref="I15:I16"/>
    <mergeCell ref="I1:M1"/>
    <mergeCell ref="G2:G4"/>
    <mergeCell ref="I28:I33"/>
    <mergeCell ref="I25:I27"/>
    <mergeCell ref="I10:I12"/>
    <mergeCell ref="I17:I23"/>
    <mergeCell ref="I5:I8"/>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96F9-2064-C442-AA83-FC9B8059BCBC}">
  <dimension ref="A1:F5"/>
  <sheetViews>
    <sheetView tabSelected="1" workbookViewId="0">
      <selection sqref="A1:F5"/>
    </sheetView>
  </sheetViews>
  <sheetFormatPr baseColWidth="10" defaultRowHeight="16"/>
  <cols>
    <col min="6" max="6" width="130.33203125" customWidth="1"/>
  </cols>
  <sheetData>
    <row r="1" spans="1:6">
      <c r="A1" s="41" t="s">
        <v>0</v>
      </c>
      <c r="B1" s="41" t="s">
        <v>1</v>
      </c>
      <c r="C1" s="41" t="s">
        <v>2</v>
      </c>
      <c r="D1" s="41" t="s">
        <v>3</v>
      </c>
      <c r="E1" s="41" t="s">
        <v>4</v>
      </c>
      <c r="F1" s="42"/>
    </row>
    <row r="2" spans="1:6">
      <c r="A2" s="43" t="s">
        <v>5</v>
      </c>
      <c r="B2" s="44" t="s">
        <v>6</v>
      </c>
      <c r="C2" s="43" t="s">
        <v>7</v>
      </c>
      <c r="D2" s="42">
        <v>0</v>
      </c>
      <c r="E2" s="42" t="s">
        <v>8</v>
      </c>
      <c r="F2" s="42" t="s">
        <v>9</v>
      </c>
    </row>
    <row r="3" spans="1:6">
      <c r="A3" s="43" t="s">
        <v>10</v>
      </c>
      <c r="B3" s="44" t="s">
        <v>11</v>
      </c>
      <c r="C3" s="43" t="s">
        <v>12</v>
      </c>
      <c r="D3" s="42">
        <v>0</v>
      </c>
      <c r="E3" s="42">
        <v>0.27900000000000003</v>
      </c>
      <c r="F3" s="43" t="s">
        <v>13</v>
      </c>
    </row>
    <row r="4" spans="1:6">
      <c r="A4" s="43" t="s">
        <v>14</v>
      </c>
      <c r="B4" s="44" t="s">
        <v>15</v>
      </c>
      <c r="C4" s="43" t="s">
        <v>16</v>
      </c>
      <c r="D4" s="42">
        <v>0</v>
      </c>
      <c r="E4" s="42">
        <v>0.27900000000000003</v>
      </c>
      <c r="F4" s="43" t="s">
        <v>17</v>
      </c>
    </row>
    <row r="5" spans="1:6">
      <c r="A5" s="43" t="s">
        <v>18</v>
      </c>
      <c r="B5" s="44" t="s">
        <v>19</v>
      </c>
      <c r="C5" s="43" t="s">
        <v>20</v>
      </c>
      <c r="D5" s="42">
        <v>25</v>
      </c>
      <c r="E5" s="42">
        <v>0.41</v>
      </c>
      <c r="F5" s="43" t="s">
        <v>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572-3A84-1847-9350-1DEE4F204610}">
  <dimension ref="A1:M22"/>
  <sheetViews>
    <sheetView workbookViewId="0">
      <selection sqref="A1:M21"/>
    </sheetView>
  </sheetViews>
  <sheetFormatPr baseColWidth="10" defaultRowHeight="16"/>
  <cols>
    <col min="1" max="1" width="18.5" customWidth="1"/>
    <col min="6" max="6" width="21.5" customWidth="1"/>
    <col min="9" max="9" width="22.5" customWidth="1"/>
    <col min="10" max="10" width="40.33203125" customWidth="1"/>
    <col min="11" max="11" width="27.83203125" customWidth="1"/>
    <col min="12" max="12" width="56.5" customWidth="1"/>
    <col min="13" max="13" width="127" customWidth="1"/>
  </cols>
  <sheetData>
    <row r="1" spans="1:13">
      <c r="A1" s="16" t="s">
        <v>0</v>
      </c>
      <c r="B1" s="16" t="s">
        <v>1</v>
      </c>
      <c r="C1" s="16" t="s">
        <v>2</v>
      </c>
      <c r="D1" s="16" t="s">
        <v>3</v>
      </c>
      <c r="E1" s="16" t="s">
        <v>4</v>
      </c>
      <c r="F1" s="15" t="s">
        <v>34</v>
      </c>
      <c r="I1" s="73" t="s">
        <v>39</v>
      </c>
      <c r="J1" s="73"/>
      <c r="K1" s="73"/>
      <c r="L1" s="73"/>
      <c r="M1" s="73"/>
    </row>
    <row r="2" spans="1:13">
      <c r="A2" t="s">
        <v>27</v>
      </c>
      <c r="I2" s="24" t="s">
        <v>45</v>
      </c>
      <c r="J2" s="25" t="s">
        <v>49</v>
      </c>
      <c r="K2" s="25" t="s">
        <v>48</v>
      </c>
      <c r="L2" s="25" t="s">
        <v>46</v>
      </c>
      <c r="M2" s="14" t="s">
        <v>47</v>
      </c>
    </row>
    <row r="3" spans="1:13">
      <c r="A3" t="s">
        <v>28</v>
      </c>
      <c r="B3" s="2"/>
      <c r="I3" s="26" t="s">
        <v>25</v>
      </c>
      <c r="J3" s="10"/>
      <c r="K3" s="10"/>
      <c r="L3" s="10"/>
      <c r="M3" s="9"/>
    </row>
    <row r="4" spans="1:13">
      <c r="A4" t="s">
        <v>18</v>
      </c>
      <c r="D4" s="2"/>
      <c r="I4" s="26" t="s">
        <v>1</v>
      </c>
      <c r="J4" s="10"/>
      <c r="K4" s="10"/>
      <c r="L4" s="10"/>
      <c r="M4" s="9"/>
    </row>
    <row r="5" spans="1:13">
      <c r="I5" s="26" t="s">
        <v>2</v>
      </c>
      <c r="J5" s="10"/>
      <c r="K5" s="10"/>
      <c r="L5" s="10"/>
      <c r="M5" s="9"/>
    </row>
    <row r="6" spans="1:13">
      <c r="I6" s="74" t="s">
        <v>3</v>
      </c>
      <c r="J6" s="10"/>
      <c r="K6" s="10"/>
      <c r="L6" s="10"/>
      <c r="M6" s="9"/>
    </row>
    <row r="7" spans="1:13">
      <c r="A7" s="1"/>
      <c r="I7" s="74"/>
      <c r="J7" s="10"/>
      <c r="K7" s="10"/>
      <c r="L7" s="10"/>
      <c r="M7" s="9"/>
    </row>
    <row r="8" spans="1:13">
      <c r="A8" s="1"/>
      <c r="I8" s="24" t="s">
        <v>38</v>
      </c>
      <c r="J8" s="10">
        <v>0.19600000000000001</v>
      </c>
      <c r="K8" s="10" t="s">
        <v>99</v>
      </c>
      <c r="L8" s="10" t="s">
        <v>63</v>
      </c>
      <c r="M8" s="9"/>
    </row>
    <row r="9" spans="1:13">
      <c r="A9" s="3"/>
      <c r="I9" s="24"/>
      <c r="J9" s="10"/>
      <c r="K9" s="10"/>
      <c r="L9" s="10"/>
      <c r="M9" s="9"/>
    </row>
    <row r="10" spans="1:13">
      <c r="A10" s="20" t="s">
        <v>37</v>
      </c>
      <c r="B10" s="21" t="s">
        <v>102</v>
      </c>
      <c r="I10" s="24"/>
      <c r="J10" s="10"/>
      <c r="K10" s="23"/>
      <c r="L10" s="10"/>
      <c r="M10" s="19"/>
    </row>
    <row r="11" spans="1:13">
      <c r="A11" s="21" t="s">
        <v>103</v>
      </c>
      <c r="I11" s="70" t="s">
        <v>37</v>
      </c>
      <c r="J11" s="10">
        <v>6.8000000000000005E-2</v>
      </c>
      <c r="K11" s="10" t="s">
        <v>100</v>
      </c>
      <c r="L11" s="10" t="s">
        <v>101</v>
      </c>
      <c r="M11" s="9"/>
    </row>
    <row r="12" spans="1:13">
      <c r="A12" s="1"/>
      <c r="I12" s="71"/>
      <c r="J12" s="10"/>
      <c r="K12" s="10"/>
      <c r="L12" s="10"/>
      <c r="M12" s="9"/>
    </row>
    <row r="13" spans="1:13">
      <c r="A13" s="1"/>
      <c r="I13" s="71"/>
      <c r="J13" s="10"/>
      <c r="K13" s="10"/>
      <c r="L13" s="10"/>
      <c r="M13" s="9"/>
    </row>
    <row r="14" spans="1:13">
      <c r="A14" s="1"/>
      <c r="I14" s="71"/>
      <c r="J14" s="10"/>
      <c r="K14" s="10"/>
      <c r="L14" s="10"/>
      <c r="M14" s="9"/>
    </row>
    <row r="15" spans="1:13">
      <c r="A15" s="1"/>
      <c r="I15" s="72"/>
      <c r="J15" s="10"/>
      <c r="K15" s="10"/>
      <c r="L15" s="10"/>
      <c r="M15" s="9"/>
    </row>
    <row r="16" spans="1:13">
      <c r="A16" s="1"/>
      <c r="I16" s="26" t="s">
        <v>31</v>
      </c>
      <c r="J16" s="4" t="s">
        <v>180</v>
      </c>
      <c r="K16" s="10"/>
      <c r="L16" s="4" t="s">
        <v>181</v>
      </c>
      <c r="M16" s="11"/>
    </row>
    <row r="17" spans="9:13">
      <c r="I17" s="70" t="s">
        <v>32</v>
      </c>
      <c r="J17" s="10"/>
      <c r="K17" s="10"/>
      <c r="L17" s="4"/>
      <c r="M17" s="11"/>
    </row>
    <row r="18" spans="9:13">
      <c r="I18" s="71"/>
      <c r="J18" s="10"/>
      <c r="K18" s="10"/>
      <c r="L18" s="10"/>
      <c r="M18" s="11"/>
    </row>
    <row r="19" spans="9:13">
      <c r="I19" s="72"/>
      <c r="J19" s="10"/>
      <c r="K19" s="10"/>
      <c r="L19" s="10"/>
      <c r="M19" s="11"/>
    </row>
    <row r="20" spans="9:13">
      <c r="I20" s="70" t="s">
        <v>34</v>
      </c>
      <c r="J20" s="10"/>
      <c r="K20" s="10"/>
      <c r="L20" s="10"/>
      <c r="M20" s="11"/>
    </row>
    <row r="21" spans="9:13">
      <c r="I21" s="72"/>
      <c r="J21" s="10"/>
      <c r="K21" s="10"/>
      <c r="L21" s="10"/>
      <c r="M21" s="11"/>
    </row>
    <row r="22" spans="9:13">
      <c r="I22" s="4"/>
      <c r="J22" s="4"/>
      <c r="K22" s="4"/>
      <c r="L22" s="4"/>
    </row>
  </sheetData>
  <mergeCells count="5">
    <mergeCell ref="I1:M1"/>
    <mergeCell ref="I6:I7"/>
    <mergeCell ref="I11:I15"/>
    <mergeCell ref="I17:I19"/>
    <mergeCell ref="I20:I21"/>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EA422-A659-D240-9A51-D6BE22112558}">
  <dimension ref="I1:M21"/>
  <sheetViews>
    <sheetView workbookViewId="0">
      <selection activeCell="H1" sqref="H1:M21"/>
    </sheetView>
  </sheetViews>
  <sheetFormatPr baseColWidth="10" defaultRowHeight="16"/>
  <cols>
    <col min="9" max="9" width="22.5" customWidth="1"/>
    <col min="10" max="10" width="41" customWidth="1"/>
    <col min="11" max="11" width="21.1640625" customWidth="1"/>
    <col min="12" max="12" width="62.83203125" customWidth="1"/>
    <col min="13" max="13" width="58.1640625" customWidth="1"/>
  </cols>
  <sheetData>
    <row r="1" spans="9:13">
      <c r="I1" s="73" t="s">
        <v>39</v>
      </c>
      <c r="J1" s="73"/>
      <c r="K1" s="73"/>
      <c r="L1" s="73"/>
      <c r="M1" s="73"/>
    </row>
    <row r="2" spans="9:13">
      <c r="I2" s="12" t="s">
        <v>45</v>
      </c>
      <c r="J2" s="14" t="s">
        <v>49</v>
      </c>
      <c r="K2" s="14" t="s">
        <v>48</v>
      </c>
      <c r="L2" s="14" t="s">
        <v>46</v>
      </c>
      <c r="M2" s="14" t="s">
        <v>47</v>
      </c>
    </row>
    <row r="3" spans="9:13">
      <c r="I3" s="13" t="s">
        <v>25</v>
      </c>
      <c r="J3" s="9"/>
      <c r="K3" s="10"/>
      <c r="L3" s="9"/>
      <c r="M3" s="9"/>
    </row>
    <row r="4" spans="9:13">
      <c r="I4" s="13" t="s">
        <v>1</v>
      </c>
      <c r="J4" s="9"/>
      <c r="K4" s="9"/>
      <c r="L4" s="9"/>
      <c r="M4" s="9"/>
    </row>
    <row r="5" spans="9:13">
      <c r="I5" s="13" t="s">
        <v>2</v>
      </c>
      <c r="J5" s="9"/>
      <c r="K5" s="9"/>
      <c r="L5" s="9"/>
      <c r="M5" s="9"/>
    </row>
    <row r="6" spans="9:13">
      <c r="I6" s="75" t="s">
        <v>3</v>
      </c>
      <c r="J6" s="9"/>
      <c r="K6" s="9"/>
      <c r="L6" s="10"/>
      <c r="M6" s="9"/>
    </row>
    <row r="7" spans="9:13">
      <c r="I7" s="75"/>
      <c r="J7" s="9"/>
      <c r="K7" s="9"/>
      <c r="L7" s="10"/>
      <c r="M7" s="9"/>
    </row>
    <row r="8" spans="9:13">
      <c r="I8" s="12" t="s">
        <v>38</v>
      </c>
      <c r="J8" s="9">
        <v>0.19600000000000001</v>
      </c>
      <c r="K8" s="9" t="s">
        <v>99</v>
      </c>
      <c r="L8" s="10" t="s">
        <v>63</v>
      </c>
      <c r="M8" s="9"/>
    </row>
    <row r="9" spans="9:13">
      <c r="I9" s="12"/>
      <c r="J9" s="9"/>
      <c r="K9" s="9"/>
      <c r="L9" s="9"/>
      <c r="M9" s="9"/>
    </row>
    <row r="10" spans="9:13">
      <c r="I10" s="12"/>
      <c r="J10" s="9"/>
      <c r="K10" s="31"/>
      <c r="L10" s="9"/>
      <c r="M10" s="19"/>
    </row>
    <row r="11" spans="9:13">
      <c r="I11" s="76" t="s">
        <v>37</v>
      </c>
      <c r="J11" s="10">
        <v>6.8000000000000005E-2</v>
      </c>
      <c r="K11" s="9" t="s">
        <v>100</v>
      </c>
      <c r="L11" s="9" t="s">
        <v>101</v>
      </c>
      <c r="M11" s="9"/>
    </row>
    <row r="12" spans="9:13">
      <c r="I12" s="77"/>
      <c r="J12" s="10"/>
      <c r="K12" s="9"/>
      <c r="L12" s="9"/>
      <c r="M12" s="9"/>
    </row>
    <row r="13" spans="9:13">
      <c r="I13" s="77"/>
      <c r="J13" s="9"/>
      <c r="K13" s="9"/>
      <c r="L13" s="9"/>
      <c r="M13" s="9"/>
    </row>
    <row r="14" spans="9:13">
      <c r="I14" s="77"/>
      <c r="J14" s="9"/>
      <c r="K14" s="9"/>
      <c r="L14" s="9"/>
      <c r="M14" s="9"/>
    </row>
    <row r="15" spans="9:13">
      <c r="I15" s="78"/>
      <c r="J15" s="9"/>
      <c r="K15" s="9"/>
      <c r="L15" s="9"/>
      <c r="M15" s="9"/>
    </row>
    <row r="16" spans="9:13">
      <c r="I16" s="13" t="s">
        <v>31</v>
      </c>
      <c r="J16" s="4" t="s">
        <v>182</v>
      </c>
      <c r="K16" s="9"/>
      <c r="L16" s="4" t="s">
        <v>183</v>
      </c>
      <c r="M16" s="11"/>
    </row>
    <row r="17" spans="9:13">
      <c r="I17" s="76" t="s">
        <v>32</v>
      </c>
      <c r="J17" s="9"/>
      <c r="K17" s="9"/>
      <c r="L17" s="30"/>
      <c r="M17" s="11"/>
    </row>
    <row r="18" spans="9:13">
      <c r="I18" s="77"/>
      <c r="J18" s="9"/>
      <c r="K18" s="9"/>
      <c r="L18" s="9"/>
      <c r="M18" s="11"/>
    </row>
    <row r="19" spans="9:13">
      <c r="I19" s="78"/>
      <c r="J19" s="9"/>
      <c r="K19" s="9"/>
      <c r="L19" s="9"/>
      <c r="M19" s="11"/>
    </row>
    <row r="20" spans="9:13">
      <c r="I20" s="76" t="s">
        <v>34</v>
      </c>
      <c r="J20" s="10"/>
      <c r="K20" s="9"/>
      <c r="L20" s="9"/>
      <c r="M20" s="11"/>
    </row>
    <row r="21" spans="9:13">
      <c r="I21" s="78"/>
      <c r="J21" s="10"/>
      <c r="K21" s="11"/>
      <c r="L21" s="11"/>
      <c r="M21" s="11"/>
    </row>
  </sheetData>
  <mergeCells count="5">
    <mergeCell ref="I1:M1"/>
    <mergeCell ref="I6:I7"/>
    <mergeCell ref="I11:I15"/>
    <mergeCell ref="I17:I19"/>
    <mergeCell ref="I20:I2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silky sharks</vt:lpstr>
      <vt:lpstr>blacktips</vt:lpstr>
      <vt:lpstr>hammerheads</vt:lpstr>
      <vt:lpstr>blue sharks</vt:lpstr>
      <vt:lpstr>galapagos sharks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tuñas corzon</dc:creator>
  <cp:lastModifiedBy>alex tuñas corzon</cp:lastModifiedBy>
  <dcterms:created xsi:type="dcterms:W3CDTF">2019-07-22T22:39:22Z</dcterms:created>
  <dcterms:modified xsi:type="dcterms:W3CDTF">2020-03-02T05:56:32Z</dcterms:modified>
</cp:coreProperties>
</file>