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lextunas/Documents/ASU/2019-2020/Research/Projects/Sharks By-Catch/"/>
    </mc:Choice>
  </mc:AlternateContent>
  <xr:revisionPtr revIDLastSave="0" documentId="13_ncr:1_{2CCDFB18-6E4D-FD40-B30C-8A34ABFF40BE}" xr6:coauthVersionLast="43" xr6:coauthVersionMax="43" xr10:uidLastSave="{00000000-0000-0000-0000-000000000000}"/>
  <bookViews>
    <workbookView xWindow="0" yWindow="460" windowWidth="28800" windowHeight="16600" xr2:uid="{00000000-000D-0000-FFFF-FFFF00000000}"/>
  </bookViews>
  <sheets>
    <sheet name="Matrices" sheetId="1" r:id="rId1"/>
    <sheet name="Information" sheetId="2" r:id="rId2"/>
  </sheets>
  <definedNames>
    <definedName name="_0.944__1_X">Matrices!$L$33</definedName>
    <definedName name="adult_mortality">Matrices!$B$39</definedName>
    <definedName name="adult_survival">Matrices!$B$43</definedName>
    <definedName name="adult_survival_qbs">Matrices!$B$45</definedName>
    <definedName name="adult_survival_rms">Matrices!$B$45</definedName>
    <definedName name="adult_survival_sanctuary">Matrices!$B$44</definedName>
    <definedName name="Data">Matrices!$B$33</definedName>
    <definedName name="fertility">Matrices!$B$46</definedName>
    <definedName name="juvenile_mortality">Matrices!$B$37</definedName>
    <definedName name="juvenile_survival">Matrices!$B$41</definedName>
    <definedName name="M">Matrices!$B$35</definedName>
    <definedName name="M_2">Matrices!#REF!</definedName>
    <definedName name="M2_">Matrices!#REF!</definedName>
    <definedName name="MAB">Matrices!$B$34</definedName>
    <definedName name="MBA">Matrices!$B$35</definedName>
    <definedName name="neonate_mortality">Matrices!$B$36</definedName>
    <definedName name="neonate_survival">Matrices!$B$40</definedName>
    <definedName name="Sex_ratio">Matrices!$B$30</definedName>
    <definedName name="subadult_mortality">Matrices!$B$38</definedName>
    <definedName name="subadult_survival">Matrices!$B$42</definedName>
    <definedName name="X">Matrices!$B$35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0" i="1" l="1"/>
  <c r="L54" i="1"/>
  <c r="L42" i="1"/>
  <c r="H58" i="1"/>
  <c r="H46" i="1"/>
  <c r="H34" i="1"/>
  <c r="L58" i="1" l="1"/>
  <c r="L55" i="1"/>
  <c r="K58" i="1"/>
  <c r="J57" i="1"/>
  <c r="I56" i="1"/>
  <c r="H54" i="1"/>
  <c r="G54" i="1"/>
  <c r="F53" i="1"/>
  <c r="E52" i="1"/>
  <c r="H51" i="1"/>
  <c r="L43" i="1"/>
  <c r="L46" i="1"/>
  <c r="H42" i="1"/>
  <c r="K46" i="1"/>
  <c r="J45" i="1"/>
  <c r="I44" i="1"/>
  <c r="G42" i="1"/>
  <c r="F41" i="1"/>
  <c r="E40" i="1"/>
  <c r="K34" i="1"/>
  <c r="J33" i="1"/>
  <c r="I32" i="1"/>
  <c r="L34" i="1"/>
  <c r="H30" i="1"/>
  <c r="G30" i="1"/>
  <c r="F29" i="1"/>
  <c r="E28" i="1"/>
  <c r="L31" i="1"/>
  <c r="H39" i="1"/>
  <c r="H27" i="1"/>
  <c r="B45" i="1"/>
  <c r="B44" i="1"/>
  <c r="B43" i="1"/>
  <c r="B42" i="1"/>
  <c r="B41" i="1"/>
  <c r="B40" i="1"/>
  <c r="B36" i="1"/>
  <c r="B3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tc={662044E7-FD29-FE4A-B6F5-E2E04CC86DB0}</author>
    <author>tc={2A659BFE-A402-6B4A-AD9F-FB8F3054684C}</author>
    <author>tc={67A4272E-D4B1-504E-B4DD-9A5763AC1FA1}</author>
    <author>tc={D430E22B-8095-174B-8214-6BFFD5001DE9}</author>
  </authors>
  <commentList>
    <comment ref="E6" authorId="0" shapeId="0" xr:uid="{662044E7-FD29-FE4A-B6F5-E2E04CC86DB0}">
      <text>
        <t>[Threaded comment]
Your version of Excel allows you to read this threaded comment; however, any edits to it will get removed if the file is opened in a newer version of Excel. Learn more: https://go.microsoft.com/fwlink/?linkid=870924
Comment:
    By Selina Heppell: “Think of columns as "where animals are going" and rows as "where animals come from". Right now, this column has animals producing offspring that go to row 1, adults that stay in row 9, offspring that go to row 10, and adults that go to row 18. That is all correct if offspring and adults are the only animals going to patch B (juveniles stay in a patch).”</t>
      </text>
    </comment>
    <comment ref="E26" authorId="1" shapeId="0" xr:uid="{2A659BFE-A402-6B4A-AD9F-FB8F3054684C}">
      <text>
        <t>[Threaded comment]
Your version of Excel allows you to read this threaded comment; however, any edits to it will get removed if the file is opened in a newer version of Excel. Learn more: https://go.microsoft.com/fwlink/?linkid=870924
Comment:
    By Selina Heppell: “Think of columns as "where animals are going" and rows as "where animals come from". Right now, this column has animals producing offspring that go to row 1, adults that stay in row 9, offspring that go to row 10, and adults that go to row 18. That is all correct if offspring and adults are the only animals going to patch B (juveniles stay in a patch).”</t>
      </text>
    </comment>
    <comment ref="E38" authorId="2" shapeId="0" xr:uid="{67A4272E-D4B1-504E-B4DD-9A5763AC1FA1}">
      <text>
        <t>[Threaded comment]
Your version of Excel allows you to read this threaded comment; however, any edits to it will get removed if the file is opened in a newer version of Excel. Learn more: https://go.microsoft.com/fwlink/?linkid=870924
Comment:
    By Selina Heppell: “Think of columns as "where animals are going" and rows as "where animals come from". Right now, this column has animals producing offspring that go to row 1, adults that stay in row 9, offspring that go to row 10, and adults that go to row 18. That is all correct if offspring and adults are the only animals going to patch B (juveniles stay in a patch).”</t>
      </text>
    </comment>
    <comment ref="E50" authorId="3" shapeId="0" xr:uid="{D430E22B-8095-174B-8214-6BFFD5001DE9}">
      <text>
        <t>[Threaded comment]
Your version of Excel allows you to read this threaded comment; however, any edits to it will get removed if the file is opened in a newer version of Excel. Learn more: https://go.microsoft.com/fwlink/?linkid=870924
Comment:
    By Selina Heppell: “Think of columns as "where animals are going" and rows as "where animals come from". Right now, this column has animals producing offspring that go to row 1, adults that stay in row 9, offspring that go to row 10, and adults that go to row 18. That is all correct if offspring and adults are the only animals going to patch B (juveniles stay in a patch).”</t>
      </text>
    </comment>
  </commentList>
</comments>
</file>

<file path=xl/sharedStrings.xml><?xml version="1.0" encoding="utf-8"?>
<sst xmlns="http://schemas.openxmlformats.org/spreadsheetml/2006/main" count="71" uniqueCount="64">
  <si>
    <t>adult_survival_sanctuary</t>
  </si>
  <si>
    <t>General matrix</t>
  </si>
  <si>
    <t>p1</t>
  </si>
  <si>
    <t>p2</t>
  </si>
  <si>
    <t>p3</t>
  </si>
  <si>
    <t>FA</t>
  </si>
  <si>
    <t>FB</t>
  </si>
  <si>
    <t>pi</t>
  </si>
  <si>
    <t>Color code</t>
  </si>
  <si>
    <t>Nomenclature</t>
  </si>
  <si>
    <t>padA</t>
  </si>
  <si>
    <t>adult survival in patch A</t>
  </si>
  <si>
    <t>padB</t>
  </si>
  <si>
    <t>adult survival in patch B</t>
  </si>
  <si>
    <t>juvenile survival for age class i</t>
  </si>
  <si>
    <t>Patch A: Unprotected site</t>
  </si>
  <si>
    <t>Patch B: Sanctuary site</t>
  </si>
  <si>
    <t xml:space="preserve">###The following code is to replicate the results from a previously published paper. In this paper, the data available is the following: </t>
  </si>
  <si>
    <t>#-Grey Whale survival rates: 0.893 for juveniles and 0.944 for adults.</t>
  </si>
  <si>
    <t>#-Fecundity: 0.470.</t>
  </si>
  <si>
    <t>#-Age of sexual maturity: 8 years old.</t>
  </si>
  <si>
    <t>#Along with the following assumptions:</t>
  </si>
  <si>
    <t>#-All the different juvenile age classes (from 0 to 7 years old) have the same survival rate (0.893).</t>
  </si>
  <si>
    <t>#-In the sanctuary scenario, mortality is reduced by 20% in the no take zone.</t>
  </si>
  <si>
    <t>#-In the quota based system, mortality is reduced by 10% in both the no take zone and the unprotected area.</t>
  </si>
  <si>
    <t>#With the following code, my aim is to calculate the finite rate of increase (lambda) for a scenario where there is no protected area (I call this "baseline"; another scenario where there is a no take zone (I call this "sanctuary"); and a third scenario where there is a quote based system (I call this RMS). First, I do the calculations with a dispersal rate of 0. Then I repeat them but with a dispersal rate of 0.5.</t>
  </si>
  <si>
    <t>#The steps that I am going to follow are:</t>
  </si>
  <si>
    <t xml:space="preserve">#1. Get the baseline lambda based on the data above. </t>
  </si>
  <si>
    <t>#2. Calculate the new survival rates of adults.</t>
  </si>
  <si>
    <t>#3. Get the modified lambda based on those new adult survival probabilities.</t>
  </si>
  <si>
    <t>#4. Record the difference between the new lambda and the baseline lambda.</t>
  </si>
  <si>
    <t>#Steps 2-4 will be applied independently first for the sanctuary scenario and then for the rms scenario.</t>
  </si>
  <si>
    <t>MBA</t>
  </si>
  <si>
    <t>MAB</t>
  </si>
  <si>
    <t>padA*(1-MAB)</t>
  </si>
  <si>
    <t>padB*(1-MBA)</t>
  </si>
  <si>
    <t>Dispersal rate from A to B</t>
  </si>
  <si>
    <t>Dispersal rate from B to A</t>
  </si>
  <si>
    <t>Data</t>
  </si>
  <si>
    <t>fertility</t>
  </si>
  <si>
    <t>Assumptions</t>
  </si>
  <si>
    <t>Reserve scenario</t>
  </si>
  <si>
    <t>RMS scenario</t>
  </si>
  <si>
    <t>20% adult mortality reduction in patch B</t>
  </si>
  <si>
    <t>10% adult mortality reduction in both patches</t>
  </si>
  <si>
    <t>Only an effect on adults</t>
  </si>
  <si>
    <t>Only adults migrate between patches</t>
  </si>
  <si>
    <t>Fertility rate in patch A</t>
  </si>
  <si>
    <t>Fertility rate in patch B</t>
  </si>
  <si>
    <t>Sex ratio</t>
  </si>
  <si>
    <t>Baseline matrix</t>
  </si>
  <si>
    <t>QBS matrix</t>
  </si>
  <si>
    <t>Sanctuary matrix</t>
  </si>
  <si>
    <t>neonate survival</t>
  </si>
  <si>
    <t>juvenile mortality</t>
  </si>
  <si>
    <t>neonate mortality</t>
  </si>
  <si>
    <t>subadult mortality</t>
  </si>
  <si>
    <t>adult mortality</t>
  </si>
  <si>
    <t>juvenile survival</t>
  </si>
  <si>
    <t>subadult survival</t>
  </si>
  <si>
    <t>adult survival</t>
  </si>
  <si>
    <t>padB*MBA</t>
  </si>
  <si>
    <t>padA*MAB</t>
  </si>
  <si>
    <t>adult_survival_qbs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</si>
</sst>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vertical="center"/>
    </xf>
    <xf numFmtId="0" fontId="0" fillId="0" borderId="4" xfId="0" applyBorder="1"/>
    <xf numFmtId="0" fontId="0" fillId="0" borderId="7" xfId="0" applyBorder="1"/>
    <xf numFmtId="0" fontId="0" fillId="3" borderId="3" xfId="0" applyFill="1" applyBorder="1"/>
    <xf numFmtId="0" fontId="0" fillId="4" borderId="6" xfId="0" applyFill="1" applyBorder="1"/>
    <xf numFmtId="0" fontId="0" fillId="0" borderId="9" xfId="0" applyBorder="1"/>
    <xf numFmtId="0" fontId="0" fillId="2" borderId="3" xfId="0" applyFill="1" applyBorder="1" applyAlignment="1">
      <alignment horizontal="center"/>
    </xf>
    <xf numFmtId="0" fontId="0" fillId="2" borderId="4" xfId="0" applyFill="1" applyBorder="1" applyAlignment="1">
      <alignment horizontal="center"/>
    </xf>
    <xf numFmtId="0" fontId="0" fillId="0" borderId="0" xfId="0" applyBorder="1"/>
    <xf numFmtId="0" fontId="0" fillId="2" borderId="6" xfId="0" applyFill="1" applyBorder="1" applyAlignment="1">
      <alignment horizontal="center"/>
    </xf>
    <xf numFmtId="0" fontId="0" fillId="2" borderId="7" xfId="0" applyFill="1" applyBorder="1" applyAlignment="1">
      <alignment horizontal="center"/>
    </xf>
    <xf numFmtId="0" fontId="0" fillId="2" borderId="3" xfId="0" applyFill="1" applyBorder="1"/>
    <xf numFmtId="0" fontId="0" fillId="2" borderId="4" xfId="0" applyFill="1" applyBorder="1"/>
    <xf numFmtId="0" fontId="0" fillId="2" borderId="6" xfId="0" applyFill="1" applyBorder="1"/>
    <xf numFmtId="0" fontId="0" fillId="2" borderId="7" xfId="0" applyFill="1" applyBorder="1"/>
    <xf numFmtId="9" fontId="0" fillId="2" borderId="7" xfId="0" applyNumberFormat="1" applyFill="1" applyBorder="1"/>
    <xf numFmtId="0" fontId="0" fillId="0" borderId="0" xfId="0" applyFill="1" applyBorder="1"/>
    <xf numFmtId="0" fontId="1" fillId="0" borderId="0" xfId="0" applyFont="1" applyBorder="1" applyAlignment="1">
      <alignment vertical="center"/>
    </xf>
    <xf numFmtId="0" fontId="0" fillId="4" borderId="1" xfId="0" applyFill="1" applyBorder="1" applyAlignment="1">
      <alignment horizontal="center" vertical="center"/>
    </xf>
    <xf numFmtId="0" fontId="0" fillId="4" borderId="5" xfId="0" applyFill="1" applyBorder="1" applyAlignment="1">
      <alignment horizontal="center" vertical="center"/>
    </xf>
    <xf numFmtId="0" fontId="0" fillId="4" borderId="2" xfId="0" applyFill="1" applyBorder="1" applyAlignment="1">
      <alignment horizontal="center" vertical="center"/>
    </xf>
    <xf numFmtId="0" fontId="0" fillId="3" borderId="5" xfId="0" applyFill="1" applyBorder="1" applyAlignment="1">
      <alignment horizontal="center" vertical="center"/>
    </xf>
    <xf numFmtId="0" fontId="0" fillId="3" borderId="2" xfId="0" applyFill="1" applyBorder="1" applyAlignment="1">
      <alignment horizontal="center" vertical="center"/>
    </xf>
    <xf numFmtId="0" fontId="0" fillId="4" borderId="6" xfId="0" applyFill="1" applyBorder="1" applyAlignment="1">
      <alignment horizontal="center" vertical="center"/>
    </xf>
    <xf numFmtId="0" fontId="0" fillId="4" borderId="0" xfId="0" applyFill="1" applyBorder="1" applyAlignment="1">
      <alignment horizontal="center" vertical="center"/>
    </xf>
    <xf numFmtId="0" fontId="0" fillId="4" borderId="7" xfId="0" applyFill="1" applyBorder="1" applyAlignment="1">
      <alignment horizontal="center" vertical="center"/>
    </xf>
    <xf numFmtId="0" fontId="0" fillId="3" borderId="0" xfId="0" applyFill="1" applyBorder="1" applyAlignment="1">
      <alignment horizontal="center" vertical="center"/>
    </xf>
    <xf numFmtId="0" fontId="0" fillId="3" borderId="7" xfId="0" applyFill="1" applyBorder="1" applyAlignment="1">
      <alignment horizontal="center" vertical="center"/>
    </xf>
    <xf numFmtId="0" fontId="0" fillId="4" borderId="3" xfId="0" applyFill="1" applyBorder="1" applyAlignment="1">
      <alignment horizontal="center" vertical="center"/>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0" fillId="3" borderId="4" xfId="0" applyFill="1" applyBorder="1"/>
    <xf numFmtId="0" fontId="0" fillId="4"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ex tuñas corzon" id="{5A1314C6-EF4A-6648-A1E4-1A8B2968DC12}" userId="c5afeb8a0b1f8ed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6" dT="2019-07-10T23:16:25.83" personId="{5A1314C6-EF4A-6648-A1E4-1A8B2968DC12}" id="{662044E7-FD29-FE4A-B6F5-E2E04CC86DB0}">
    <text>By Selina Heppell: “Think of columns as "where animals are going" and rows as "where animals come from". Right now, this column has animals producing offspring that go to row 1, adults that stay in row 9, offspring that go to row 10, and adults that go to row 18. That is all correct if offspring and adults are the only animals going to patch B (juveniles stay in a patch).”</text>
  </threadedComment>
  <threadedComment ref="E26" dT="2019-07-10T23:16:25.83" personId="{5A1314C6-EF4A-6648-A1E4-1A8B2968DC12}" id="{2A659BFE-A402-6B4A-AD9F-FB8F3054684C}">
    <text>By Selina Heppell: “Think of columns as "where animals are going" and rows as "where animals come from". Right now, this column has animals producing offspring that go to row 1, adults that stay in row 9, offspring that go to row 10, and adults that go to row 18. That is all correct if offspring and adults are the only animals going to patch B (juveniles stay in a patch).”</text>
  </threadedComment>
  <threadedComment ref="E38" dT="2019-07-10T23:16:25.83" personId="{5A1314C6-EF4A-6648-A1E4-1A8B2968DC12}" id="{67A4272E-D4B1-504E-B4DD-9A5763AC1FA1}">
    <text>By Selina Heppell: “Think of columns as "where animals are going" and rows as "where animals come from". Right now, this column has animals producing offspring that go to row 1, adults that stay in row 9, offspring that go to row 10, and adults that go to row 18. That is all correct if offspring and adults are the only animals going to patch B (juveniles stay in a patch).”</text>
  </threadedComment>
  <threadedComment ref="E50" dT="2019-07-10T23:16:25.83" personId="{5A1314C6-EF4A-6648-A1E4-1A8B2968DC12}" id="{D430E22B-8095-174B-8214-6BFFD5001DE9}">
    <text>By Selina Heppell: “Think of columns as "where animals are going" and rows as "where animals come from". Right now, this column has animals producing offspring that go to row 1, adults that stay in row 9, offspring that go to row 10, and adults that go to row 18. That is all correct if offspring and adults are the only animals going to patch B (juveniles stay in a patch).”</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4"/>
  <sheetViews>
    <sheetView tabSelected="1" topLeftCell="A24" workbookViewId="0">
      <selection activeCell="C29" sqref="C29"/>
    </sheetView>
  </sheetViews>
  <sheetFormatPr baseColWidth="10" defaultColWidth="8.83203125" defaultRowHeight="15" x14ac:dyDescent="0.2"/>
  <cols>
    <col min="1" max="1" width="29.1640625" customWidth="1"/>
    <col min="2" max="2" width="37.83203125" customWidth="1"/>
    <col min="8" max="8" width="11.33203125" customWidth="1"/>
    <col min="12" max="12" width="11.83203125" customWidth="1"/>
    <col min="16" max="16" width="11.83203125" customWidth="1"/>
    <col min="20" max="20" width="9.33203125" customWidth="1"/>
    <col min="21" max="21" width="14" customWidth="1"/>
  </cols>
  <sheetData>
    <row r="1" spans="1:22" x14ac:dyDescent="0.2">
      <c r="E1" s="18"/>
      <c r="F1" s="18"/>
      <c r="G1" s="18"/>
      <c r="H1" s="18"/>
      <c r="Q1" s="18"/>
      <c r="R1" s="18"/>
      <c r="S1" s="18"/>
      <c r="T1" s="18"/>
      <c r="U1" s="18"/>
    </row>
    <row r="2" spans="1:22" x14ac:dyDescent="0.2">
      <c r="C2" s="17"/>
      <c r="D2" s="17"/>
      <c r="E2" s="17"/>
      <c r="F2" s="17"/>
      <c r="G2" s="17"/>
      <c r="H2" s="17"/>
      <c r="Q2" s="17"/>
      <c r="R2" s="17"/>
      <c r="S2" s="17"/>
      <c r="T2" s="17"/>
      <c r="U2" s="17"/>
      <c r="V2" s="17"/>
    </row>
    <row r="3" spans="1:22" x14ac:dyDescent="0.2">
      <c r="C3" s="17"/>
      <c r="D3" s="17"/>
      <c r="E3" s="17"/>
      <c r="F3" s="17"/>
      <c r="G3" s="17"/>
      <c r="H3" s="17"/>
      <c r="Q3" s="17"/>
      <c r="R3" s="17"/>
      <c r="S3" s="17"/>
      <c r="T3" s="17"/>
      <c r="U3" s="17"/>
      <c r="V3" s="17"/>
    </row>
    <row r="4" spans="1:22" x14ac:dyDescent="0.2">
      <c r="C4" s="17"/>
      <c r="D4" s="17"/>
      <c r="E4" s="17"/>
      <c r="F4" s="17"/>
      <c r="G4" s="17"/>
      <c r="H4" s="17"/>
      <c r="Q4" s="17"/>
      <c r="R4" s="17"/>
      <c r="S4" s="17"/>
      <c r="T4" s="17"/>
      <c r="U4" s="17"/>
      <c r="V4" s="17"/>
    </row>
    <row r="5" spans="1:22" x14ac:dyDescent="0.2">
      <c r="A5" s="43" t="s">
        <v>8</v>
      </c>
      <c r="B5" s="44"/>
      <c r="C5" s="17"/>
      <c r="D5" s="17"/>
      <c r="E5" s="17"/>
      <c r="F5" s="17"/>
      <c r="G5" s="17"/>
      <c r="H5" s="17"/>
      <c r="Q5" s="17"/>
      <c r="R5" s="17"/>
      <c r="S5" s="17"/>
      <c r="T5" s="17"/>
      <c r="U5" s="17"/>
      <c r="V5" s="17"/>
    </row>
    <row r="6" spans="1:22" x14ac:dyDescent="0.2">
      <c r="A6" s="5"/>
      <c r="B6" s="3" t="s">
        <v>15</v>
      </c>
      <c r="C6" s="17"/>
      <c r="D6" s="17"/>
      <c r="E6" s="40" t="s">
        <v>1</v>
      </c>
      <c r="F6" s="41"/>
      <c r="G6" s="41"/>
      <c r="H6" s="41"/>
      <c r="I6" s="41"/>
      <c r="J6" s="41"/>
      <c r="K6" s="41"/>
      <c r="L6" s="42"/>
      <c r="Q6" s="17"/>
      <c r="R6" s="17"/>
      <c r="S6" s="17"/>
      <c r="T6" s="17"/>
      <c r="U6" s="17"/>
      <c r="V6" s="17"/>
    </row>
    <row r="7" spans="1:22" x14ac:dyDescent="0.2">
      <c r="A7" s="4"/>
      <c r="B7" s="2" t="s">
        <v>16</v>
      </c>
      <c r="D7" s="17"/>
      <c r="E7" s="19">
        <v>0</v>
      </c>
      <c r="F7" s="20">
        <v>0</v>
      </c>
      <c r="G7" s="20">
        <v>0</v>
      </c>
      <c r="H7" s="21" t="s">
        <v>5</v>
      </c>
      <c r="I7" s="22">
        <v>0</v>
      </c>
      <c r="J7" s="22">
        <v>0</v>
      </c>
      <c r="K7" s="22">
        <v>0</v>
      </c>
      <c r="L7" s="23">
        <v>0</v>
      </c>
      <c r="Q7" s="17"/>
      <c r="R7" s="17"/>
      <c r="S7" s="17"/>
      <c r="T7" s="17"/>
      <c r="U7" s="17"/>
    </row>
    <row r="8" spans="1:22" x14ac:dyDescent="0.2">
      <c r="D8" s="17"/>
      <c r="E8" s="24" t="s">
        <v>2</v>
      </c>
      <c r="F8" s="25">
        <v>0</v>
      </c>
      <c r="G8" s="25">
        <v>0</v>
      </c>
      <c r="H8" s="26">
        <v>0</v>
      </c>
      <c r="I8" s="27">
        <v>0</v>
      </c>
      <c r="J8" s="27">
        <v>0</v>
      </c>
      <c r="K8" s="27">
        <v>0</v>
      </c>
      <c r="L8" s="28">
        <v>0</v>
      </c>
      <c r="Q8" s="17"/>
      <c r="R8" s="17"/>
      <c r="S8" s="17"/>
      <c r="T8" s="17"/>
      <c r="U8" s="17"/>
    </row>
    <row r="9" spans="1:22" x14ac:dyDescent="0.2">
      <c r="A9" s="45" t="s">
        <v>9</v>
      </c>
      <c r="B9" s="46"/>
      <c r="D9" s="17"/>
      <c r="E9" s="24">
        <v>0</v>
      </c>
      <c r="F9" s="25" t="s">
        <v>3</v>
      </c>
      <c r="G9" s="25">
        <v>0</v>
      </c>
      <c r="H9" s="26">
        <v>0</v>
      </c>
      <c r="I9" s="27">
        <v>0</v>
      </c>
      <c r="J9" s="27">
        <v>0</v>
      </c>
      <c r="K9" s="27">
        <v>0</v>
      </c>
      <c r="L9" s="28">
        <v>0</v>
      </c>
      <c r="Q9" s="17"/>
      <c r="R9" s="17"/>
      <c r="S9" s="17"/>
      <c r="T9" s="17"/>
      <c r="U9" s="17"/>
    </row>
    <row r="10" spans="1:22" x14ac:dyDescent="0.2">
      <c r="A10" s="10" t="s">
        <v>14</v>
      </c>
      <c r="B10" s="11" t="s">
        <v>7</v>
      </c>
      <c r="D10" s="17"/>
      <c r="E10" s="29">
        <v>0</v>
      </c>
      <c r="F10" s="30">
        <v>0</v>
      </c>
      <c r="G10" s="30" t="s">
        <v>4</v>
      </c>
      <c r="H10" s="31" t="s">
        <v>34</v>
      </c>
      <c r="I10" s="32">
        <v>0</v>
      </c>
      <c r="J10" s="32">
        <v>0</v>
      </c>
      <c r="K10" s="32">
        <v>0</v>
      </c>
      <c r="L10" s="51" t="s">
        <v>61</v>
      </c>
      <c r="Q10" s="17"/>
      <c r="R10" s="17"/>
      <c r="S10" s="17"/>
      <c r="T10" s="17"/>
      <c r="U10" s="17"/>
    </row>
    <row r="11" spans="1:22" x14ac:dyDescent="0.2">
      <c r="A11" s="10" t="s">
        <v>11</v>
      </c>
      <c r="B11" s="11" t="s">
        <v>10</v>
      </c>
      <c r="D11" s="17"/>
      <c r="E11" s="24">
        <v>0</v>
      </c>
      <c r="F11" s="25">
        <v>0</v>
      </c>
      <c r="G11" s="25">
        <v>0</v>
      </c>
      <c r="H11" s="26">
        <v>0</v>
      </c>
      <c r="I11" s="27">
        <v>0</v>
      </c>
      <c r="J11" s="27">
        <v>0</v>
      </c>
      <c r="K11" s="27">
        <v>0</v>
      </c>
      <c r="L11" s="28" t="s">
        <v>6</v>
      </c>
      <c r="Q11" s="17"/>
      <c r="R11" s="17"/>
      <c r="S11" s="17"/>
      <c r="T11" s="17"/>
      <c r="U11" s="17"/>
    </row>
    <row r="12" spans="1:22" x14ac:dyDescent="0.2">
      <c r="A12" s="10" t="s">
        <v>13</v>
      </c>
      <c r="B12" s="11" t="s">
        <v>12</v>
      </c>
      <c r="D12" s="17"/>
      <c r="E12" s="24">
        <v>0</v>
      </c>
      <c r="F12" s="25">
        <v>0</v>
      </c>
      <c r="G12" s="25">
        <v>0</v>
      </c>
      <c r="H12" s="26">
        <v>0</v>
      </c>
      <c r="I12" s="27" t="s">
        <v>2</v>
      </c>
      <c r="J12" s="27">
        <v>0</v>
      </c>
      <c r="K12" s="27">
        <v>0</v>
      </c>
      <c r="L12" s="28">
        <v>0</v>
      </c>
      <c r="Q12" s="17"/>
      <c r="R12" s="17"/>
      <c r="S12" s="17"/>
      <c r="T12" s="17"/>
      <c r="U12" s="17"/>
    </row>
    <row r="13" spans="1:22" x14ac:dyDescent="0.2">
      <c r="A13" s="10" t="s">
        <v>36</v>
      </c>
      <c r="B13" s="11" t="s">
        <v>33</v>
      </c>
      <c r="D13" s="17"/>
      <c r="E13" s="24">
        <v>0</v>
      </c>
      <c r="F13" s="25">
        <v>0</v>
      </c>
      <c r="G13" s="25">
        <v>0</v>
      </c>
      <c r="H13" s="26">
        <v>0</v>
      </c>
      <c r="I13" s="27">
        <v>0</v>
      </c>
      <c r="J13" s="27" t="s">
        <v>3</v>
      </c>
      <c r="K13" s="27">
        <v>0</v>
      </c>
      <c r="L13" s="28">
        <v>0</v>
      </c>
      <c r="Q13" s="17"/>
      <c r="R13" s="17"/>
      <c r="S13" s="17"/>
      <c r="T13" s="17"/>
      <c r="U13" s="17"/>
    </row>
    <row r="14" spans="1:22" x14ac:dyDescent="0.2">
      <c r="A14" s="10" t="s">
        <v>37</v>
      </c>
      <c r="B14" s="11" t="s">
        <v>32</v>
      </c>
      <c r="D14" s="17"/>
      <c r="E14" s="29">
        <v>0</v>
      </c>
      <c r="F14" s="30">
        <v>0</v>
      </c>
      <c r="G14" s="30">
        <v>0</v>
      </c>
      <c r="H14" s="52" t="s">
        <v>62</v>
      </c>
      <c r="I14" s="32">
        <v>0</v>
      </c>
      <c r="J14" s="32">
        <v>0</v>
      </c>
      <c r="K14" s="32" t="s">
        <v>4</v>
      </c>
      <c r="L14" s="33" t="s">
        <v>35</v>
      </c>
      <c r="Q14" s="17"/>
      <c r="R14" s="17"/>
      <c r="S14" s="17"/>
      <c r="T14" s="17"/>
      <c r="U14" s="17"/>
    </row>
    <row r="15" spans="1:22" x14ac:dyDescent="0.2">
      <c r="A15" s="10" t="s">
        <v>47</v>
      </c>
      <c r="B15" s="11" t="s">
        <v>5</v>
      </c>
      <c r="D15" s="17"/>
      <c r="M15" s="17"/>
      <c r="N15" s="17"/>
      <c r="O15" s="17"/>
      <c r="P15" s="17"/>
      <c r="Q15" s="17"/>
      <c r="R15" s="17"/>
      <c r="S15" s="17"/>
      <c r="T15" s="17"/>
      <c r="U15" s="17"/>
    </row>
    <row r="16" spans="1:22" x14ac:dyDescent="0.2">
      <c r="A16" s="7" t="s">
        <v>48</v>
      </c>
      <c r="B16" s="8" t="s">
        <v>6</v>
      </c>
      <c r="D16" s="17"/>
      <c r="E16" s="17"/>
      <c r="F16" s="17"/>
      <c r="G16" s="17"/>
      <c r="H16" s="17"/>
      <c r="I16" s="17"/>
      <c r="J16" s="17"/>
      <c r="K16" s="17"/>
      <c r="L16" s="17"/>
      <c r="M16" s="17"/>
      <c r="N16" s="17"/>
      <c r="O16" s="17"/>
      <c r="P16" s="17"/>
      <c r="Q16" s="17"/>
      <c r="R16" s="17"/>
      <c r="S16" s="17"/>
      <c r="T16" s="17"/>
      <c r="U16" s="17"/>
    </row>
    <row r="17" spans="1:23" x14ac:dyDescent="0.2">
      <c r="D17" s="17"/>
      <c r="E17" s="17"/>
      <c r="F17" s="17"/>
      <c r="G17" s="17"/>
      <c r="H17" s="17"/>
      <c r="I17" s="17"/>
      <c r="J17" s="17"/>
      <c r="K17" s="17"/>
      <c r="L17" s="17"/>
      <c r="M17" s="17"/>
      <c r="N17" s="17"/>
      <c r="O17" s="17"/>
      <c r="P17" s="17"/>
      <c r="Q17" s="17"/>
      <c r="R17" s="17"/>
      <c r="S17" s="17"/>
      <c r="T17" s="17"/>
      <c r="U17" s="17"/>
    </row>
    <row r="18" spans="1:23" x14ac:dyDescent="0.2">
      <c r="D18" s="17"/>
      <c r="E18" s="17"/>
      <c r="F18" s="17"/>
      <c r="G18" s="17"/>
      <c r="H18" s="17"/>
      <c r="I18" s="17"/>
      <c r="J18" s="17"/>
      <c r="K18" s="17"/>
      <c r="L18" s="17"/>
      <c r="M18" s="17"/>
      <c r="N18" s="17"/>
      <c r="O18" s="17"/>
      <c r="P18" s="17"/>
      <c r="Q18" s="17"/>
      <c r="R18" s="17"/>
      <c r="S18" s="17"/>
      <c r="T18" s="17"/>
      <c r="U18" s="17"/>
    </row>
    <row r="19" spans="1:23" x14ac:dyDescent="0.2">
      <c r="D19" s="17"/>
      <c r="E19" s="17"/>
      <c r="F19" s="17"/>
      <c r="G19" s="17"/>
      <c r="H19" s="17"/>
      <c r="I19" s="17"/>
      <c r="J19" s="17"/>
      <c r="K19" s="17"/>
      <c r="L19" s="17"/>
      <c r="M19" s="17"/>
      <c r="N19" s="17"/>
      <c r="O19" s="17"/>
      <c r="P19" s="17"/>
      <c r="Q19" s="17"/>
      <c r="R19" s="17"/>
      <c r="S19" s="17"/>
      <c r="T19" s="17"/>
      <c r="U19" s="17"/>
    </row>
    <row r="20" spans="1:23" ht="16" thickBot="1" x14ac:dyDescent="0.25">
      <c r="A20" s="6"/>
      <c r="B20" s="6"/>
      <c r="C20" s="6"/>
      <c r="D20" s="6"/>
      <c r="E20" s="6"/>
      <c r="F20" s="6"/>
      <c r="G20" s="6"/>
      <c r="H20" s="6"/>
      <c r="I20" s="6"/>
      <c r="J20" s="6"/>
      <c r="K20" s="6"/>
      <c r="L20" s="6"/>
      <c r="M20" s="6"/>
      <c r="N20" s="6"/>
      <c r="O20" s="6"/>
      <c r="P20" s="6"/>
      <c r="Q20" s="6"/>
      <c r="R20" s="6"/>
      <c r="S20" s="6"/>
      <c r="T20" s="6"/>
      <c r="U20" s="6"/>
      <c r="V20" s="6"/>
      <c r="W20" s="6"/>
    </row>
    <row r="21" spans="1:23" ht="16" thickTop="1" x14ac:dyDescent="0.2">
      <c r="A21" s="9"/>
      <c r="B21" s="9"/>
    </row>
    <row r="23" spans="1:23" x14ac:dyDescent="0.2">
      <c r="D23" s="17"/>
      <c r="E23" s="17"/>
      <c r="F23" s="17"/>
      <c r="G23" s="17"/>
      <c r="H23" s="17"/>
      <c r="I23" s="17"/>
      <c r="J23" s="17"/>
      <c r="K23" s="17"/>
      <c r="L23" s="17"/>
      <c r="M23" s="17"/>
      <c r="N23" s="17"/>
      <c r="O23" s="17"/>
      <c r="P23" s="17"/>
      <c r="Q23" s="17"/>
      <c r="R23" s="17"/>
      <c r="S23" s="17"/>
      <c r="T23" s="17"/>
      <c r="U23" s="17"/>
    </row>
    <row r="24" spans="1:23" x14ac:dyDescent="0.2">
      <c r="D24" s="34"/>
      <c r="E24" s="34"/>
      <c r="F24" s="34"/>
      <c r="G24" s="34"/>
      <c r="H24" s="34"/>
      <c r="I24" s="34"/>
      <c r="J24" s="34"/>
      <c r="K24" s="34"/>
      <c r="L24" s="34"/>
      <c r="M24" s="34"/>
      <c r="N24" s="34"/>
      <c r="O24" s="34"/>
      <c r="P24" s="34"/>
      <c r="Q24" s="34"/>
      <c r="R24" s="34"/>
      <c r="S24" s="34"/>
      <c r="T24" s="34"/>
      <c r="U24" s="34"/>
    </row>
    <row r="25" spans="1:23" x14ac:dyDescent="0.2">
      <c r="A25" s="47" t="s">
        <v>40</v>
      </c>
      <c r="B25" s="48"/>
      <c r="D25" s="17"/>
      <c r="E25" s="17"/>
      <c r="F25" s="17"/>
      <c r="G25" s="17"/>
      <c r="H25" s="17"/>
      <c r="I25" s="17"/>
      <c r="J25" s="17"/>
      <c r="K25" s="17"/>
      <c r="L25" s="17"/>
      <c r="M25" s="17"/>
      <c r="N25" s="17"/>
      <c r="O25" s="17"/>
      <c r="P25" s="17"/>
      <c r="Q25" s="17"/>
      <c r="R25" s="17"/>
      <c r="S25" s="17"/>
      <c r="T25" s="17"/>
      <c r="U25" s="17"/>
    </row>
    <row r="26" spans="1:23" x14ac:dyDescent="0.2">
      <c r="A26" s="14" t="s">
        <v>41</v>
      </c>
      <c r="B26" s="16" t="s">
        <v>43</v>
      </c>
      <c r="D26" s="17"/>
      <c r="E26" s="40" t="s">
        <v>50</v>
      </c>
      <c r="F26" s="41"/>
      <c r="G26" s="41"/>
      <c r="H26" s="41"/>
      <c r="I26" s="41"/>
      <c r="J26" s="41"/>
      <c r="K26" s="41"/>
      <c r="L26" s="42"/>
      <c r="M26" s="17"/>
      <c r="N26" s="17"/>
      <c r="O26" s="17"/>
      <c r="P26" s="17"/>
      <c r="Q26" s="17"/>
      <c r="R26" s="17"/>
      <c r="S26" s="17"/>
      <c r="T26" s="17"/>
      <c r="U26" s="17"/>
    </row>
    <row r="27" spans="1:23" x14ac:dyDescent="0.2">
      <c r="A27" s="14" t="s">
        <v>42</v>
      </c>
      <c r="B27" s="15" t="s">
        <v>44</v>
      </c>
      <c r="D27" s="17"/>
      <c r="E27" s="19">
        <v>0</v>
      </c>
      <c r="F27" s="20">
        <v>0</v>
      </c>
      <c r="G27" s="20">
        <v>0</v>
      </c>
      <c r="H27" s="21">
        <f>fertility</f>
        <v>25</v>
      </c>
      <c r="I27" s="22">
        <v>0</v>
      </c>
      <c r="J27" s="22">
        <v>0</v>
      </c>
      <c r="K27" s="22">
        <v>0</v>
      </c>
      <c r="L27" s="23">
        <v>0</v>
      </c>
      <c r="M27" s="17"/>
      <c r="N27" s="17"/>
      <c r="O27" s="17"/>
      <c r="P27" s="17"/>
      <c r="Q27" s="17"/>
      <c r="R27" s="17"/>
      <c r="S27" s="17"/>
      <c r="T27" s="17"/>
      <c r="U27" s="17"/>
    </row>
    <row r="28" spans="1:23" x14ac:dyDescent="0.2">
      <c r="A28" s="14" t="s">
        <v>45</v>
      </c>
      <c r="B28" s="15"/>
      <c r="D28" s="17"/>
      <c r="E28" s="24">
        <f>neonate_survival</f>
        <v>0.10999999999999999</v>
      </c>
      <c r="F28" s="25">
        <v>0</v>
      </c>
      <c r="G28" s="25">
        <v>0</v>
      </c>
      <c r="H28" s="26">
        <v>0</v>
      </c>
      <c r="I28" s="27">
        <v>0</v>
      </c>
      <c r="J28" s="27">
        <v>0</v>
      </c>
      <c r="K28" s="27">
        <v>0</v>
      </c>
      <c r="L28" s="28">
        <v>0</v>
      </c>
      <c r="M28" s="17"/>
      <c r="N28" s="17"/>
      <c r="O28" s="17"/>
      <c r="P28" s="17"/>
      <c r="Q28" s="17"/>
      <c r="R28" s="17"/>
      <c r="S28" s="17"/>
      <c r="T28" s="17"/>
      <c r="U28" s="17"/>
    </row>
    <row r="29" spans="1:23" x14ac:dyDescent="0.2">
      <c r="A29" s="14" t="s">
        <v>46</v>
      </c>
      <c r="B29" s="15"/>
      <c r="D29" s="17"/>
      <c r="E29" s="24">
        <v>0</v>
      </c>
      <c r="F29" s="25">
        <f>juvenile_survival</f>
        <v>0.72099999999999997</v>
      </c>
      <c r="G29" s="25">
        <v>0</v>
      </c>
      <c r="H29" s="26">
        <v>0</v>
      </c>
      <c r="I29" s="27">
        <v>0</v>
      </c>
      <c r="J29" s="27">
        <v>0</v>
      </c>
      <c r="K29" s="27">
        <v>0</v>
      </c>
      <c r="L29" s="28">
        <v>0</v>
      </c>
      <c r="M29" s="17"/>
      <c r="N29" s="17"/>
      <c r="O29" s="17"/>
      <c r="P29" s="17"/>
      <c r="Q29" s="17"/>
      <c r="R29" s="17"/>
      <c r="S29" s="17"/>
      <c r="T29" s="17"/>
      <c r="U29" s="17"/>
    </row>
    <row r="30" spans="1:23" x14ac:dyDescent="0.2">
      <c r="A30" s="12" t="s">
        <v>49</v>
      </c>
      <c r="B30" s="13">
        <v>0.5</v>
      </c>
      <c r="D30" s="17"/>
      <c r="E30" s="29">
        <v>0</v>
      </c>
      <c r="F30" s="30">
        <v>0</v>
      </c>
      <c r="G30" s="30">
        <f>subadult_survival</f>
        <v>0.72099999999999997</v>
      </c>
      <c r="H30" s="31">
        <f>adult_survival*(1-MAB)</f>
        <v>5.8999999999999997E-2</v>
      </c>
      <c r="I30" s="32">
        <v>0</v>
      </c>
      <c r="J30" s="32">
        <v>0</v>
      </c>
      <c r="K30" s="32">
        <v>0</v>
      </c>
      <c r="L30" s="33">
        <f>adult_survival*MBA</f>
        <v>5.8999999999999997E-2</v>
      </c>
      <c r="M30" s="17"/>
      <c r="N30" s="17"/>
      <c r="O30" s="17"/>
      <c r="P30" s="17"/>
      <c r="Q30" s="17"/>
      <c r="R30" s="17"/>
      <c r="S30" s="17"/>
      <c r="T30" s="17"/>
      <c r="U30" s="17"/>
    </row>
    <row r="31" spans="1:23" x14ac:dyDescent="0.2">
      <c r="D31" s="17"/>
      <c r="E31" s="24">
        <v>0</v>
      </c>
      <c r="F31" s="25">
        <v>0</v>
      </c>
      <c r="G31" s="25">
        <v>0</v>
      </c>
      <c r="H31" s="26">
        <v>0</v>
      </c>
      <c r="I31" s="27">
        <v>0</v>
      </c>
      <c r="J31" s="27">
        <v>0</v>
      </c>
      <c r="K31" s="27">
        <v>0</v>
      </c>
      <c r="L31" s="28">
        <f>fertility</f>
        <v>25</v>
      </c>
      <c r="M31" s="17"/>
      <c r="N31" s="17"/>
      <c r="O31" s="17"/>
      <c r="P31" s="17"/>
      <c r="Q31" s="17"/>
      <c r="R31" s="17"/>
      <c r="S31" s="17"/>
      <c r="T31" s="17"/>
      <c r="U31" s="17"/>
    </row>
    <row r="32" spans="1:23" x14ac:dyDescent="0.2">
      <c r="D32" s="17"/>
      <c r="E32" s="24">
        <v>0</v>
      </c>
      <c r="F32" s="25">
        <v>0</v>
      </c>
      <c r="G32" s="25">
        <v>0</v>
      </c>
      <c r="H32" s="26">
        <v>0</v>
      </c>
      <c r="I32" s="27">
        <f>neonate_survival</f>
        <v>0.10999999999999999</v>
      </c>
      <c r="J32" s="27">
        <v>0</v>
      </c>
      <c r="K32" s="27">
        <v>0</v>
      </c>
      <c r="L32" s="28">
        <v>0</v>
      </c>
      <c r="M32" s="17"/>
      <c r="N32" s="17"/>
      <c r="O32" s="17"/>
      <c r="P32" s="17"/>
      <c r="Q32" s="17"/>
      <c r="R32" s="17"/>
      <c r="S32" s="17"/>
      <c r="T32" s="17"/>
      <c r="U32" s="17"/>
    </row>
    <row r="33" spans="1:21" x14ac:dyDescent="0.2">
      <c r="A33" s="49" t="s">
        <v>38</v>
      </c>
      <c r="B33" s="50"/>
      <c r="D33" s="17"/>
      <c r="E33" s="24">
        <v>0</v>
      </c>
      <c r="F33" s="25">
        <v>0</v>
      </c>
      <c r="G33" s="25">
        <v>0</v>
      </c>
      <c r="H33" s="26">
        <v>0</v>
      </c>
      <c r="I33" s="27">
        <v>0</v>
      </c>
      <c r="J33" s="27">
        <f>juvenile_survival</f>
        <v>0.72099999999999997</v>
      </c>
      <c r="K33" s="27">
        <v>0</v>
      </c>
      <c r="L33" s="28">
        <v>0</v>
      </c>
      <c r="M33" s="17"/>
      <c r="N33" s="17"/>
      <c r="O33" s="17"/>
      <c r="P33" s="17"/>
      <c r="Q33" s="17"/>
      <c r="R33" s="17"/>
      <c r="S33" s="17"/>
      <c r="T33" s="17"/>
      <c r="U33" s="17"/>
    </row>
    <row r="34" spans="1:21" x14ac:dyDescent="0.2">
      <c r="A34" s="36" t="s">
        <v>33</v>
      </c>
      <c r="B34" s="37">
        <v>0.9</v>
      </c>
      <c r="D34" s="17"/>
      <c r="E34" s="29">
        <v>0</v>
      </c>
      <c r="F34" s="30">
        <v>0</v>
      </c>
      <c r="G34" s="30">
        <v>0</v>
      </c>
      <c r="H34" s="31">
        <f>adult_survival*MAB</f>
        <v>0.53100000000000014</v>
      </c>
      <c r="I34" s="32">
        <v>0</v>
      </c>
      <c r="J34" s="32">
        <v>0</v>
      </c>
      <c r="K34" s="32">
        <f>subadult_survival</f>
        <v>0.72099999999999997</v>
      </c>
      <c r="L34" s="33">
        <f>adult_survival*(1-MBA)</f>
        <v>0.53100000000000014</v>
      </c>
      <c r="M34" s="17"/>
      <c r="N34" s="17"/>
      <c r="O34" s="17"/>
      <c r="P34" s="17"/>
      <c r="Q34" s="17"/>
      <c r="R34" s="17"/>
      <c r="S34" s="17"/>
      <c r="T34" s="17"/>
      <c r="U34" s="17"/>
    </row>
    <row r="35" spans="1:21" x14ac:dyDescent="0.2">
      <c r="A35" s="36" t="s">
        <v>32</v>
      </c>
      <c r="B35" s="37">
        <f>1-MAB</f>
        <v>9.9999999999999978E-2</v>
      </c>
      <c r="D35" s="17"/>
      <c r="E35" s="17"/>
      <c r="F35" s="17"/>
      <c r="G35" s="17"/>
      <c r="H35" s="17"/>
      <c r="I35" s="17"/>
      <c r="J35" s="17"/>
      <c r="K35" s="17"/>
      <c r="L35" s="17"/>
      <c r="M35" s="17"/>
      <c r="N35" s="17"/>
      <c r="O35" s="17"/>
      <c r="P35" s="17"/>
      <c r="Q35" s="17"/>
      <c r="R35" s="17"/>
      <c r="S35" s="17"/>
      <c r="T35" s="17"/>
      <c r="U35" s="17"/>
    </row>
    <row r="36" spans="1:21" x14ac:dyDescent="0.2">
      <c r="A36" s="36" t="s">
        <v>55</v>
      </c>
      <c r="B36" s="37">
        <f>(0.85+0.93)/2</f>
        <v>0.89</v>
      </c>
      <c r="D36" s="17"/>
      <c r="E36" s="17"/>
      <c r="F36" s="17"/>
      <c r="G36" s="17"/>
      <c r="H36" s="17"/>
      <c r="I36" s="17"/>
      <c r="J36" s="17"/>
      <c r="K36" s="17"/>
      <c r="L36" s="17"/>
      <c r="M36" s="17"/>
      <c r="N36" s="17"/>
      <c r="O36" s="17"/>
      <c r="P36" s="17"/>
      <c r="Q36" s="17"/>
      <c r="R36" s="17"/>
      <c r="S36" s="17"/>
      <c r="T36" s="17"/>
      <c r="U36" s="17"/>
    </row>
    <row r="37" spans="1:21" x14ac:dyDescent="0.2">
      <c r="A37" s="36" t="s">
        <v>54</v>
      </c>
      <c r="B37" s="37">
        <v>0.27900000000000003</v>
      </c>
      <c r="D37" s="17"/>
      <c r="E37" s="17"/>
      <c r="F37" s="17"/>
      <c r="G37" s="17"/>
      <c r="H37" s="17"/>
      <c r="I37" s="17"/>
      <c r="J37" s="17"/>
      <c r="K37" s="17"/>
      <c r="L37" s="17"/>
      <c r="M37" s="17"/>
      <c r="N37" s="17"/>
      <c r="O37" s="17"/>
      <c r="P37" s="17"/>
      <c r="Q37" s="17"/>
      <c r="R37" s="17"/>
      <c r="S37" s="17"/>
      <c r="T37" s="17"/>
      <c r="U37" s="17"/>
    </row>
    <row r="38" spans="1:21" x14ac:dyDescent="0.2">
      <c r="A38" s="36" t="s">
        <v>56</v>
      </c>
      <c r="B38" s="37">
        <v>0.27900000000000003</v>
      </c>
      <c r="D38" s="17"/>
      <c r="E38" s="40" t="s">
        <v>51</v>
      </c>
      <c r="F38" s="41"/>
      <c r="G38" s="41"/>
      <c r="H38" s="41"/>
      <c r="I38" s="41"/>
      <c r="J38" s="41"/>
      <c r="K38" s="41"/>
      <c r="L38" s="42"/>
      <c r="M38" s="17"/>
      <c r="N38" s="17"/>
      <c r="O38" s="17"/>
      <c r="P38" s="17"/>
      <c r="Q38" s="17"/>
      <c r="R38" s="17"/>
      <c r="S38" s="17"/>
      <c r="T38" s="17"/>
      <c r="U38" s="17"/>
    </row>
    <row r="39" spans="1:21" x14ac:dyDescent="0.2">
      <c r="A39" s="36" t="s">
        <v>57</v>
      </c>
      <c r="B39" s="37">
        <v>0.41</v>
      </c>
      <c r="D39" s="17"/>
      <c r="E39" s="19">
        <v>0</v>
      </c>
      <c r="F39" s="20">
        <v>0</v>
      </c>
      <c r="G39" s="20">
        <v>0</v>
      </c>
      <c r="H39" s="21">
        <f>fertility</f>
        <v>25</v>
      </c>
      <c r="I39" s="22">
        <v>0</v>
      </c>
      <c r="J39" s="22">
        <v>0</v>
      </c>
      <c r="K39" s="22">
        <v>0</v>
      </c>
      <c r="L39" s="23">
        <v>0</v>
      </c>
      <c r="M39" s="17"/>
      <c r="N39" s="17"/>
      <c r="O39" s="17"/>
      <c r="P39" s="17"/>
      <c r="Q39" s="17"/>
      <c r="R39" s="17"/>
      <c r="S39" s="17"/>
      <c r="T39" s="17"/>
      <c r="U39" s="17"/>
    </row>
    <row r="40" spans="1:21" x14ac:dyDescent="0.2">
      <c r="A40" s="36" t="s">
        <v>53</v>
      </c>
      <c r="B40" s="37">
        <f>1-B36</f>
        <v>0.10999999999999999</v>
      </c>
      <c r="D40" s="17"/>
      <c r="E40" s="24">
        <f>neonate_survival</f>
        <v>0.10999999999999999</v>
      </c>
      <c r="F40" s="25">
        <v>0</v>
      </c>
      <c r="G40" s="25">
        <v>0</v>
      </c>
      <c r="H40" s="26">
        <v>0</v>
      </c>
      <c r="I40" s="27">
        <v>0</v>
      </c>
      <c r="J40" s="27">
        <v>0</v>
      </c>
      <c r="K40" s="27">
        <v>0</v>
      </c>
      <c r="L40" s="28">
        <v>0</v>
      </c>
      <c r="M40" s="17"/>
      <c r="N40" s="17"/>
      <c r="O40" s="17"/>
      <c r="P40" s="17"/>
      <c r="Q40" s="17"/>
      <c r="R40" s="17"/>
      <c r="S40" s="17"/>
      <c r="T40" s="17"/>
      <c r="U40" s="17"/>
    </row>
    <row r="41" spans="1:21" x14ac:dyDescent="0.2">
      <c r="A41" s="36" t="s">
        <v>58</v>
      </c>
      <c r="B41" s="37">
        <f>1-B37</f>
        <v>0.72099999999999997</v>
      </c>
      <c r="D41" s="17"/>
      <c r="E41" s="24">
        <v>0</v>
      </c>
      <c r="F41" s="25">
        <f>juvenile_survival</f>
        <v>0.72099999999999997</v>
      </c>
      <c r="G41" s="25">
        <v>0</v>
      </c>
      <c r="H41" s="26">
        <v>0</v>
      </c>
      <c r="I41" s="27">
        <v>0</v>
      </c>
      <c r="J41" s="27">
        <v>0</v>
      </c>
      <c r="K41" s="27">
        <v>0</v>
      </c>
      <c r="L41" s="28">
        <v>0</v>
      </c>
      <c r="M41" s="17"/>
      <c r="N41" s="17"/>
      <c r="O41" s="17"/>
      <c r="P41" s="17"/>
      <c r="Q41" s="17"/>
      <c r="R41" s="17"/>
      <c r="S41" s="17"/>
      <c r="T41" s="17"/>
      <c r="U41" s="17"/>
    </row>
    <row r="42" spans="1:21" x14ac:dyDescent="0.2">
      <c r="A42" s="36" t="s">
        <v>59</v>
      </c>
      <c r="B42" s="37">
        <f>1-B38</f>
        <v>0.72099999999999997</v>
      </c>
      <c r="D42" s="17"/>
      <c r="E42" s="29">
        <v>0</v>
      </c>
      <c r="F42" s="30">
        <v>0</v>
      </c>
      <c r="G42" s="30">
        <f>subadult_survival</f>
        <v>0.72099999999999997</v>
      </c>
      <c r="H42" s="31">
        <f>adult_survival*(1-MAB)</f>
        <v>5.8999999999999997E-2</v>
      </c>
      <c r="I42" s="32">
        <v>0</v>
      </c>
      <c r="J42" s="32">
        <v>0</v>
      </c>
      <c r="K42" s="32">
        <v>0</v>
      </c>
      <c r="L42" s="33">
        <f>adult_survival_qbs*MBA</f>
        <v>6.3099999999999989E-2</v>
      </c>
      <c r="M42" s="17"/>
      <c r="N42" s="17"/>
      <c r="O42" s="17"/>
      <c r="P42" s="17"/>
      <c r="Q42" s="17"/>
      <c r="R42" s="17"/>
      <c r="S42" s="17"/>
      <c r="T42" s="17"/>
      <c r="U42" s="17"/>
    </row>
    <row r="43" spans="1:21" x14ac:dyDescent="0.2">
      <c r="A43" s="36" t="s">
        <v>60</v>
      </c>
      <c r="B43" s="37">
        <f>1-B39</f>
        <v>0.59000000000000008</v>
      </c>
      <c r="D43" s="17"/>
      <c r="E43" s="24">
        <v>0</v>
      </c>
      <c r="F43" s="25">
        <v>0</v>
      </c>
      <c r="G43" s="25">
        <v>0</v>
      </c>
      <c r="H43" s="26">
        <v>0</v>
      </c>
      <c r="I43" s="27">
        <v>0</v>
      </c>
      <c r="J43" s="27">
        <v>0</v>
      </c>
      <c r="K43" s="27">
        <v>0</v>
      </c>
      <c r="L43" s="28">
        <f>fertility</f>
        <v>25</v>
      </c>
      <c r="M43" s="17"/>
      <c r="N43" s="17"/>
      <c r="O43" s="17"/>
      <c r="P43" s="17"/>
      <c r="Q43" s="17"/>
      <c r="R43" s="17"/>
      <c r="S43" s="17"/>
      <c r="T43" s="17"/>
      <c r="U43" s="17"/>
    </row>
    <row r="44" spans="1:21" x14ac:dyDescent="0.2">
      <c r="A44" s="36" t="s">
        <v>0</v>
      </c>
      <c r="B44" s="37">
        <f>1-(B39-B39*0.2)</f>
        <v>0.67200000000000004</v>
      </c>
      <c r="D44" s="34"/>
      <c r="E44" s="24">
        <v>0</v>
      </c>
      <c r="F44" s="25">
        <v>0</v>
      </c>
      <c r="G44" s="25">
        <v>0</v>
      </c>
      <c r="H44" s="26">
        <v>0</v>
      </c>
      <c r="I44" s="27">
        <f>neonate_survival</f>
        <v>0.10999999999999999</v>
      </c>
      <c r="J44" s="27">
        <v>0</v>
      </c>
      <c r="K44" s="27">
        <v>0</v>
      </c>
      <c r="L44" s="28">
        <v>0</v>
      </c>
      <c r="M44" s="34"/>
      <c r="N44" s="34"/>
      <c r="O44" s="34"/>
      <c r="P44" s="34"/>
      <c r="Q44" s="34"/>
      <c r="R44" s="34"/>
      <c r="S44" s="34"/>
      <c r="T44" s="34"/>
      <c r="U44" s="34"/>
    </row>
    <row r="45" spans="1:21" x14ac:dyDescent="0.2">
      <c r="A45" s="36" t="s">
        <v>63</v>
      </c>
      <c r="B45" s="37">
        <f>1-(B39-B39*0.1)</f>
        <v>0.63100000000000001</v>
      </c>
      <c r="D45" s="17"/>
      <c r="E45" s="24">
        <v>0</v>
      </c>
      <c r="F45" s="25">
        <v>0</v>
      </c>
      <c r="G45" s="25">
        <v>0</v>
      </c>
      <c r="H45" s="26">
        <v>0</v>
      </c>
      <c r="I45" s="27">
        <v>0</v>
      </c>
      <c r="J45" s="27">
        <f>juvenile_survival</f>
        <v>0.72099999999999997</v>
      </c>
      <c r="K45" s="27">
        <v>0</v>
      </c>
      <c r="L45" s="28">
        <v>0</v>
      </c>
      <c r="M45" s="17"/>
      <c r="N45" s="17"/>
      <c r="O45" s="17"/>
      <c r="P45" s="17"/>
      <c r="Q45" s="17"/>
      <c r="R45" s="17"/>
      <c r="S45" s="17"/>
      <c r="T45" s="17"/>
      <c r="U45" s="17"/>
    </row>
    <row r="46" spans="1:21" x14ac:dyDescent="0.2">
      <c r="A46" s="38" t="s">
        <v>39</v>
      </c>
      <c r="B46" s="39">
        <v>25</v>
      </c>
      <c r="D46" s="17"/>
      <c r="E46" s="29">
        <v>0</v>
      </c>
      <c r="F46" s="30">
        <v>0</v>
      </c>
      <c r="G46" s="30">
        <v>0</v>
      </c>
      <c r="H46" s="31">
        <f>adult_survival*MAB</f>
        <v>0.53100000000000014</v>
      </c>
      <c r="I46" s="32">
        <v>0</v>
      </c>
      <c r="J46" s="32">
        <v>0</v>
      </c>
      <c r="K46" s="32">
        <f>subadult_survival</f>
        <v>0.72099999999999997</v>
      </c>
      <c r="L46" s="33">
        <f>adult_survival_rms*(1-MBA)</f>
        <v>0.56790000000000007</v>
      </c>
      <c r="M46" s="17"/>
      <c r="N46" s="17"/>
      <c r="O46" s="17"/>
      <c r="P46" s="17"/>
      <c r="Q46" s="17"/>
      <c r="R46" s="17"/>
      <c r="S46" s="17"/>
      <c r="T46" s="17"/>
      <c r="U46" s="17"/>
    </row>
    <row r="47" spans="1:21" x14ac:dyDescent="0.2">
      <c r="A47" s="35"/>
      <c r="B47" s="35"/>
      <c r="D47" s="17"/>
      <c r="E47" s="17"/>
      <c r="F47" s="17"/>
      <c r="G47" s="17"/>
      <c r="H47" s="17"/>
      <c r="I47" s="17"/>
      <c r="J47" s="17"/>
      <c r="K47" s="17"/>
      <c r="L47" s="17"/>
      <c r="M47" s="17"/>
      <c r="N47" s="17"/>
      <c r="O47" s="17"/>
      <c r="P47" s="17"/>
      <c r="Q47" s="17"/>
      <c r="R47" s="17"/>
      <c r="S47" s="17"/>
      <c r="T47" s="17"/>
      <c r="U47" s="17"/>
    </row>
    <row r="48" spans="1:21" x14ac:dyDescent="0.2">
      <c r="A48" s="35"/>
      <c r="B48" s="35"/>
      <c r="D48" s="17"/>
      <c r="E48" s="17"/>
      <c r="F48" s="17"/>
      <c r="G48" s="17"/>
      <c r="H48" s="17"/>
      <c r="I48" s="17"/>
      <c r="J48" s="17"/>
      <c r="K48" s="17"/>
      <c r="L48" s="17"/>
      <c r="M48" s="17"/>
      <c r="N48" s="17"/>
      <c r="O48" s="17"/>
      <c r="P48" s="17"/>
      <c r="Q48" s="17"/>
      <c r="R48" s="17"/>
      <c r="S48" s="17"/>
      <c r="T48" s="17"/>
      <c r="U48" s="17"/>
    </row>
    <row r="49" spans="1:21" x14ac:dyDescent="0.2">
      <c r="A49" s="17"/>
      <c r="B49" s="17"/>
      <c r="D49" s="17"/>
      <c r="E49" s="17"/>
      <c r="F49" s="17"/>
      <c r="G49" s="17"/>
      <c r="H49" s="17"/>
      <c r="I49" s="17"/>
      <c r="J49" s="17"/>
      <c r="K49" s="17"/>
      <c r="L49" s="17"/>
      <c r="M49" s="17"/>
      <c r="N49" s="17"/>
      <c r="O49" s="17"/>
      <c r="P49" s="17"/>
      <c r="Q49" s="17"/>
      <c r="R49" s="17"/>
      <c r="S49" s="17"/>
      <c r="T49" s="17"/>
      <c r="U49" s="17"/>
    </row>
    <row r="50" spans="1:21" x14ac:dyDescent="0.2">
      <c r="A50" s="17"/>
      <c r="B50" s="17"/>
      <c r="D50" s="17"/>
      <c r="E50" s="40" t="s">
        <v>52</v>
      </c>
      <c r="F50" s="41"/>
      <c r="G50" s="41"/>
      <c r="H50" s="41"/>
      <c r="I50" s="41"/>
      <c r="J50" s="41"/>
      <c r="K50" s="41"/>
      <c r="L50" s="42"/>
      <c r="M50" s="17"/>
      <c r="N50" s="17"/>
      <c r="O50" s="17"/>
      <c r="P50" s="17"/>
      <c r="Q50" s="17"/>
      <c r="R50" s="17"/>
      <c r="S50" s="17"/>
      <c r="T50" s="17"/>
      <c r="U50" s="17"/>
    </row>
    <row r="51" spans="1:21" x14ac:dyDescent="0.2">
      <c r="A51" s="35"/>
      <c r="B51" s="35"/>
      <c r="D51" s="17"/>
      <c r="E51" s="19">
        <v>0</v>
      </c>
      <c r="F51" s="20">
        <v>0</v>
      </c>
      <c r="G51" s="20">
        <v>0</v>
      </c>
      <c r="H51" s="21">
        <f>fertility</f>
        <v>25</v>
      </c>
      <c r="I51" s="22">
        <v>0</v>
      </c>
      <c r="J51" s="22">
        <v>0</v>
      </c>
      <c r="K51" s="22">
        <v>0</v>
      </c>
      <c r="L51" s="23">
        <v>0</v>
      </c>
      <c r="M51" s="17"/>
      <c r="N51" s="17"/>
      <c r="O51" s="17"/>
      <c r="P51" s="17"/>
      <c r="Q51" s="17"/>
      <c r="R51" s="17"/>
      <c r="S51" s="17"/>
      <c r="T51" s="17"/>
      <c r="U51" s="17"/>
    </row>
    <row r="52" spans="1:21" x14ac:dyDescent="0.2">
      <c r="A52" s="17"/>
      <c r="B52" s="17"/>
      <c r="D52" s="17"/>
      <c r="E52" s="24">
        <f>neonate_survival</f>
        <v>0.10999999999999999</v>
      </c>
      <c r="F52" s="25">
        <v>0</v>
      </c>
      <c r="G52" s="25">
        <v>0</v>
      </c>
      <c r="H52" s="26">
        <v>0</v>
      </c>
      <c r="I52" s="27">
        <v>0</v>
      </c>
      <c r="J52" s="27">
        <v>0</v>
      </c>
      <c r="K52" s="27">
        <v>0</v>
      </c>
      <c r="L52" s="28">
        <v>0</v>
      </c>
      <c r="M52" s="17"/>
      <c r="N52" s="17"/>
      <c r="O52" s="17"/>
      <c r="P52" s="17"/>
      <c r="Q52" s="17"/>
      <c r="R52" s="17"/>
      <c r="S52" s="17"/>
      <c r="T52" s="17"/>
      <c r="U52" s="17"/>
    </row>
    <row r="53" spans="1:21" x14ac:dyDescent="0.2">
      <c r="D53" s="17"/>
      <c r="E53" s="24">
        <v>0</v>
      </c>
      <c r="F53" s="25">
        <f>juvenile_survival</f>
        <v>0.72099999999999997</v>
      </c>
      <c r="G53" s="25">
        <v>0</v>
      </c>
      <c r="H53" s="26">
        <v>0</v>
      </c>
      <c r="I53" s="27">
        <v>0</v>
      </c>
      <c r="J53" s="27">
        <v>0</v>
      </c>
      <c r="K53" s="27">
        <v>0</v>
      </c>
      <c r="L53" s="28">
        <v>0</v>
      </c>
      <c r="M53" s="17"/>
      <c r="N53" s="17"/>
      <c r="O53" s="17"/>
      <c r="P53" s="17"/>
      <c r="Q53" s="17"/>
      <c r="R53" s="17"/>
      <c r="S53" s="17"/>
      <c r="T53" s="17"/>
      <c r="U53" s="17"/>
    </row>
    <row r="54" spans="1:21" x14ac:dyDescent="0.2">
      <c r="D54" s="17"/>
      <c r="E54" s="29">
        <v>0</v>
      </c>
      <c r="F54" s="30">
        <v>0</v>
      </c>
      <c r="G54" s="30">
        <f>subadult_survival</f>
        <v>0.72099999999999997</v>
      </c>
      <c r="H54" s="31">
        <f>adult_survival*(1-MAB)</f>
        <v>5.8999999999999997E-2</v>
      </c>
      <c r="I54" s="32">
        <v>0</v>
      </c>
      <c r="J54" s="32">
        <v>0</v>
      </c>
      <c r="K54" s="32">
        <v>0</v>
      </c>
      <c r="L54" s="33">
        <f>adult_survival_sanctuary*MBA</f>
        <v>6.7199999999999996E-2</v>
      </c>
      <c r="M54" s="17"/>
      <c r="N54" s="17"/>
      <c r="O54" s="17"/>
      <c r="P54" s="17"/>
      <c r="Q54" s="17"/>
      <c r="R54" s="17"/>
      <c r="S54" s="17"/>
      <c r="T54" s="17"/>
      <c r="U54" s="17"/>
    </row>
    <row r="55" spans="1:21" x14ac:dyDescent="0.2">
      <c r="D55" s="17"/>
      <c r="E55" s="24">
        <v>0</v>
      </c>
      <c r="F55" s="25">
        <v>0</v>
      </c>
      <c r="G55" s="25">
        <v>0</v>
      </c>
      <c r="H55" s="26">
        <v>0</v>
      </c>
      <c r="I55" s="27">
        <v>0</v>
      </c>
      <c r="J55" s="27">
        <v>0</v>
      </c>
      <c r="K55" s="27">
        <v>0</v>
      </c>
      <c r="L55" s="28">
        <f>fertility</f>
        <v>25</v>
      </c>
      <c r="M55" s="17"/>
      <c r="N55" s="17"/>
      <c r="O55" s="17"/>
      <c r="P55" s="17"/>
      <c r="Q55" s="17"/>
      <c r="R55" s="17"/>
      <c r="S55" s="17"/>
      <c r="T55" s="17"/>
      <c r="U55" s="17"/>
    </row>
    <row r="56" spans="1:21" x14ac:dyDescent="0.2">
      <c r="D56" s="17"/>
      <c r="E56" s="24">
        <v>0</v>
      </c>
      <c r="F56" s="25">
        <v>0</v>
      </c>
      <c r="G56" s="25">
        <v>0</v>
      </c>
      <c r="H56" s="26">
        <v>0</v>
      </c>
      <c r="I56" s="27">
        <f>neonate_survival</f>
        <v>0.10999999999999999</v>
      </c>
      <c r="J56" s="27">
        <v>0</v>
      </c>
      <c r="K56" s="27">
        <v>0</v>
      </c>
      <c r="L56" s="28">
        <v>0</v>
      </c>
      <c r="M56" s="17"/>
      <c r="N56" s="17"/>
      <c r="O56" s="17"/>
      <c r="P56" s="17"/>
      <c r="Q56" s="17"/>
      <c r="R56" s="17"/>
      <c r="S56" s="17"/>
      <c r="T56" s="17"/>
      <c r="U56" s="17"/>
    </row>
    <row r="57" spans="1:21" x14ac:dyDescent="0.2">
      <c r="D57" s="17"/>
      <c r="E57" s="24">
        <v>0</v>
      </c>
      <c r="F57" s="25">
        <v>0</v>
      </c>
      <c r="G57" s="25">
        <v>0</v>
      </c>
      <c r="H57" s="26">
        <v>0</v>
      </c>
      <c r="I57" s="27">
        <v>0</v>
      </c>
      <c r="J57" s="27">
        <f>juvenile_survival</f>
        <v>0.72099999999999997</v>
      </c>
      <c r="K57" s="27">
        <v>0</v>
      </c>
      <c r="L57" s="28">
        <v>0</v>
      </c>
      <c r="M57" s="17"/>
      <c r="N57" s="17"/>
      <c r="O57" s="17"/>
      <c r="P57" s="17"/>
      <c r="Q57" s="17"/>
      <c r="R57" s="17"/>
      <c r="S57" s="17"/>
      <c r="T57" s="17"/>
      <c r="U57" s="17"/>
    </row>
    <row r="58" spans="1:21" x14ac:dyDescent="0.2">
      <c r="D58" s="17"/>
      <c r="E58" s="29">
        <v>0</v>
      </c>
      <c r="F58" s="30">
        <v>0</v>
      </c>
      <c r="G58" s="30">
        <v>0</v>
      </c>
      <c r="H58" s="31">
        <f>adult_survival*MAB</f>
        <v>0.53100000000000014</v>
      </c>
      <c r="I58" s="32">
        <v>0</v>
      </c>
      <c r="J58" s="32">
        <v>0</v>
      </c>
      <c r="K58" s="32">
        <f>subadult_survival</f>
        <v>0.72099999999999997</v>
      </c>
      <c r="L58" s="33">
        <f>adult_survival_sanctuary*(1-MBA)</f>
        <v>0.6048</v>
      </c>
      <c r="M58" s="17"/>
      <c r="N58" s="17"/>
      <c r="O58" s="17"/>
      <c r="P58" s="17"/>
      <c r="Q58" s="17"/>
      <c r="R58" s="17"/>
      <c r="S58" s="17"/>
      <c r="T58" s="17"/>
      <c r="U58" s="17"/>
    </row>
    <row r="59" spans="1:21" x14ac:dyDescent="0.2">
      <c r="A59" s="1"/>
      <c r="B59" s="1"/>
      <c r="D59" s="17"/>
      <c r="E59" s="17"/>
      <c r="F59" s="17"/>
      <c r="G59" s="17"/>
      <c r="H59" s="17"/>
      <c r="I59" s="17"/>
      <c r="J59" s="17"/>
      <c r="K59" s="17"/>
      <c r="L59" s="17"/>
      <c r="M59" s="17"/>
      <c r="N59" s="17"/>
      <c r="O59" s="17"/>
      <c r="P59" s="17"/>
      <c r="Q59" s="17"/>
      <c r="R59" s="17"/>
      <c r="S59" s="17"/>
      <c r="T59" s="17"/>
      <c r="U59" s="17"/>
    </row>
    <row r="60" spans="1:21" x14ac:dyDescent="0.2">
      <c r="D60" s="17"/>
      <c r="E60" s="17"/>
      <c r="F60" s="17"/>
      <c r="G60" s="17"/>
      <c r="H60" s="17"/>
      <c r="I60" s="17"/>
      <c r="J60" s="17"/>
      <c r="K60" s="17"/>
      <c r="L60" s="17"/>
      <c r="M60" s="17"/>
      <c r="N60" s="17"/>
      <c r="O60" s="17"/>
      <c r="P60" s="17"/>
      <c r="Q60" s="17"/>
      <c r="R60" s="17"/>
      <c r="S60" s="17"/>
      <c r="T60" s="17"/>
      <c r="U60" s="17"/>
    </row>
    <row r="61" spans="1:21" x14ac:dyDescent="0.2">
      <c r="D61" s="17"/>
      <c r="E61" s="17"/>
      <c r="F61" s="17"/>
      <c r="G61" s="17"/>
      <c r="H61" s="17"/>
      <c r="I61" s="17"/>
      <c r="J61" s="17"/>
      <c r="K61" s="17"/>
      <c r="L61" s="17"/>
      <c r="M61" s="17"/>
      <c r="N61" s="17"/>
      <c r="O61" s="17"/>
      <c r="P61" s="17"/>
      <c r="Q61" s="17"/>
      <c r="R61" s="17"/>
      <c r="S61" s="17"/>
      <c r="T61" s="17"/>
      <c r="U61" s="17"/>
    </row>
    <row r="62" spans="1:21" x14ac:dyDescent="0.2">
      <c r="D62" s="17"/>
      <c r="E62" s="17"/>
      <c r="F62" s="17"/>
      <c r="G62" s="17"/>
      <c r="H62" s="17"/>
      <c r="I62" s="17"/>
      <c r="J62" s="17"/>
      <c r="K62" s="17"/>
      <c r="L62" s="17"/>
      <c r="M62" s="17"/>
      <c r="N62" s="17"/>
      <c r="O62" s="17"/>
      <c r="P62" s="17"/>
      <c r="Q62" s="17"/>
      <c r="R62" s="17"/>
      <c r="S62" s="17"/>
      <c r="T62" s="17"/>
      <c r="U62" s="17"/>
    </row>
    <row r="63" spans="1:21" x14ac:dyDescent="0.2">
      <c r="D63" s="17"/>
      <c r="E63" s="17"/>
      <c r="F63" s="17"/>
      <c r="G63" s="17"/>
      <c r="H63" s="17"/>
      <c r="I63" s="17"/>
      <c r="J63" s="17"/>
      <c r="K63" s="17"/>
      <c r="L63" s="17"/>
      <c r="M63" s="17"/>
      <c r="N63" s="17"/>
      <c r="O63" s="17"/>
      <c r="P63" s="17"/>
      <c r="Q63" s="17"/>
      <c r="R63" s="17"/>
      <c r="S63" s="17"/>
      <c r="T63" s="17"/>
      <c r="U63" s="17"/>
    </row>
    <row r="64" spans="1:21" x14ac:dyDescent="0.2">
      <c r="D64" s="34"/>
      <c r="E64" s="34"/>
      <c r="F64" s="34"/>
      <c r="G64" s="34"/>
      <c r="H64" s="34"/>
      <c r="I64" s="34"/>
      <c r="J64" s="34"/>
      <c r="K64" s="34"/>
      <c r="L64" s="34"/>
      <c r="M64" s="34"/>
      <c r="N64" s="34"/>
      <c r="O64" s="34"/>
      <c r="P64" s="34"/>
      <c r="Q64" s="34"/>
      <c r="R64" s="34"/>
      <c r="S64" s="34"/>
      <c r="T64" s="34"/>
      <c r="U64" s="34"/>
    </row>
    <row r="65" spans="4:21" x14ac:dyDescent="0.2">
      <c r="D65" s="17"/>
      <c r="E65" s="17"/>
      <c r="F65" s="17"/>
      <c r="G65" s="17"/>
      <c r="H65" s="17"/>
      <c r="I65" s="17"/>
      <c r="J65" s="17"/>
      <c r="K65" s="17"/>
      <c r="L65" s="17"/>
      <c r="M65" s="17"/>
      <c r="N65" s="17"/>
      <c r="O65" s="17"/>
      <c r="P65" s="17"/>
      <c r="Q65" s="17"/>
      <c r="R65" s="17"/>
      <c r="S65" s="17"/>
      <c r="T65" s="17"/>
      <c r="U65" s="17"/>
    </row>
    <row r="66" spans="4:21" x14ac:dyDescent="0.2">
      <c r="D66" s="17"/>
      <c r="E66" s="17"/>
      <c r="F66" s="17"/>
      <c r="G66" s="17"/>
      <c r="H66" s="17"/>
      <c r="I66" s="17"/>
      <c r="J66" s="17"/>
      <c r="K66" s="17"/>
      <c r="L66" s="17"/>
      <c r="M66" s="17"/>
      <c r="N66" s="17"/>
      <c r="O66" s="17"/>
      <c r="P66" s="17"/>
      <c r="Q66" s="17"/>
      <c r="R66" s="17"/>
      <c r="S66" s="17"/>
      <c r="T66" s="17"/>
      <c r="U66" s="17"/>
    </row>
    <row r="67" spans="4:21" x14ac:dyDescent="0.2">
      <c r="D67" s="17"/>
      <c r="E67" s="17"/>
      <c r="F67" s="17"/>
      <c r="G67" s="17"/>
      <c r="H67" s="17"/>
      <c r="I67" s="17"/>
      <c r="J67" s="17"/>
      <c r="K67" s="17"/>
      <c r="L67" s="17"/>
      <c r="M67" s="17"/>
      <c r="N67" s="17"/>
      <c r="O67" s="17"/>
      <c r="P67" s="17"/>
      <c r="Q67" s="17"/>
      <c r="R67" s="17"/>
      <c r="S67" s="17"/>
      <c r="T67" s="17"/>
      <c r="U67" s="17"/>
    </row>
    <row r="68" spans="4:21" x14ac:dyDescent="0.2">
      <c r="D68" s="17"/>
      <c r="E68" s="17"/>
      <c r="F68" s="17"/>
      <c r="G68" s="17"/>
      <c r="H68" s="17"/>
      <c r="I68" s="17"/>
      <c r="J68" s="17"/>
      <c r="K68" s="17"/>
      <c r="L68" s="17"/>
      <c r="M68" s="17"/>
      <c r="N68" s="17"/>
      <c r="O68" s="17"/>
      <c r="P68" s="17"/>
      <c r="Q68" s="17"/>
      <c r="R68" s="17"/>
      <c r="S68" s="17"/>
      <c r="T68" s="17"/>
      <c r="U68" s="17"/>
    </row>
    <row r="69" spans="4:21" x14ac:dyDescent="0.2">
      <c r="D69" s="17"/>
      <c r="E69" s="17"/>
      <c r="F69" s="17"/>
      <c r="G69" s="17"/>
      <c r="H69" s="17"/>
      <c r="I69" s="17"/>
      <c r="J69" s="17"/>
      <c r="K69" s="17"/>
      <c r="L69" s="17"/>
      <c r="M69" s="17"/>
      <c r="N69" s="17"/>
      <c r="O69" s="17"/>
      <c r="P69" s="17"/>
      <c r="Q69" s="17"/>
      <c r="R69" s="17"/>
      <c r="S69" s="17"/>
      <c r="T69" s="17"/>
      <c r="U69" s="17"/>
    </row>
    <row r="70" spans="4:21" x14ac:dyDescent="0.2">
      <c r="D70" s="17"/>
      <c r="E70" s="17"/>
      <c r="F70" s="17"/>
      <c r="G70" s="17"/>
      <c r="H70" s="17"/>
      <c r="I70" s="17"/>
      <c r="J70" s="17"/>
      <c r="K70" s="17"/>
      <c r="L70" s="17"/>
      <c r="M70" s="17"/>
      <c r="N70" s="17"/>
      <c r="O70" s="17"/>
      <c r="P70" s="17"/>
      <c r="Q70" s="17"/>
      <c r="R70" s="17"/>
      <c r="S70" s="17"/>
      <c r="T70" s="17"/>
      <c r="U70" s="17"/>
    </row>
    <row r="71" spans="4:21" x14ac:dyDescent="0.2">
      <c r="D71" s="17"/>
      <c r="E71" s="17"/>
      <c r="F71" s="17"/>
      <c r="G71" s="17"/>
      <c r="H71" s="17"/>
      <c r="I71" s="17"/>
      <c r="J71" s="17"/>
      <c r="K71" s="17"/>
      <c r="L71" s="17"/>
      <c r="M71" s="17"/>
      <c r="N71" s="17"/>
      <c r="O71" s="17"/>
      <c r="P71" s="17"/>
      <c r="Q71" s="17"/>
      <c r="R71" s="17"/>
      <c r="S71" s="17"/>
      <c r="T71" s="17"/>
      <c r="U71" s="17"/>
    </row>
    <row r="72" spans="4:21" x14ac:dyDescent="0.2">
      <c r="D72" s="17"/>
      <c r="E72" s="17"/>
      <c r="F72" s="17"/>
      <c r="G72" s="17"/>
      <c r="H72" s="17"/>
      <c r="I72" s="17"/>
      <c r="J72" s="17"/>
      <c r="K72" s="17"/>
      <c r="L72" s="17"/>
      <c r="M72" s="17"/>
      <c r="N72" s="17"/>
      <c r="O72" s="17"/>
      <c r="P72" s="17"/>
      <c r="Q72" s="17"/>
      <c r="R72" s="17"/>
      <c r="S72" s="17"/>
      <c r="T72" s="17"/>
      <c r="U72" s="17"/>
    </row>
    <row r="73" spans="4:21" x14ac:dyDescent="0.2">
      <c r="D73" s="17"/>
      <c r="E73" s="17"/>
      <c r="F73" s="17"/>
      <c r="G73" s="17"/>
      <c r="H73" s="17"/>
      <c r="I73" s="17"/>
      <c r="J73" s="17"/>
      <c r="K73" s="17"/>
      <c r="L73" s="17"/>
      <c r="M73" s="17"/>
      <c r="N73" s="17"/>
      <c r="O73" s="17"/>
      <c r="P73" s="17"/>
      <c r="Q73" s="17"/>
      <c r="R73" s="17"/>
      <c r="S73" s="17"/>
      <c r="T73" s="17"/>
      <c r="U73" s="17"/>
    </row>
    <row r="74" spans="4:21" x14ac:dyDescent="0.2">
      <c r="D74" s="17"/>
      <c r="E74" s="17"/>
      <c r="F74" s="17"/>
      <c r="G74" s="17"/>
      <c r="H74" s="17"/>
      <c r="I74" s="17"/>
      <c r="J74" s="17"/>
      <c r="K74" s="17"/>
      <c r="L74" s="17"/>
      <c r="M74" s="17"/>
      <c r="N74" s="17"/>
      <c r="O74" s="17"/>
      <c r="P74" s="17"/>
      <c r="Q74" s="17"/>
      <c r="R74" s="17"/>
      <c r="S74" s="17"/>
      <c r="T74" s="17"/>
      <c r="U74" s="17"/>
    </row>
    <row r="75" spans="4:21" x14ac:dyDescent="0.2">
      <c r="D75" s="17"/>
      <c r="E75" s="17"/>
      <c r="F75" s="17"/>
      <c r="G75" s="17"/>
      <c r="H75" s="17"/>
      <c r="I75" s="17"/>
      <c r="J75" s="17"/>
      <c r="K75" s="17"/>
      <c r="L75" s="17"/>
      <c r="M75" s="17"/>
      <c r="N75" s="17"/>
      <c r="O75" s="17"/>
      <c r="P75" s="17"/>
      <c r="Q75" s="17"/>
      <c r="R75" s="17"/>
      <c r="S75" s="17"/>
      <c r="T75" s="17"/>
      <c r="U75" s="17"/>
    </row>
    <row r="76" spans="4:21" x14ac:dyDescent="0.2">
      <c r="D76" s="17"/>
      <c r="E76" s="17"/>
      <c r="F76" s="17"/>
      <c r="G76" s="17"/>
      <c r="H76" s="17"/>
      <c r="I76" s="17"/>
      <c r="J76" s="17"/>
      <c r="K76" s="17"/>
      <c r="L76" s="17"/>
      <c r="M76" s="17"/>
      <c r="N76" s="17"/>
      <c r="O76" s="17"/>
      <c r="P76" s="17"/>
      <c r="Q76" s="17"/>
      <c r="R76" s="17"/>
      <c r="S76" s="17"/>
      <c r="T76" s="17"/>
      <c r="U76" s="17"/>
    </row>
    <row r="77" spans="4:21" x14ac:dyDescent="0.2">
      <c r="D77" s="17"/>
      <c r="E77" s="17"/>
      <c r="F77" s="17"/>
      <c r="G77" s="17"/>
      <c r="H77" s="17"/>
      <c r="I77" s="17"/>
      <c r="J77" s="17"/>
      <c r="K77" s="17"/>
      <c r="L77" s="17"/>
      <c r="M77" s="17"/>
      <c r="N77" s="17"/>
      <c r="O77" s="17"/>
      <c r="P77" s="17"/>
      <c r="Q77" s="17"/>
      <c r="R77" s="17"/>
      <c r="S77" s="17"/>
      <c r="T77" s="17"/>
      <c r="U77" s="17"/>
    </row>
    <row r="78" spans="4:21" x14ac:dyDescent="0.2">
      <c r="D78" s="17"/>
      <c r="E78" s="17"/>
      <c r="F78" s="17"/>
      <c r="G78" s="17"/>
      <c r="H78" s="17"/>
      <c r="I78" s="17"/>
      <c r="J78" s="17"/>
      <c r="K78" s="17"/>
      <c r="L78" s="17"/>
      <c r="M78" s="17"/>
      <c r="N78" s="17"/>
      <c r="O78" s="17"/>
      <c r="P78" s="17"/>
      <c r="Q78" s="17"/>
      <c r="R78" s="17"/>
      <c r="S78" s="17"/>
      <c r="T78" s="17"/>
      <c r="U78" s="17"/>
    </row>
    <row r="79" spans="4:21" x14ac:dyDescent="0.2">
      <c r="D79" s="17"/>
      <c r="E79" s="17"/>
      <c r="F79" s="17"/>
      <c r="G79" s="17"/>
      <c r="H79" s="17"/>
      <c r="I79" s="17"/>
      <c r="J79" s="17"/>
      <c r="K79" s="17"/>
      <c r="L79" s="17"/>
      <c r="M79" s="17"/>
      <c r="N79" s="17"/>
      <c r="O79" s="17"/>
      <c r="P79" s="17"/>
      <c r="Q79" s="17"/>
      <c r="R79" s="17"/>
      <c r="S79" s="17"/>
      <c r="T79" s="17"/>
      <c r="U79" s="17"/>
    </row>
    <row r="80" spans="4:21" x14ac:dyDescent="0.2">
      <c r="D80" s="17"/>
      <c r="E80" s="17"/>
      <c r="F80" s="17"/>
      <c r="G80" s="17"/>
      <c r="H80" s="17"/>
      <c r="I80" s="17"/>
      <c r="J80" s="17"/>
      <c r="K80" s="17"/>
      <c r="L80" s="17"/>
      <c r="M80" s="17"/>
      <c r="N80" s="17"/>
      <c r="O80" s="17"/>
      <c r="P80" s="17"/>
      <c r="Q80" s="17"/>
      <c r="R80" s="17"/>
      <c r="S80" s="17"/>
      <c r="T80" s="17"/>
      <c r="U80" s="17"/>
    </row>
    <row r="81" spans="4:21" x14ac:dyDescent="0.2">
      <c r="D81" s="17"/>
      <c r="E81" s="17"/>
      <c r="F81" s="17"/>
      <c r="G81" s="17"/>
      <c r="H81" s="17"/>
      <c r="I81" s="17"/>
      <c r="J81" s="17"/>
      <c r="K81" s="17"/>
      <c r="L81" s="17"/>
      <c r="M81" s="17"/>
      <c r="N81" s="17"/>
      <c r="O81" s="17"/>
      <c r="P81" s="17"/>
      <c r="Q81" s="17"/>
      <c r="R81" s="17"/>
      <c r="S81" s="17"/>
      <c r="T81" s="17"/>
      <c r="U81" s="17"/>
    </row>
    <row r="82" spans="4:21" x14ac:dyDescent="0.2">
      <c r="D82" s="17"/>
      <c r="E82" s="17"/>
      <c r="F82" s="17"/>
      <c r="G82" s="17"/>
      <c r="H82" s="17"/>
      <c r="I82" s="17"/>
      <c r="J82" s="17"/>
      <c r="K82" s="17"/>
      <c r="L82" s="17"/>
      <c r="M82" s="17"/>
      <c r="N82" s="17"/>
      <c r="O82" s="17"/>
      <c r="P82" s="17"/>
      <c r="Q82" s="17"/>
      <c r="R82" s="17"/>
      <c r="S82" s="17"/>
      <c r="T82" s="17"/>
      <c r="U82" s="17"/>
    </row>
    <row r="83" spans="4:21" x14ac:dyDescent="0.2">
      <c r="D83" s="17"/>
      <c r="E83" s="17"/>
      <c r="F83" s="17"/>
      <c r="G83" s="17"/>
      <c r="H83" s="17"/>
      <c r="I83" s="17"/>
      <c r="J83" s="17"/>
      <c r="K83" s="17"/>
      <c r="L83" s="17"/>
      <c r="M83" s="17"/>
      <c r="N83" s="17"/>
      <c r="O83" s="17"/>
      <c r="P83" s="17"/>
      <c r="Q83" s="17"/>
      <c r="R83" s="17"/>
      <c r="S83" s="17"/>
      <c r="T83" s="17"/>
      <c r="U83" s="17"/>
    </row>
    <row r="84" spans="4:21" x14ac:dyDescent="0.2">
      <c r="D84" s="17"/>
      <c r="E84" s="17"/>
      <c r="F84" s="17"/>
      <c r="G84" s="17"/>
      <c r="H84" s="17"/>
      <c r="I84" s="17"/>
      <c r="J84" s="17"/>
      <c r="K84" s="17"/>
      <c r="L84" s="17"/>
      <c r="M84" s="17"/>
      <c r="N84" s="17"/>
      <c r="O84" s="17"/>
      <c r="P84" s="17"/>
      <c r="Q84" s="17"/>
      <c r="R84" s="17"/>
      <c r="S84" s="17"/>
      <c r="T84" s="17"/>
      <c r="U84" s="17"/>
    </row>
  </sheetData>
  <mergeCells count="8">
    <mergeCell ref="E6:L6"/>
    <mergeCell ref="E26:L26"/>
    <mergeCell ref="E38:L38"/>
    <mergeCell ref="E50:L50"/>
    <mergeCell ref="A5:B5"/>
    <mergeCell ref="A9:B9"/>
    <mergeCell ref="A25:B25"/>
    <mergeCell ref="A33:B33"/>
  </mergeCells>
  <pageMargins left="0.7" right="0.7" top="0.75" bottom="0.75" header="0.3" footer="0.3"/>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E0F4-24E9-9544-A11D-579BA89B2202}">
  <dimension ref="A1:A21"/>
  <sheetViews>
    <sheetView workbookViewId="0">
      <selection activeCell="B25" sqref="B25"/>
    </sheetView>
  </sheetViews>
  <sheetFormatPr baseColWidth="10" defaultRowHeight="15" x14ac:dyDescent="0.2"/>
  <sheetData>
    <row r="1" spans="1:1" x14ac:dyDescent="0.2">
      <c r="A1" t="s">
        <v>17</v>
      </c>
    </row>
    <row r="3" spans="1:1" x14ac:dyDescent="0.2">
      <c r="A3" t="s">
        <v>18</v>
      </c>
    </row>
    <row r="4" spans="1:1" x14ac:dyDescent="0.2">
      <c r="A4" t="s">
        <v>19</v>
      </c>
    </row>
    <row r="5" spans="1:1" x14ac:dyDescent="0.2">
      <c r="A5" t="s">
        <v>20</v>
      </c>
    </row>
    <row r="7" spans="1:1" x14ac:dyDescent="0.2">
      <c r="A7" t="s">
        <v>21</v>
      </c>
    </row>
    <row r="9" spans="1:1" x14ac:dyDescent="0.2">
      <c r="A9" t="s">
        <v>22</v>
      </c>
    </row>
    <row r="10" spans="1:1" x14ac:dyDescent="0.2">
      <c r="A10" t="s">
        <v>23</v>
      </c>
    </row>
    <row r="11" spans="1:1" x14ac:dyDescent="0.2">
      <c r="A11" t="s">
        <v>24</v>
      </c>
    </row>
    <row r="13" spans="1:1" x14ac:dyDescent="0.2">
      <c r="A13" t="s">
        <v>25</v>
      </c>
    </row>
    <row r="15" spans="1:1" x14ac:dyDescent="0.2">
      <c r="A15" t="s">
        <v>26</v>
      </c>
    </row>
    <row r="17" spans="1:1" x14ac:dyDescent="0.2">
      <c r="A17" t="s">
        <v>27</v>
      </c>
    </row>
    <row r="18" spans="1:1" x14ac:dyDescent="0.2">
      <c r="A18" t="s">
        <v>28</v>
      </c>
    </row>
    <row r="19" spans="1:1" x14ac:dyDescent="0.2">
      <c r="A19" t="s">
        <v>29</v>
      </c>
    </row>
    <row r="20" spans="1:1" x14ac:dyDescent="0.2">
      <c r="A20" t="s">
        <v>30</v>
      </c>
    </row>
    <row r="21" spans="1:1" x14ac:dyDescent="0.2">
      <c r="A2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19</vt:i4>
      </vt:variant>
    </vt:vector>
  </HeadingPairs>
  <TitlesOfParts>
    <vt:vector size="21" baseType="lpstr">
      <vt:lpstr>Matrices</vt:lpstr>
      <vt:lpstr>Information</vt:lpstr>
      <vt:lpstr>_0.944__1_X</vt:lpstr>
      <vt:lpstr>adult_mortality</vt:lpstr>
      <vt:lpstr>adult_survival</vt:lpstr>
      <vt:lpstr>adult_survival_qbs</vt:lpstr>
      <vt:lpstr>adult_survival_rms</vt:lpstr>
      <vt:lpstr>adult_survival_sanctuary</vt:lpstr>
      <vt:lpstr>Data</vt:lpstr>
      <vt:lpstr>fertility</vt:lpstr>
      <vt:lpstr>juvenile_mortality</vt:lpstr>
      <vt:lpstr>juvenile_survival</vt:lpstr>
      <vt:lpstr>M</vt:lpstr>
      <vt:lpstr>MAB</vt:lpstr>
      <vt:lpstr>MBA</vt:lpstr>
      <vt:lpstr>neonate_mortality</vt:lpstr>
      <vt:lpstr>neonate_survival</vt:lpstr>
      <vt:lpstr>Sex_ratio</vt:lpstr>
      <vt:lpstr>subadult_mortality</vt:lpstr>
      <vt:lpstr>subadult_survival</vt:lpstr>
      <vt:lpstr>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 tuñas corzon</cp:lastModifiedBy>
  <dcterms:created xsi:type="dcterms:W3CDTF">2019-07-09T09:51:35Z</dcterms:created>
  <dcterms:modified xsi:type="dcterms:W3CDTF">2019-07-11T21:01:09Z</dcterms:modified>
</cp:coreProperties>
</file>