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Orodriguez\Dropbox\Universidad\9 Trimestre\Analisis Contable II\"/>
    </mc:Choice>
  </mc:AlternateContent>
  <xr:revisionPtr revIDLastSave="0" documentId="13_ncr:1_{32E0F770-8977-4679-BF65-0FA7093BAE10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Portada" sheetId="12" r:id="rId1"/>
    <sheet name="Ejercicio 1" sheetId="15" r:id="rId2"/>
    <sheet name="Ejercicio 2" sheetId="16" r:id="rId3"/>
    <sheet name="Ejercicio 3" sheetId="17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7" l="1"/>
  <c r="Q15" i="17"/>
  <c r="U20" i="16"/>
  <c r="Q4" i="15"/>
  <c r="P4" i="15"/>
  <c r="O4" i="15"/>
  <c r="Q24" i="17" l="1"/>
  <c r="P21" i="17"/>
  <c r="P11" i="17"/>
  <c r="Q7" i="17"/>
  <c r="P6" i="17"/>
  <c r="P5" i="17"/>
  <c r="P4" i="17"/>
  <c r="P3" i="17"/>
  <c r="L14" i="17"/>
  <c r="L7" i="17"/>
  <c r="L2" i="17"/>
  <c r="P5" i="16"/>
  <c r="Q5" i="16"/>
  <c r="P4" i="16"/>
  <c r="Q6" i="16"/>
  <c r="Q7" i="16"/>
  <c r="Q10" i="16" s="1"/>
  <c r="U6" i="16" s="1"/>
  <c r="Q8" i="16"/>
  <c r="Q9" i="16"/>
  <c r="Q4" i="16"/>
  <c r="P6" i="16"/>
  <c r="P10" i="16" s="1"/>
  <c r="U5" i="16" s="1"/>
  <c r="V5" i="16" s="1"/>
  <c r="P7" i="16"/>
  <c r="P8" i="16"/>
  <c r="P9" i="16"/>
  <c r="M8" i="16"/>
  <c r="M9" i="16"/>
  <c r="K5" i="16"/>
  <c r="M5" i="16" s="1"/>
  <c r="K6" i="16"/>
  <c r="M6" i="16" s="1"/>
  <c r="K7" i="16"/>
  <c r="M7" i="16" s="1"/>
  <c r="K8" i="16"/>
  <c r="K9" i="16"/>
  <c r="K4" i="16"/>
  <c r="M4" i="16" s="1"/>
  <c r="V7" i="15"/>
  <c r="U5" i="15"/>
  <c r="V6" i="15"/>
  <c r="U4" i="15"/>
  <c r="Q11" i="15"/>
  <c r="M11" i="15"/>
  <c r="Q5" i="15"/>
  <c r="Q6" i="15"/>
  <c r="Q7" i="15"/>
  <c r="Q8" i="15"/>
  <c r="Q9" i="15"/>
  <c r="Q10" i="15"/>
  <c r="P5" i="15"/>
  <c r="P6" i="15"/>
  <c r="P7" i="15"/>
  <c r="P8" i="15"/>
  <c r="P9" i="15"/>
  <c r="P10" i="15"/>
  <c r="O5" i="15"/>
  <c r="O6" i="15"/>
  <c r="O7" i="15"/>
  <c r="O8" i="15"/>
  <c r="O9" i="15"/>
  <c r="O10" i="15"/>
  <c r="M10" i="16" l="1"/>
  <c r="U12" i="16" l="1"/>
  <c r="V15" i="16" s="1"/>
  <c r="V7" i="16"/>
</calcChain>
</file>

<file path=xl/sharedStrings.xml><?xml version="1.0" encoding="utf-8"?>
<sst xmlns="http://schemas.openxmlformats.org/spreadsheetml/2006/main" count="119" uniqueCount="77">
  <si>
    <t>Costos indirectos de fabricacion</t>
  </si>
  <si>
    <t>Total</t>
  </si>
  <si>
    <t>Fecha</t>
  </si>
  <si>
    <t>Descripcion</t>
  </si>
  <si>
    <t>Debe</t>
  </si>
  <si>
    <t>Haber</t>
  </si>
  <si>
    <t>Efectivo</t>
  </si>
  <si>
    <t>Inventario de trabajo en proceso</t>
  </si>
  <si>
    <t>Nombre</t>
  </si>
  <si>
    <t>I. Gelati</t>
  </si>
  <si>
    <t>B. O'Hara</t>
  </si>
  <si>
    <t>R. Relly</t>
  </si>
  <si>
    <t>F. Maestro</t>
  </si>
  <si>
    <t>R. Auerbach</t>
  </si>
  <si>
    <t>K. Sposare</t>
  </si>
  <si>
    <t>T. Fyumo</t>
  </si>
  <si>
    <t>Años de servicio</t>
  </si>
  <si>
    <t>Salario (Semanal)</t>
  </si>
  <si>
    <t>Vacaciones</t>
  </si>
  <si>
    <t>Semanas</t>
  </si>
  <si>
    <t>Salario</t>
  </si>
  <si>
    <t>Semanas Trabajadas</t>
  </si>
  <si>
    <t>Salario por semana</t>
  </si>
  <si>
    <t>-</t>
  </si>
  <si>
    <t>PDA #1</t>
  </si>
  <si>
    <t>Nomina por pagar</t>
  </si>
  <si>
    <t>Horas</t>
  </si>
  <si>
    <t>Tarifa</t>
  </si>
  <si>
    <t>Pago Bruto</t>
  </si>
  <si>
    <t>Mano de Obra directa</t>
  </si>
  <si>
    <t>Mano de obra indirecta</t>
  </si>
  <si>
    <t>W. Blanco</t>
  </si>
  <si>
    <t>S. Cone</t>
  </si>
  <si>
    <t>F. Giant</t>
  </si>
  <si>
    <t>P. Malone</t>
  </si>
  <si>
    <t>L. Palmeri</t>
  </si>
  <si>
    <t>J. Teicher</t>
  </si>
  <si>
    <t>Registrando nomina</t>
  </si>
  <si>
    <t>*Registrando la nomina</t>
  </si>
  <si>
    <t>*Registrando deducciones de los empleados y pago de la nomina</t>
  </si>
  <si>
    <t>Impuesto FICA (empleado) por pagar</t>
  </si>
  <si>
    <t>Registrando pago de planilla a empleados</t>
  </si>
  <si>
    <t>*Registrando las deducciones del empleador</t>
  </si>
  <si>
    <t>Costo indirectos de fabricacion</t>
  </si>
  <si>
    <t>Impuesto FICA (empleador) por pagar</t>
  </si>
  <si>
    <t>Registrando deducciones del empleador, por pagar</t>
  </si>
  <si>
    <t>Impuesto federal de desempeño por pagar</t>
  </si>
  <si>
    <t>Impuesto estatal de desempeño por pagar</t>
  </si>
  <si>
    <t>Retencion  de impuesto federales y estatales a la renta por pagar</t>
  </si>
  <si>
    <t>Mano de obra directa:</t>
  </si>
  <si>
    <t>Operadores de maquina</t>
  </si>
  <si>
    <t>Trabajadores de mantenimiento de fabrica</t>
  </si>
  <si>
    <t>Trabajadores de la linea de ensamblaje</t>
  </si>
  <si>
    <t>Operarios de planta</t>
  </si>
  <si>
    <t>Mano de obra indirecta:</t>
  </si>
  <si>
    <t>Inspectores de materiales</t>
  </si>
  <si>
    <t>Supervisores de fabrica</t>
  </si>
  <si>
    <t>Vendedores</t>
  </si>
  <si>
    <t>Trabajadores de oficina</t>
  </si>
  <si>
    <t>Gerentes de oficina</t>
  </si>
  <si>
    <t>Otras nominas:</t>
  </si>
  <si>
    <t>Oficinas:</t>
  </si>
  <si>
    <t>Costo indirecto de fabricacion</t>
  </si>
  <si>
    <t>Gasto de ventas (Salarios vendedores)</t>
  </si>
  <si>
    <t>Gasto de oficinas (Salario de administracion)</t>
  </si>
  <si>
    <t>Registrando la nomina</t>
  </si>
  <si>
    <t xml:space="preserve">Debe </t>
  </si>
  <si>
    <t>Impuestos de seguridad social (empleado) por pagar</t>
  </si>
  <si>
    <t>Impuestos federales a los ingresos (empleado) por pagar</t>
  </si>
  <si>
    <t>Impuesto estatal a los ingresos (empleado) por pagar</t>
  </si>
  <si>
    <t>Acumulacion de bonificaciones (Beneficios sociales)</t>
  </si>
  <si>
    <t>Impuesto federales de desempleo, por pagar</t>
  </si>
  <si>
    <t>Impuesto estatales de desempleo, por pagar</t>
  </si>
  <si>
    <t>Plan de pensiones por pagar</t>
  </si>
  <si>
    <t>Registrando deducciones del empleador, por pagar.</t>
  </si>
  <si>
    <t>Obligaciones por pago por vacaciones</t>
  </si>
  <si>
    <t>Registrando gastos de planilla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</si>
</sst>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0" fillId="0" borderId="1" xfId="0" applyBorder="1"/>
    <xf numFmtId="43" fontId="0" fillId="0" borderId="0" xfId="1" applyFont="1" applyBorder="1"/>
    <xf numFmtId="43" fontId="0" fillId="0" borderId="1" xfId="0" applyNumberFormat="1" applyBorder="1"/>
    <xf numFmtId="16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43" fontId="0" fillId="0" borderId="4" xfId="1" applyFont="1" applyBorder="1"/>
    <xf numFmtId="43" fontId="0" fillId="0" borderId="5" xfId="1" applyFont="1" applyBorder="1"/>
    <xf numFmtId="43" fontId="0" fillId="0" borderId="8" xfId="1" applyFont="1" applyBorder="1"/>
    <xf numFmtId="0" fontId="0" fillId="0" borderId="9" xfId="0" applyBorder="1"/>
    <xf numFmtId="0" fontId="0" fillId="0" borderId="10" xfId="0" applyBorder="1"/>
    <xf numFmtId="43" fontId="0" fillId="0" borderId="10" xfId="1" applyFont="1" applyBorder="1"/>
    <xf numFmtId="43" fontId="0" fillId="0" borderId="10" xfId="0" applyNumberFormat="1" applyBorder="1"/>
    <xf numFmtId="0" fontId="0" fillId="0" borderId="1" xfId="0" applyBorder="1" applyAlignment="1">
      <alignment horizontal="center"/>
    </xf>
    <xf numFmtId="0" fontId="0" fillId="0" borderId="3" xfId="0" applyBorder="1"/>
    <xf numFmtId="43" fontId="0" fillId="0" borderId="12" xfId="1" applyFont="1" applyBorder="1"/>
    <xf numFmtId="0" fontId="0" fillId="0" borderId="2" xfId="0" applyBorder="1"/>
    <xf numFmtId="43" fontId="0" fillId="0" borderId="13" xfId="1" applyFont="1" applyBorder="1"/>
    <xf numFmtId="43" fontId="0" fillId="0" borderId="6" xfId="1" applyFont="1" applyBorder="1"/>
    <xf numFmtId="0" fontId="0" fillId="0" borderId="14" xfId="0" applyBorder="1"/>
    <xf numFmtId="0" fontId="0" fillId="0" borderId="15" xfId="0" applyBorder="1"/>
    <xf numFmtId="43" fontId="0" fillId="0" borderId="11" xfId="1" applyFont="1" applyBorder="1"/>
    <xf numFmtId="0" fontId="0" fillId="0" borderId="13" xfId="0" applyBorder="1"/>
    <xf numFmtId="0" fontId="0" fillId="0" borderId="6" xfId="0" applyBorder="1"/>
    <xf numFmtId="2" fontId="0" fillId="0" borderId="13" xfId="0" applyNumberFormat="1" applyBorder="1"/>
    <xf numFmtId="0" fontId="0" fillId="0" borderId="11" xfId="0" applyBorder="1"/>
    <xf numFmtId="0" fontId="0" fillId="0" borderId="3" xfId="0" quotePrefix="1" applyBorder="1"/>
    <xf numFmtId="43" fontId="0" fillId="0" borderId="0" xfId="0" applyNumberFormat="1"/>
    <xf numFmtId="0" fontId="0" fillId="0" borderId="12" xfId="0" applyBorder="1"/>
    <xf numFmtId="43" fontId="0" fillId="0" borderId="2" xfId="1" applyFont="1" applyBorder="1"/>
    <xf numFmtId="43" fontId="0" fillId="0" borderId="3" xfId="1" applyFont="1" applyBorder="1"/>
    <xf numFmtId="43" fontId="0" fillId="0" borderId="9" xfId="1" applyFont="1" applyBorder="1"/>
    <xf numFmtId="43" fontId="0" fillId="0" borderId="7" xfId="1" applyFont="1" applyBorder="1"/>
    <xf numFmtId="43" fontId="0" fillId="0" borderId="14" xfId="1" applyFont="1" applyBorder="1"/>
    <xf numFmtId="43" fontId="0" fillId="0" borderId="4" xfId="0" applyNumberFormat="1" applyBorder="1"/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43" fontId="0" fillId="0" borderId="0" xfId="1" applyFont="1"/>
    <xf numFmtId="43" fontId="0" fillId="0" borderId="10" xfId="0" applyNumberForma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542248</xdr:colOff>
      <xdr:row>19</xdr:row>
      <xdr:rowOff>132881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72AF24-0FF1-3B0A-0E36-D933C3CF6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19048" cy="37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142248</xdr:colOff>
      <xdr:row>13</xdr:row>
      <xdr:rowOff>113976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CC192F-DAD6-CD06-0BB9-27EC4F02A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19048" cy="2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57150</xdr:rowOff>
    </xdr:from>
    <xdr:to>
      <xdr:col>6</xdr:col>
      <xdr:colOff>409067</xdr:colOff>
      <xdr:row>21</xdr:row>
      <xdr:rowOff>142674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ED5BCA-9500-C14F-1CF2-3B98AD67F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33650"/>
          <a:ext cx="4066667" cy="16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504152</xdr:colOff>
      <xdr:row>23</xdr:row>
      <xdr:rowOff>66119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67B7D8-7F82-23E9-B700-53B6C0244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80952" cy="44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B5CA7-0A8E-4F54-836B-CC66D48A9BB2}"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49B49-5CF7-4EB2-BDF9-0D011BD5B787}">
  <dimension ref="K2:V11"/>
  <sheetViews>
    <sheetView showGridLines="0" zoomScaleNormal="100" workbookViewId="0"/>
  </sheetViews>
  <sheetFormatPr defaultRowHeight="15" x14ac:dyDescent="0.25"/>
  <cols>
    <col min="11" max="11" width="11.5703125" bestFit="1" customWidth="1"/>
    <col min="12" max="12" width="15.5703125" bestFit="1" customWidth="1"/>
    <col min="13" max="13" width="16.5703125" bestFit="1" customWidth="1"/>
    <col min="15" max="15" width="9.5703125" bestFit="1" customWidth="1"/>
    <col min="16" max="16" width="19" bestFit="1" customWidth="1"/>
    <col min="17" max="17" width="18" bestFit="1" customWidth="1"/>
    <col min="20" max="20" width="34.85546875" bestFit="1" customWidth="1"/>
    <col min="21" max="22" width="9.5703125" bestFit="1" customWidth="1"/>
  </cols>
  <sheetData>
    <row r="2" spans="11:22" x14ac:dyDescent="0.25">
      <c r="N2" s="41" t="s">
        <v>18</v>
      </c>
      <c r="O2" s="42"/>
      <c r="S2" s="24" t="s">
        <v>2</v>
      </c>
      <c r="T2" s="25" t="s">
        <v>3</v>
      </c>
      <c r="U2" s="25" t="s">
        <v>4</v>
      </c>
      <c r="V2" s="30" t="s">
        <v>5</v>
      </c>
    </row>
    <row r="3" spans="11:22" x14ac:dyDescent="0.25">
      <c r="K3" s="21" t="s">
        <v>8</v>
      </c>
      <c r="L3" s="21" t="s">
        <v>16</v>
      </c>
      <c r="M3" s="21" t="s">
        <v>17</v>
      </c>
      <c r="N3" s="14" t="s">
        <v>19</v>
      </c>
      <c r="O3" s="15" t="s">
        <v>20</v>
      </c>
      <c r="P3" s="19" t="s">
        <v>21</v>
      </c>
      <c r="Q3" s="7" t="s">
        <v>22</v>
      </c>
      <c r="S3" s="31" t="s">
        <v>23</v>
      </c>
      <c r="T3" s="6" t="s">
        <v>24</v>
      </c>
      <c r="U3" s="6"/>
      <c r="V3" s="7"/>
    </row>
    <row r="4" spans="11:22" x14ac:dyDescent="0.25">
      <c r="K4" s="27" t="s">
        <v>9</v>
      </c>
      <c r="L4" s="27">
        <v>5</v>
      </c>
      <c r="M4" s="22">
        <v>350</v>
      </c>
      <c r="N4" s="14">
        <v>3</v>
      </c>
      <c r="O4" s="16">
        <f>M4*N4</f>
        <v>1050</v>
      </c>
      <c r="P4" s="14">
        <f>52-N4</f>
        <v>49</v>
      </c>
      <c r="Q4" s="16">
        <f>O4/P4</f>
        <v>21.428571428571427</v>
      </c>
      <c r="S4" s="14"/>
      <c r="T4" s="43" t="s">
        <v>7</v>
      </c>
      <c r="U4" s="45">
        <f>M11</f>
        <v>2235</v>
      </c>
      <c r="V4" s="15"/>
    </row>
    <row r="5" spans="11:22" x14ac:dyDescent="0.25">
      <c r="K5" s="27" t="s">
        <v>10</v>
      </c>
      <c r="L5" s="27">
        <v>2</v>
      </c>
      <c r="M5" s="22">
        <v>175</v>
      </c>
      <c r="N5" s="14">
        <v>1</v>
      </c>
      <c r="O5" s="16">
        <f t="shared" ref="O5:O10" si="0">M5*N5</f>
        <v>175</v>
      </c>
      <c r="P5" s="14">
        <f t="shared" ref="P5:P10" si="1">52-N5</f>
        <v>51</v>
      </c>
      <c r="Q5" s="16">
        <f t="shared" ref="Q5:Q10" si="2">O5/P5</f>
        <v>3.4313725490196076</v>
      </c>
      <c r="S5" s="14"/>
      <c r="T5" s="43" t="s">
        <v>0</v>
      </c>
      <c r="U5" s="45">
        <f>Q11</f>
        <v>115.06652661064426</v>
      </c>
      <c r="V5" s="15"/>
    </row>
    <row r="6" spans="11:22" x14ac:dyDescent="0.25">
      <c r="K6" s="27" t="s">
        <v>11</v>
      </c>
      <c r="L6" s="27">
        <v>6</v>
      </c>
      <c r="M6" s="22">
        <v>370</v>
      </c>
      <c r="N6" s="14">
        <v>3</v>
      </c>
      <c r="O6" s="16">
        <f t="shared" si="0"/>
        <v>1110</v>
      </c>
      <c r="P6" s="14">
        <f t="shared" si="1"/>
        <v>49</v>
      </c>
      <c r="Q6" s="16">
        <f t="shared" si="2"/>
        <v>22.653061224489797</v>
      </c>
      <c r="S6" s="14"/>
      <c r="T6" s="44" t="s">
        <v>25</v>
      </c>
      <c r="U6" s="43"/>
      <c r="V6" s="17">
        <f>U4</f>
        <v>2235</v>
      </c>
    </row>
    <row r="7" spans="11:22" x14ac:dyDescent="0.25">
      <c r="K7" s="27" t="s">
        <v>12</v>
      </c>
      <c r="L7" s="27">
        <v>15</v>
      </c>
      <c r="M7" s="22">
        <v>425</v>
      </c>
      <c r="N7" s="14">
        <v>4</v>
      </c>
      <c r="O7" s="16">
        <f t="shared" si="0"/>
        <v>1700</v>
      </c>
      <c r="P7" s="14">
        <f t="shared" si="1"/>
        <v>48</v>
      </c>
      <c r="Q7" s="16">
        <f t="shared" si="2"/>
        <v>35.416666666666664</v>
      </c>
      <c r="S7" s="14"/>
      <c r="T7" s="44" t="s">
        <v>75</v>
      </c>
      <c r="U7" s="43"/>
      <c r="V7" s="17">
        <f>Q11</f>
        <v>115.06652661064426</v>
      </c>
    </row>
    <row r="8" spans="11:22" x14ac:dyDescent="0.25">
      <c r="K8" s="27" t="s">
        <v>13</v>
      </c>
      <c r="L8" s="27">
        <v>8</v>
      </c>
      <c r="M8" s="22">
        <v>400</v>
      </c>
      <c r="N8" s="14">
        <v>3</v>
      </c>
      <c r="O8" s="16">
        <f t="shared" si="0"/>
        <v>1200</v>
      </c>
      <c r="P8" s="14">
        <f t="shared" si="1"/>
        <v>49</v>
      </c>
      <c r="Q8" s="16">
        <f t="shared" si="2"/>
        <v>24.489795918367346</v>
      </c>
      <c r="S8" s="8"/>
      <c r="T8" s="2" t="s">
        <v>76</v>
      </c>
      <c r="U8" s="2"/>
      <c r="V8" s="9"/>
    </row>
    <row r="9" spans="11:22" x14ac:dyDescent="0.25">
      <c r="K9" s="27" t="s">
        <v>14</v>
      </c>
      <c r="L9" s="29">
        <v>0.41666666666666669</v>
      </c>
      <c r="M9" s="22">
        <v>125</v>
      </c>
      <c r="N9" s="14">
        <v>0</v>
      </c>
      <c r="O9" s="16">
        <f t="shared" si="0"/>
        <v>0</v>
      </c>
      <c r="P9" s="14">
        <f t="shared" si="1"/>
        <v>52</v>
      </c>
      <c r="Q9" s="16">
        <f t="shared" si="2"/>
        <v>0</v>
      </c>
    </row>
    <row r="10" spans="11:22" x14ac:dyDescent="0.25">
      <c r="K10" s="28" t="s">
        <v>15</v>
      </c>
      <c r="L10" s="28">
        <v>3</v>
      </c>
      <c r="M10" s="23">
        <v>390</v>
      </c>
      <c r="N10" s="8">
        <v>1</v>
      </c>
      <c r="O10" s="13">
        <f t="shared" si="0"/>
        <v>390</v>
      </c>
      <c r="P10" s="8">
        <f t="shared" si="1"/>
        <v>51</v>
      </c>
      <c r="Q10" s="13">
        <f t="shared" si="2"/>
        <v>7.6470588235294121</v>
      </c>
    </row>
    <row r="11" spans="11:22" x14ac:dyDescent="0.25">
      <c r="K11" s="24" t="s">
        <v>1</v>
      </c>
      <c r="L11" s="25"/>
      <c r="M11" s="26">
        <f>SUM(M4:M10)</f>
        <v>2235</v>
      </c>
      <c r="Q11" s="20">
        <f>SUM(Q4:Q10)</f>
        <v>115.06652661064426</v>
      </c>
    </row>
  </sheetData>
  <mergeCells count="1">
    <mergeCell ref="N2:O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1D8A8-2BF0-4F2B-923A-41395C7C515A}">
  <dimension ref="J2:V24"/>
  <sheetViews>
    <sheetView showGridLines="0" zoomScale="120" zoomScaleNormal="120" workbookViewId="0"/>
  </sheetViews>
  <sheetFormatPr defaultRowHeight="15" x14ac:dyDescent="0.25"/>
  <cols>
    <col min="10" max="10" width="9.85546875" bestFit="1" customWidth="1"/>
    <col min="11" max="12" width="8.28515625" bestFit="1" customWidth="1"/>
    <col min="13" max="13" width="10.5703125" bestFit="1" customWidth="1"/>
    <col min="14" max="14" width="20.28515625" bestFit="1" customWidth="1"/>
    <col min="15" max="15" width="21.85546875" bestFit="1" customWidth="1"/>
    <col min="16" max="16" width="20.28515625" bestFit="1" customWidth="1"/>
    <col min="17" max="17" width="21.85546875" bestFit="1" customWidth="1"/>
    <col min="19" max="19" width="6.140625" bestFit="1" customWidth="1"/>
    <col min="20" max="20" width="59.7109375" bestFit="1" customWidth="1"/>
    <col min="21" max="22" width="9.5703125" bestFit="1" customWidth="1"/>
  </cols>
  <sheetData>
    <row r="2" spans="10:22" x14ac:dyDescent="0.25">
      <c r="N2" s="41" t="s">
        <v>26</v>
      </c>
      <c r="O2" s="42"/>
      <c r="P2" s="41" t="s">
        <v>20</v>
      </c>
      <c r="Q2" s="42"/>
      <c r="S2" s="1" t="s">
        <v>38</v>
      </c>
    </row>
    <row r="3" spans="10:22" x14ac:dyDescent="0.25">
      <c r="J3" s="33" t="s">
        <v>8</v>
      </c>
      <c r="K3" s="33" t="s">
        <v>26</v>
      </c>
      <c r="L3" s="33" t="s">
        <v>27</v>
      </c>
      <c r="M3" s="33" t="s">
        <v>28</v>
      </c>
      <c r="N3" s="8" t="s">
        <v>29</v>
      </c>
      <c r="O3" s="9" t="s">
        <v>30</v>
      </c>
      <c r="P3" s="8" t="s">
        <v>29</v>
      </c>
      <c r="Q3" s="9" t="s">
        <v>30</v>
      </c>
      <c r="S3" s="24" t="s">
        <v>2</v>
      </c>
      <c r="T3" s="25" t="s">
        <v>3</v>
      </c>
      <c r="U3" s="25" t="s">
        <v>4</v>
      </c>
      <c r="V3" s="30" t="s">
        <v>5</v>
      </c>
    </row>
    <row r="4" spans="10:22" x14ac:dyDescent="0.25">
      <c r="J4" s="21" t="s">
        <v>31</v>
      </c>
      <c r="K4" s="21">
        <f>SUM(N4:O4)</f>
        <v>40</v>
      </c>
      <c r="L4" s="34">
        <v>6.5</v>
      </c>
      <c r="M4" s="34">
        <f>K4*L4</f>
        <v>260</v>
      </c>
      <c r="N4" s="19">
        <v>39</v>
      </c>
      <c r="O4" s="7">
        <v>1</v>
      </c>
      <c r="P4" s="35">
        <f>L4*N4</f>
        <v>253.5</v>
      </c>
      <c r="Q4" s="12">
        <f>L4*O4</f>
        <v>6.5</v>
      </c>
      <c r="S4" s="31" t="s">
        <v>23</v>
      </c>
      <c r="T4" s="6" t="s">
        <v>24</v>
      </c>
      <c r="U4" s="6"/>
      <c r="V4" s="7"/>
    </row>
    <row r="5" spans="10:22" x14ac:dyDescent="0.25">
      <c r="J5" s="27" t="s">
        <v>32</v>
      </c>
      <c r="K5" s="27">
        <f t="shared" ref="K5:K9" si="0">SUM(N5:O5)</f>
        <v>35</v>
      </c>
      <c r="L5" s="22">
        <v>7.25</v>
      </c>
      <c r="M5" s="22">
        <f>K5*L5</f>
        <v>253.75</v>
      </c>
      <c r="N5" s="14">
        <v>33</v>
      </c>
      <c r="O5" s="15">
        <v>2</v>
      </c>
      <c r="P5" s="36">
        <f>L5*N5</f>
        <v>239.25</v>
      </c>
      <c r="Q5" s="16">
        <f>L5*O5</f>
        <v>14.5</v>
      </c>
      <c r="S5" s="14"/>
      <c r="T5" t="s">
        <v>7</v>
      </c>
      <c r="U5" s="3">
        <f>P10</f>
        <v>1433.85</v>
      </c>
      <c r="V5" s="17">
        <f>U5*0.07</f>
        <v>100.3695</v>
      </c>
    </row>
    <row r="6" spans="10:22" x14ac:dyDescent="0.25">
      <c r="J6" s="27" t="s">
        <v>33</v>
      </c>
      <c r="K6" s="27">
        <f t="shared" si="0"/>
        <v>42</v>
      </c>
      <c r="L6" s="22">
        <v>5.75</v>
      </c>
      <c r="M6" s="22">
        <f>K6*L6</f>
        <v>241.5</v>
      </c>
      <c r="N6" s="14">
        <v>42</v>
      </c>
      <c r="O6" s="15"/>
      <c r="P6" s="36">
        <f t="shared" ref="P6:P9" si="1">L6*N6</f>
        <v>241.5</v>
      </c>
      <c r="Q6" s="16">
        <f t="shared" ref="Q6:Q9" si="2">L6*O6</f>
        <v>0</v>
      </c>
      <c r="S6" s="14"/>
      <c r="T6" t="s">
        <v>0</v>
      </c>
      <c r="U6" s="3">
        <f>Q10</f>
        <v>126.7</v>
      </c>
      <c r="V6" s="15"/>
    </row>
    <row r="7" spans="10:22" x14ac:dyDescent="0.25">
      <c r="J7" s="27" t="s">
        <v>34</v>
      </c>
      <c r="K7" s="27">
        <f t="shared" si="0"/>
        <v>45</v>
      </c>
      <c r="L7" s="22">
        <v>6</v>
      </c>
      <c r="M7" s="22">
        <f t="shared" ref="M7:M9" si="3">K7*L7</f>
        <v>270</v>
      </c>
      <c r="N7" s="14">
        <v>40</v>
      </c>
      <c r="O7" s="15">
        <v>5</v>
      </c>
      <c r="P7" s="36">
        <f t="shared" si="1"/>
        <v>240</v>
      </c>
      <c r="Q7" s="16">
        <f t="shared" si="2"/>
        <v>30</v>
      </c>
      <c r="S7" s="14"/>
      <c r="T7" s="10" t="s">
        <v>25</v>
      </c>
      <c r="V7" s="16">
        <f>M10</f>
        <v>1560.5500000000002</v>
      </c>
    </row>
    <row r="8" spans="10:22" x14ac:dyDescent="0.25">
      <c r="J8" s="27" t="s">
        <v>35</v>
      </c>
      <c r="K8" s="27">
        <f t="shared" si="0"/>
        <v>38</v>
      </c>
      <c r="L8" s="22">
        <v>6.8</v>
      </c>
      <c r="M8" s="22">
        <f t="shared" si="3"/>
        <v>258.39999999999998</v>
      </c>
      <c r="N8" s="14">
        <v>30</v>
      </c>
      <c r="O8" s="15">
        <v>8</v>
      </c>
      <c r="P8" s="36">
        <f t="shared" si="1"/>
        <v>204</v>
      </c>
      <c r="Q8" s="16">
        <f t="shared" si="2"/>
        <v>54.4</v>
      </c>
      <c r="S8" s="8"/>
      <c r="T8" s="2" t="s">
        <v>37</v>
      </c>
      <c r="U8" s="2"/>
      <c r="V8" s="9"/>
    </row>
    <row r="9" spans="10:22" x14ac:dyDescent="0.25">
      <c r="J9" s="28" t="s">
        <v>36</v>
      </c>
      <c r="K9" s="28">
        <f t="shared" si="0"/>
        <v>39</v>
      </c>
      <c r="L9" s="23">
        <v>7.1</v>
      </c>
      <c r="M9" s="23">
        <f t="shared" si="3"/>
        <v>276.89999999999998</v>
      </c>
      <c r="N9" s="8">
        <v>36</v>
      </c>
      <c r="O9" s="9">
        <v>3</v>
      </c>
      <c r="P9" s="37">
        <f t="shared" si="1"/>
        <v>255.6</v>
      </c>
      <c r="Q9" s="13">
        <f t="shared" si="2"/>
        <v>21.299999999999997</v>
      </c>
    </row>
    <row r="10" spans="10:22" x14ac:dyDescent="0.25">
      <c r="J10" s="24" t="s">
        <v>1</v>
      </c>
      <c r="K10" s="25"/>
      <c r="L10" s="25"/>
      <c r="M10" s="26">
        <f>SUM(M4:M9)</f>
        <v>1560.5500000000002</v>
      </c>
      <c r="P10" s="38">
        <f>SUM(P4:P9)</f>
        <v>1433.85</v>
      </c>
      <c r="Q10" s="26">
        <f>SUM(Q4:Q9)</f>
        <v>126.7</v>
      </c>
      <c r="S10" s="1" t="s">
        <v>39</v>
      </c>
    </row>
    <row r="11" spans="10:22" x14ac:dyDescent="0.25">
      <c r="S11" s="24" t="s">
        <v>2</v>
      </c>
      <c r="T11" s="25" t="s">
        <v>3</v>
      </c>
      <c r="U11" s="25" t="s">
        <v>4</v>
      </c>
      <c r="V11" s="30" t="s">
        <v>5</v>
      </c>
    </row>
    <row r="12" spans="10:22" x14ac:dyDescent="0.25">
      <c r="M12" s="32"/>
      <c r="O12" s="32"/>
      <c r="S12" s="31" t="s">
        <v>23</v>
      </c>
      <c r="T12" s="6" t="s">
        <v>25</v>
      </c>
      <c r="U12" s="39">
        <f>M10</f>
        <v>1560.5500000000002</v>
      </c>
      <c r="V12" s="7"/>
    </row>
    <row r="13" spans="10:22" x14ac:dyDescent="0.25">
      <c r="L13" s="32"/>
      <c r="N13" s="32"/>
      <c r="O13" s="32"/>
      <c r="S13" s="14"/>
      <c r="T13" s="10" t="s">
        <v>40</v>
      </c>
      <c r="V13" s="15">
        <v>95</v>
      </c>
    </row>
    <row r="14" spans="10:22" x14ac:dyDescent="0.25">
      <c r="K14" s="46"/>
      <c r="L14" s="32"/>
      <c r="M14" s="32"/>
      <c r="N14" s="32"/>
      <c r="O14" s="32"/>
      <c r="S14" s="14"/>
      <c r="T14" s="10" t="s">
        <v>48</v>
      </c>
      <c r="V14" s="15">
        <v>156.06</v>
      </c>
    </row>
    <row r="15" spans="10:22" x14ac:dyDescent="0.25">
      <c r="S15" s="14"/>
      <c r="T15" s="10" t="s">
        <v>6</v>
      </c>
      <c r="V15" s="17">
        <f>U12-(V13+V14)</f>
        <v>1309.4900000000002</v>
      </c>
    </row>
    <row r="16" spans="10:22" x14ac:dyDescent="0.25">
      <c r="S16" s="8"/>
      <c r="T16" s="18" t="s">
        <v>41</v>
      </c>
      <c r="U16" s="2"/>
      <c r="V16" s="9"/>
    </row>
    <row r="18" spans="17:22" x14ac:dyDescent="0.25">
      <c r="S18" s="1" t="s">
        <v>42</v>
      </c>
    </row>
    <row r="19" spans="17:22" x14ac:dyDescent="0.25">
      <c r="Q19" s="32"/>
      <c r="S19" s="24" t="s">
        <v>2</v>
      </c>
      <c r="T19" s="25" t="s">
        <v>3</v>
      </c>
      <c r="U19" s="25" t="s">
        <v>4</v>
      </c>
      <c r="V19" s="30" t="s">
        <v>5</v>
      </c>
    </row>
    <row r="20" spans="17:22" x14ac:dyDescent="0.25">
      <c r="S20" s="19"/>
      <c r="T20" s="6" t="s">
        <v>43</v>
      </c>
      <c r="U20" s="11">
        <f>SUM(V21:V23)</f>
        <v>148.05000000000001</v>
      </c>
      <c r="V20" s="7"/>
    </row>
    <row r="21" spans="17:22" x14ac:dyDescent="0.25">
      <c r="S21" s="14"/>
      <c r="T21" s="10" t="s">
        <v>44</v>
      </c>
      <c r="V21" s="15">
        <v>95</v>
      </c>
    </row>
    <row r="22" spans="17:22" x14ac:dyDescent="0.25">
      <c r="S22" s="14"/>
      <c r="T22" s="10" t="s">
        <v>46</v>
      </c>
      <c r="V22" s="15">
        <v>10.92</v>
      </c>
    </row>
    <row r="23" spans="17:22" x14ac:dyDescent="0.25">
      <c r="S23" s="14"/>
      <c r="T23" s="10" t="s">
        <v>47</v>
      </c>
      <c r="V23" s="15">
        <v>42.13</v>
      </c>
    </row>
    <row r="24" spans="17:22" x14ac:dyDescent="0.25">
      <c r="S24" s="8"/>
      <c r="T24" s="18" t="s">
        <v>45</v>
      </c>
      <c r="U24" s="2"/>
      <c r="V24" s="9"/>
    </row>
  </sheetData>
  <mergeCells count="2">
    <mergeCell ref="N2:O2"/>
    <mergeCell ref="P2:Q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CDA6E-F5A7-4CB6-B3BC-F1E42D064039}">
  <dimension ref="K2:S25"/>
  <sheetViews>
    <sheetView showGridLines="0" tabSelected="1" zoomScaleNormal="100" workbookViewId="0"/>
  </sheetViews>
  <sheetFormatPr defaultRowHeight="15" x14ac:dyDescent="0.25"/>
  <cols>
    <col min="11" max="11" width="39.5703125" bestFit="1" customWidth="1"/>
    <col min="12" max="12" width="9.5703125" bestFit="1" customWidth="1"/>
    <col min="15" max="15" width="52.42578125" bestFit="1" customWidth="1"/>
    <col min="16" max="17" width="10.5703125" bestFit="1" customWidth="1"/>
    <col min="19" max="19" width="10.5703125" bestFit="1" customWidth="1"/>
  </cols>
  <sheetData>
    <row r="2" spans="11:19" x14ac:dyDescent="0.25">
      <c r="K2" s="1" t="s">
        <v>49</v>
      </c>
      <c r="L2" s="1">
        <f>SUM(L3:L5)</f>
        <v>55000</v>
      </c>
      <c r="N2" s="24" t="s">
        <v>2</v>
      </c>
      <c r="O2" s="25" t="s">
        <v>3</v>
      </c>
      <c r="P2" s="25" t="s">
        <v>4</v>
      </c>
      <c r="Q2" s="30" t="s">
        <v>5</v>
      </c>
    </row>
    <row r="3" spans="11:19" x14ac:dyDescent="0.25">
      <c r="K3" s="10" t="s">
        <v>50</v>
      </c>
      <c r="L3">
        <v>20000</v>
      </c>
      <c r="N3" s="5">
        <v>44959</v>
      </c>
      <c r="O3" s="6" t="s">
        <v>7</v>
      </c>
      <c r="P3" s="11">
        <f>L2</f>
        <v>55000</v>
      </c>
      <c r="Q3" s="7"/>
    </row>
    <row r="4" spans="11:19" x14ac:dyDescent="0.25">
      <c r="K4" s="10" t="s">
        <v>52</v>
      </c>
      <c r="L4">
        <v>25400</v>
      </c>
      <c r="N4" s="14"/>
      <c r="O4" t="s">
        <v>62</v>
      </c>
      <c r="P4" s="3">
        <f>L7</f>
        <v>24400</v>
      </c>
      <c r="Q4" s="15"/>
    </row>
    <row r="5" spans="11:19" x14ac:dyDescent="0.25">
      <c r="K5" s="10" t="s">
        <v>53</v>
      </c>
      <c r="L5">
        <v>9600</v>
      </c>
      <c r="N5" s="14"/>
      <c r="O5" t="s">
        <v>63</v>
      </c>
      <c r="P5" s="3">
        <f>L13</f>
        <v>5600</v>
      </c>
      <c r="Q5" s="15"/>
    </row>
    <row r="6" spans="11:19" x14ac:dyDescent="0.25">
      <c r="N6" s="14"/>
      <c r="O6" t="s">
        <v>64</v>
      </c>
      <c r="P6" s="3">
        <f>L14</f>
        <v>5460</v>
      </c>
      <c r="Q6" s="15"/>
    </row>
    <row r="7" spans="11:19" x14ac:dyDescent="0.25">
      <c r="K7" s="1" t="s">
        <v>54</v>
      </c>
      <c r="L7" s="1">
        <f>SUM(L8:L10)</f>
        <v>24400</v>
      </c>
      <c r="N7" s="14"/>
      <c r="O7" s="10" t="s">
        <v>25</v>
      </c>
      <c r="Q7" s="16">
        <f>SUM(P3:P6)</f>
        <v>90460</v>
      </c>
    </row>
    <row r="8" spans="11:19" x14ac:dyDescent="0.25">
      <c r="K8" s="10" t="s">
        <v>55</v>
      </c>
      <c r="L8">
        <v>15750</v>
      </c>
      <c r="N8" s="8"/>
      <c r="O8" s="2" t="s">
        <v>65</v>
      </c>
      <c r="P8" s="2"/>
      <c r="Q8" s="9"/>
    </row>
    <row r="9" spans="11:19" x14ac:dyDescent="0.25">
      <c r="K9" s="10" t="s">
        <v>56</v>
      </c>
      <c r="L9">
        <v>1250</v>
      </c>
    </row>
    <row r="10" spans="11:19" x14ac:dyDescent="0.25">
      <c r="K10" s="10" t="s">
        <v>51</v>
      </c>
      <c r="L10">
        <v>7400</v>
      </c>
      <c r="N10" s="24" t="s">
        <v>2</v>
      </c>
      <c r="O10" s="25" t="s">
        <v>3</v>
      </c>
      <c r="P10" s="25" t="s">
        <v>66</v>
      </c>
      <c r="Q10" s="30" t="s">
        <v>5</v>
      </c>
      <c r="S10" s="32"/>
    </row>
    <row r="11" spans="11:19" x14ac:dyDescent="0.25">
      <c r="N11" s="5">
        <v>44959</v>
      </c>
      <c r="O11" s="6" t="s">
        <v>25</v>
      </c>
      <c r="P11" s="39">
        <f>Q7</f>
        <v>90460</v>
      </c>
      <c r="Q11" s="7"/>
    </row>
    <row r="12" spans="11:19" x14ac:dyDescent="0.25">
      <c r="K12" t="s">
        <v>60</v>
      </c>
      <c r="N12" s="14"/>
      <c r="O12" s="10" t="s">
        <v>67</v>
      </c>
      <c r="Q12" s="15">
        <v>5472.83</v>
      </c>
    </row>
    <row r="13" spans="11:19" x14ac:dyDescent="0.25">
      <c r="K13" s="1" t="s">
        <v>57</v>
      </c>
      <c r="L13" s="1">
        <v>5600</v>
      </c>
      <c r="N13" s="14"/>
      <c r="O13" s="10" t="s">
        <v>68</v>
      </c>
      <c r="Q13" s="15">
        <v>859.37</v>
      </c>
    </row>
    <row r="14" spans="11:19" x14ac:dyDescent="0.25">
      <c r="K14" s="1" t="s">
        <v>61</v>
      </c>
      <c r="L14" s="1">
        <f>SUM(L15:L16)</f>
        <v>5460</v>
      </c>
      <c r="N14" s="14"/>
      <c r="O14" s="10" t="s">
        <v>69</v>
      </c>
      <c r="Q14" s="15">
        <v>1085.52</v>
      </c>
      <c r="S14" s="32"/>
    </row>
    <row r="15" spans="11:19" x14ac:dyDescent="0.25">
      <c r="K15" s="10" t="s">
        <v>58</v>
      </c>
      <c r="L15">
        <v>3760</v>
      </c>
      <c r="N15" s="14"/>
      <c r="O15" s="10" t="s">
        <v>6</v>
      </c>
      <c r="Q15" s="47">
        <f>P11-SUM(Q12:Q14)</f>
        <v>83042.28</v>
      </c>
      <c r="S15" s="32"/>
    </row>
    <row r="16" spans="11:19" x14ac:dyDescent="0.25">
      <c r="K16" s="10" t="s">
        <v>59</v>
      </c>
      <c r="L16">
        <v>1700</v>
      </c>
      <c r="N16" s="8"/>
      <c r="O16" s="2" t="s">
        <v>41</v>
      </c>
      <c r="P16" s="2"/>
      <c r="Q16" s="9"/>
    </row>
    <row r="18" spans="12:17" x14ac:dyDescent="0.25">
      <c r="L18" s="32"/>
      <c r="N18" s="24" t="s">
        <v>2</v>
      </c>
      <c r="O18" s="40" t="s">
        <v>3</v>
      </c>
      <c r="P18" s="25" t="s">
        <v>4</v>
      </c>
      <c r="Q18" s="30" t="s">
        <v>5</v>
      </c>
    </row>
    <row r="19" spans="12:17" x14ac:dyDescent="0.25">
      <c r="N19" s="5">
        <v>44959</v>
      </c>
      <c r="O19" s="6"/>
      <c r="P19" s="6"/>
      <c r="Q19" s="7"/>
    </row>
    <row r="20" spans="12:17" x14ac:dyDescent="0.25">
      <c r="N20" s="14"/>
      <c r="O20" t="s">
        <v>62</v>
      </c>
      <c r="P20" s="32">
        <f>SUM(Q22:Q24)-P21</f>
        <v>3049</v>
      </c>
      <c r="Q20" s="15"/>
    </row>
    <row r="21" spans="12:17" x14ac:dyDescent="0.25">
      <c r="N21" s="14"/>
      <c r="O21" t="s">
        <v>70</v>
      </c>
      <c r="P21" s="46">
        <f>SUM(16+25+36+12+18+25+15+30)</f>
        <v>177</v>
      </c>
      <c r="Q21" s="15"/>
    </row>
    <row r="22" spans="12:17" x14ac:dyDescent="0.25">
      <c r="N22" s="14"/>
      <c r="O22" s="10" t="s">
        <v>71</v>
      </c>
      <c r="Q22" s="16">
        <v>640</v>
      </c>
    </row>
    <row r="23" spans="12:17" x14ac:dyDescent="0.25">
      <c r="N23" s="14"/>
      <c r="O23" s="10" t="s">
        <v>72</v>
      </c>
      <c r="Q23" s="16">
        <v>2469</v>
      </c>
    </row>
    <row r="24" spans="12:17" x14ac:dyDescent="0.25">
      <c r="N24" s="14"/>
      <c r="O24" s="10" t="s">
        <v>73</v>
      </c>
      <c r="Q24" s="16">
        <f>SUM(10+18+30+15+6+20+10+8)</f>
        <v>117</v>
      </c>
    </row>
    <row r="25" spans="12:17" x14ac:dyDescent="0.25">
      <c r="N25" s="8"/>
      <c r="O25" s="18" t="s">
        <v>74</v>
      </c>
      <c r="P25" s="4"/>
      <c r="Q25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Portada</vt:lpstr>
      <vt:lpstr>Ejercicio 1</vt:lpstr>
      <vt:lpstr>Ejercicio 2</vt:lpstr>
      <vt:lpstr>Ejercicio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Orodriguez</dc:creator>
  <cp:lastModifiedBy>Orodriguez</cp:lastModifiedBy>
  <dcterms:created xsi:type="dcterms:W3CDTF">2015-06-05T18:17:20Z</dcterms:created>
  <dcterms:modified xsi:type="dcterms:W3CDTF">2023-02-18T18:35:47Z</dcterms:modified>
</cp:coreProperties>
</file>