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Teaching\TU-SoftwareTech\Проекти\Интеграция на университетски ИС\"/>
    </mc:Choice>
  </mc:AlternateContent>
  <xr:revisionPtr revIDLastSave="0" documentId="13_ncr:1_{B8BAF375-6653-4922-AA53-49A42D3732F0}" xr6:coauthVersionLast="47" xr6:coauthVersionMax="47" xr10:uidLastSave="{00000000-0000-0000-0000-000000000000}"/>
  <bookViews>
    <workbookView xWindow="-120" yWindow="-120" windowWidth="29040" windowHeight="15720" activeTab="1" xr2:uid="{73A49479-0DC3-401C-8C28-E6857F652EE3}"/>
  </bookViews>
  <sheets>
    <sheet name="Simple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E10" i="2"/>
  <c r="F10" i="2"/>
  <c r="A11" i="2"/>
  <c r="E11" i="2"/>
  <c r="F11" i="2"/>
  <c r="A12" i="2"/>
  <c r="F12" i="2" s="1"/>
  <c r="C12" i="2"/>
  <c r="D12" i="2"/>
  <c r="E12" i="2"/>
  <c r="A13" i="2"/>
  <c r="E13" i="2"/>
  <c r="F13" i="2"/>
  <c r="G13" i="2"/>
  <c r="A14" i="2"/>
  <c r="F14" i="2" s="1"/>
  <c r="E14" i="2"/>
  <c r="G14" i="2"/>
  <c r="E3" i="2"/>
  <c r="E4" i="2"/>
  <c r="E5" i="2"/>
  <c r="E6" i="2"/>
  <c r="E7" i="2"/>
  <c r="E8" i="2"/>
  <c r="E9" i="2"/>
  <c r="A3" i="2"/>
  <c r="F3" i="2" s="1"/>
  <c r="A4" i="2"/>
  <c r="F4" i="2" s="1"/>
  <c r="A5" i="2"/>
  <c r="F5" i="2" s="1"/>
  <c r="A6" i="2"/>
  <c r="F6" i="2" s="1"/>
  <c r="A7" i="2"/>
  <c r="F7" i="2" s="1"/>
  <c r="A8" i="2"/>
  <c r="F8" i="2" s="1"/>
  <c r="A9" i="2"/>
  <c r="F9" i="2" s="1"/>
  <c r="E2" i="2"/>
  <c r="M3" i="1"/>
  <c r="G3" i="2" s="1"/>
  <c r="M4" i="1"/>
  <c r="G4" i="2" s="1"/>
  <c r="M5" i="1"/>
  <c r="G5" i="2" s="1"/>
  <c r="M6" i="1"/>
  <c r="G6" i="2" s="1"/>
  <c r="M7" i="1"/>
  <c r="G7" i="2" s="1"/>
  <c r="M8" i="1"/>
  <c r="G8" i="2" s="1"/>
  <c r="M9" i="1"/>
  <c r="G9" i="2" s="1"/>
  <c r="M10" i="1"/>
  <c r="G10" i="2" s="1"/>
  <c r="M11" i="1"/>
  <c r="G11" i="2" s="1"/>
  <c r="M12" i="1"/>
  <c r="G12" i="2" s="1"/>
  <c r="M13" i="1"/>
  <c r="M14" i="1"/>
  <c r="M2" i="1"/>
  <c r="G2" i="2" s="1"/>
  <c r="L3" i="1"/>
  <c r="D3" i="2" s="1"/>
  <c r="L4" i="1"/>
  <c r="D4" i="2" s="1"/>
  <c r="L5" i="1"/>
  <c r="D5" i="2" s="1"/>
  <c r="L6" i="1"/>
  <c r="D6" i="2" s="1"/>
  <c r="L7" i="1"/>
  <c r="D7" i="2" s="1"/>
  <c r="L8" i="1"/>
  <c r="D8" i="2" s="1"/>
  <c r="L9" i="1"/>
  <c r="D9" i="2" s="1"/>
  <c r="L10" i="1"/>
  <c r="D10" i="2" s="1"/>
  <c r="L11" i="1"/>
  <c r="D11" i="2" s="1"/>
  <c r="L12" i="1"/>
  <c r="L13" i="1"/>
  <c r="D13" i="2" s="1"/>
  <c r="L14" i="1"/>
  <c r="D14" i="2" s="1"/>
  <c r="K3" i="1"/>
  <c r="C3" i="2" s="1"/>
  <c r="K4" i="1"/>
  <c r="C4" i="2" s="1"/>
  <c r="K5" i="1"/>
  <c r="C5" i="2" s="1"/>
  <c r="K6" i="1"/>
  <c r="C6" i="2" s="1"/>
  <c r="K7" i="1"/>
  <c r="C7" i="2" s="1"/>
  <c r="K8" i="1"/>
  <c r="C8" i="2" s="1"/>
  <c r="K9" i="1"/>
  <c r="C9" i="2" s="1"/>
  <c r="K10" i="1"/>
  <c r="C10" i="2" s="1"/>
  <c r="K11" i="1"/>
  <c r="C11" i="2" s="1"/>
  <c r="K12" i="1"/>
  <c r="K13" i="1"/>
  <c r="C13" i="2" s="1"/>
  <c r="K14" i="1"/>
  <c r="C14" i="2" s="1"/>
  <c r="J3" i="1"/>
  <c r="B3" i="2" s="1"/>
  <c r="J4" i="1"/>
  <c r="B4" i="2" s="1"/>
  <c r="J5" i="1"/>
  <c r="B5" i="2" s="1"/>
  <c r="J6" i="1"/>
  <c r="B6" i="2" s="1"/>
  <c r="J7" i="1"/>
  <c r="B7" i="2" s="1"/>
  <c r="J8" i="1"/>
  <c r="B8" i="2" s="1"/>
  <c r="J9" i="1"/>
  <c r="B9" i="2" s="1"/>
  <c r="J10" i="1"/>
  <c r="B10" i="2" s="1"/>
  <c r="J11" i="1"/>
  <c r="B11" i="2" s="1"/>
  <c r="J12" i="1"/>
  <c r="B12" i="2" s="1"/>
  <c r="J13" i="1"/>
  <c r="B13" i="2" s="1"/>
  <c r="J14" i="1"/>
  <c r="B14" i="2" s="1"/>
  <c r="L2" i="1"/>
  <c r="D2" i="2" s="1"/>
  <c r="K2" i="1"/>
  <c r="C2" i="2" s="1"/>
  <c r="J2" i="1"/>
  <c r="B2" i="2" s="1"/>
  <c r="A2" i="2"/>
  <c r="F2" i="2" s="1"/>
</calcChain>
</file>

<file path=xl/sharedStrings.xml><?xml version="1.0" encoding="utf-8"?>
<sst xmlns="http://schemas.openxmlformats.org/spreadsheetml/2006/main" count="110" uniqueCount="68">
  <si>
    <t>Поща</t>
  </si>
  <si>
    <t>ОКС</t>
  </si>
  <si>
    <t>КУРС</t>
  </si>
  <si>
    <t>Факултет</t>
  </si>
  <si>
    <t>Фак. №</t>
  </si>
  <si>
    <t>Група</t>
  </si>
  <si>
    <t>Имена</t>
  </si>
  <si>
    <t>СПЕЦ.</t>
  </si>
  <si>
    <t>Статус</t>
  </si>
  <si>
    <t>email</t>
  </si>
  <si>
    <t>bormarinov@tu-sofia.bg</t>
  </si>
  <si>
    <t>Бакалавър</t>
  </si>
  <si>
    <t>ЕФ</t>
  </si>
  <si>
    <t>021223007</t>
  </si>
  <si>
    <t>ЕТ</t>
  </si>
  <si>
    <t>$12Действащ</t>
  </si>
  <si>
    <t>ivpopov@tu-sofia.bg</t>
  </si>
  <si>
    <t>021223016</t>
  </si>
  <si>
    <t>rchistikov@tu-sofia.bg</t>
  </si>
  <si>
    <t>021223017</t>
  </si>
  <si>
    <t>ivaminchev@tu-sofia.bg</t>
  </si>
  <si>
    <t>021223022</t>
  </si>
  <si>
    <t>byarkov@tu-sofia.bg</t>
  </si>
  <si>
    <t>021223014</t>
  </si>
  <si>
    <t>bshumanov@tu-sofia.bg</t>
  </si>
  <si>
    <t>021223008</t>
  </si>
  <si>
    <t>genikolov@tu-sofia.bg</t>
  </si>
  <si>
    <t>021223009</t>
  </si>
  <si>
    <t>dtkachuk@tu-sofia.bg</t>
  </si>
  <si>
    <t>023221031</t>
  </si>
  <si>
    <t>ФКСТ</t>
  </si>
  <si>
    <t>КНИ - АЕ</t>
  </si>
  <si>
    <t>rpaychu@tu-sofia.bg</t>
  </si>
  <si>
    <t>273221021</t>
  </si>
  <si>
    <t>$12Действащ - презаписан</t>
  </si>
  <si>
    <t>gstinikliev@tu-sofia.bg</t>
  </si>
  <si>
    <t>РЧ204802</t>
  </si>
  <si>
    <t>КСТ</t>
  </si>
  <si>
    <t>Преместен</t>
  </si>
  <si>
    <t>РЧ205158</t>
  </si>
  <si>
    <t>ФТ</t>
  </si>
  <si>
    <t xml:space="preserve"> АИ - АЕ</t>
  </si>
  <si>
    <t>azhilard@tu-sofia.bg</t>
  </si>
  <si>
    <t>363222018</t>
  </si>
  <si>
    <t>$Действащ (студентска мобилност)</t>
  </si>
  <si>
    <t>pmenikuchi@tu-sofia.bg</t>
  </si>
  <si>
    <t>363222005</t>
  </si>
  <si>
    <t>$12Чуждестранен (студентска мобилност)</t>
  </si>
  <si>
    <t>username</t>
  </si>
  <si>
    <t>firstname</t>
  </si>
  <si>
    <t>middlename</t>
  </si>
  <si>
    <t>lastname</t>
  </si>
  <si>
    <t>password</t>
  </si>
  <si>
    <t>cohort1</t>
  </si>
  <si>
    <t>БОРИС АЛЬОШОВ МАРИНОВ</t>
  </si>
  <si>
    <t>ИВАН НИКОЛАЕВ ПОПОВ</t>
  </si>
  <si>
    <t>РОМАН ЧИСТИКОВ</t>
  </si>
  <si>
    <t>ИВАН ПЛАМЕНОВ МИНЧЕВ</t>
  </si>
  <si>
    <t>БОЯН ВЛАДИСЛАВОВ ЯРКОВ</t>
  </si>
  <si>
    <t>БЛАГОВЕСТ ИВАНОВ ШУМАНОВ</t>
  </si>
  <si>
    <t>ГЕОРГИ БОЖКОВ НИКОЛОВ</t>
  </si>
  <si>
    <t>ДАНИЛ ТКАЧУК</t>
  </si>
  <si>
    <t>РУКЕН ПАЙЧУ</t>
  </si>
  <si>
    <t>ГЕОРГИ ТАШО СТИНИКЛИЕВ</t>
  </si>
  <si>
    <t>ДИМИТРИОС НАУМ ТАЛЛИС</t>
  </si>
  <si>
    <t>АНЕ ТЕСАКУИДА АНГЕЛЕ-ЖИЛАРД</t>
  </si>
  <si>
    <t>ПОЛ АНТОАН БЕРНАРД-МЕНИКУЧИ</t>
  </si>
  <si>
    <t>midlename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</si>
</sst>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58AF-BCD1-4B1E-A6C7-9D5902927A5E}">
  <dimension ref="A1:M14"/>
  <sheetViews>
    <sheetView workbookViewId="0">
      <selection activeCell="A12" sqref="A12"/>
    </sheetView>
  </sheetViews>
  <sheetFormatPr defaultRowHeight="15" x14ac:dyDescent="0.25"/>
  <cols>
    <col min="1" max="1" width="32.7109375" bestFit="1" customWidth="1"/>
    <col min="2" max="2" width="10.5703125" bestFit="1" customWidth="1"/>
    <col min="5" max="5" width="10" bestFit="1" customWidth="1"/>
    <col min="7" max="7" width="42.5703125" bestFit="1" customWidth="1"/>
    <col min="8" max="8" width="10.28515625" bestFit="1" customWidth="1"/>
    <col min="9" max="9" width="40.28515625" bestFit="1" customWidth="1"/>
    <col min="10" max="10" width="19.7109375" bestFit="1" customWidth="1"/>
    <col min="11" max="11" width="18" bestFit="1" customWidth="1"/>
    <col min="12" max="12" width="26.28515625" bestFit="1" customWidth="1"/>
    <col min="13" max="13" width="2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49</v>
      </c>
      <c r="K1" s="1" t="s">
        <v>67</v>
      </c>
      <c r="L1" s="1" t="s">
        <v>51</v>
      </c>
      <c r="M1" s="1" t="s">
        <v>53</v>
      </c>
    </row>
    <row r="2" spans="1:13" x14ac:dyDescent="0.25">
      <c r="A2" t="s">
        <v>10</v>
      </c>
      <c r="B2" t="s">
        <v>11</v>
      </c>
      <c r="C2" s="1">
        <v>1</v>
      </c>
      <c r="D2" s="1" t="s">
        <v>12</v>
      </c>
      <c r="E2" s="1" t="s">
        <v>13</v>
      </c>
      <c r="F2" s="1">
        <v>6</v>
      </c>
      <c r="G2" t="s">
        <v>54</v>
      </c>
      <c r="H2" s="1" t="s">
        <v>14</v>
      </c>
      <c r="I2" t="s">
        <v>15</v>
      </c>
      <c r="J2" t="str">
        <f>IF(G2&lt;&gt;"",LEFT(G2,FIND(" ",G2,1)-1),"")</f>
        <v>БОРИС</v>
      </c>
      <c r="K2" t="str">
        <f>IFERROR(MID(G2,FIND("☃",SUBSTITUTE(G2," ","☃",LEN(G2)-LEN(SUBSTITUTE(G2," ",""))-1)),FIND("☃",SUBSTITUTE(G2," ","☃",LEN(G2)-LEN(SUBSTITUTE(G2," ",""))))-FIND("☃",SUBSTITUTE(G2," ","☃",LEN(G2)-LEN(SUBSTITUTE(G2," ",""))-1))),"")</f>
        <v xml:space="preserve"> АЛЬОШОВ</v>
      </c>
      <c r="L2" t="str">
        <f>IF(G2 &lt;&gt; "",RIGHT(G2,LEN(G2)-FIND("☃",SUBSTITUTE(G2," ","☃",LEN(G2)-LEN(SUBSTITUTE(G2," ",""))))),"")</f>
        <v>МАРИНОВ</v>
      </c>
      <c r="M2" t="str">
        <f>IF(D2 &lt;&gt; "", TRIM(D2) &amp; " / ", "") &amp; IF(H2 &lt;&gt; "", TRIM(H2) &amp; " / 2023", "")</f>
        <v>ЕФ / ЕТ / 2023</v>
      </c>
    </row>
    <row r="3" spans="1:13" x14ac:dyDescent="0.25">
      <c r="A3" t="s">
        <v>16</v>
      </c>
      <c r="B3" t="s">
        <v>11</v>
      </c>
      <c r="C3" s="1">
        <v>1</v>
      </c>
      <c r="D3" s="1" t="s">
        <v>12</v>
      </c>
      <c r="E3" s="1" t="s">
        <v>17</v>
      </c>
      <c r="F3" s="1">
        <v>6</v>
      </c>
      <c r="G3" t="s">
        <v>55</v>
      </c>
      <c r="H3" s="1" t="s">
        <v>14</v>
      </c>
      <c r="I3" t="s">
        <v>15</v>
      </c>
      <c r="J3" t="str">
        <f t="shared" ref="J3:J9" si="0">IF(G3&lt;&gt;"",LEFT(G3,FIND(" ",G3,1)-1),"")</f>
        <v>ИВАН</v>
      </c>
      <c r="K3" t="str">
        <f t="shared" ref="K3:K9" si="1">IFERROR(MID(G3,FIND("☃",SUBSTITUTE(G3," ","☃",LEN(G3)-LEN(SUBSTITUTE(G3," ",""))-1)),FIND("☃",SUBSTITUTE(G3," ","☃",LEN(G3)-LEN(SUBSTITUTE(G3," ",""))))-FIND("☃",SUBSTITUTE(G3," ","☃",LEN(G3)-LEN(SUBSTITUTE(G3," ",""))-1))),"")</f>
        <v xml:space="preserve"> НИКОЛАЕВ</v>
      </c>
      <c r="L3" t="str">
        <f t="shared" ref="L3:L9" si="2">IF(G3 &lt;&gt; "",RIGHT(G3,LEN(G3)-FIND("☃",SUBSTITUTE(G3," ","☃",LEN(G3)-LEN(SUBSTITUTE(G3," ",""))))),"")</f>
        <v>ПОПОВ</v>
      </c>
      <c r="M3" t="str">
        <f t="shared" ref="M3:M9" si="3">IF(D3 &lt;&gt; "", TRIM(D3) &amp; " / ", "") &amp; IF(H3 &lt;&gt; "", TRIM(H3) &amp; " / 2023", "")</f>
        <v>ЕФ / ЕТ / 2023</v>
      </c>
    </row>
    <row r="4" spans="1:13" x14ac:dyDescent="0.25">
      <c r="A4" t="s">
        <v>18</v>
      </c>
      <c r="B4" t="s">
        <v>11</v>
      </c>
      <c r="C4" s="1">
        <v>1</v>
      </c>
      <c r="D4" s="1" t="s">
        <v>12</v>
      </c>
      <c r="E4" s="1" t="s">
        <v>19</v>
      </c>
      <c r="F4" s="1">
        <v>6</v>
      </c>
      <c r="G4" t="s">
        <v>56</v>
      </c>
      <c r="H4" s="1" t="s">
        <v>14</v>
      </c>
      <c r="I4" t="s">
        <v>15</v>
      </c>
      <c r="J4" t="str">
        <f t="shared" si="0"/>
        <v>РОМАН</v>
      </c>
      <c r="K4" t="str">
        <f t="shared" si="1"/>
        <v/>
      </c>
      <c r="L4" t="str">
        <f t="shared" si="2"/>
        <v>ЧИСТИКОВ</v>
      </c>
      <c r="M4" t="str">
        <f t="shared" si="3"/>
        <v>ЕФ / ЕТ / 2023</v>
      </c>
    </row>
    <row r="5" spans="1:13" x14ac:dyDescent="0.25">
      <c r="A5" t="s">
        <v>20</v>
      </c>
      <c r="B5" t="s">
        <v>11</v>
      </c>
      <c r="C5" s="1">
        <v>1</v>
      </c>
      <c r="D5" s="1" t="s">
        <v>12</v>
      </c>
      <c r="E5" s="1" t="s">
        <v>21</v>
      </c>
      <c r="F5" s="1">
        <v>6</v>
      </c>
      <c r="G5" t="s">
        <v>57</v>
      </c>
      <c r="H5" s="1" t="s">
        <v>14</v>
      </c>
      <c r="I5" t="s">
        <v>15</v>
      </c>
      <c r="J5" t="str">
        <f t="shared" si="0"/>
        <v>ИВАН</v>
      </c>
      <c r="K5" t="str">
        <f t="shared" si="1"/>
        <v xml:space="preserve"> ПЛАМЕНОВ</v>
      </c>
      <c r="L5" t="str">
        <f t="shared" si="2"/>
        <v>МИНЧЕВ</v>
      </c>
      <c r="M5" t="str">
        <f t="shared" si="3"/>
        <v>ЕФ / ЕТ / 2023</v>
      </c>
    </row>
    <row r="6" spans="1:13" x14ac:dyDescent="0.25">
      <c r="A6" t="s">
        <v>22</v>
      </c>
      <c r="B6" t="s">
        <v>11</v>
      </c>
      <c r="C6" s="1">
        <v>1</v>
      </c>
      <c r="D6" s="1" t="s">
        <v>12</v>
      </c>
      <c r="E6" s="1" t="s">
        <v>23</v>
      </c>
      <c r="F6" s="1">
        <v>6</v>
      </c>
      <c r="G6" t="s">
        <v>58</v>
      </c>
      <c r="H6" s="1" t="s">
        <v>14</v>
      </c>
      <c r="I6" t="s">
        <v>15</v>
      </c>
      <c r="J6" t="str">
        <f t="shared" si="0"/>
        <v>БОЯН</v>
      </c>
      <c r="K6" t="str">
        <f t="shared" si="1"/>
        <v xml:space="preserve"> ВЛАДИСЛАВОВ</v>
      </c>
      <c r="L6" t="str">
        <f t="shared" si="2"/>
        <v>ЯРКОВ</v>
      </c>
      <c r="M6" t="str">
        <f t="shared" si="3"/>
        <v>ЕФ / ЕТ / 2023</v>
      </c>
    </row>
    <row r="7" spans="1:13" x14ac:dyDescent="0.25">
      <c r="A7" t="s">
        <v>24</v>
      </c>
      <c r="B7" t="s">
        <v>11</v>
      </c>
      <c r="C7" s="1">
        <v>1</v>
      </c>
      <c r="D7" s="1" t="s">
        <v>12</v>
      </c>
      <c r="E7" s="1" t="s">
        <v>25</v>
      </c>
      <c r="F7" s="1">
        <v>6</v>
      </c>
      <c r="G7" t="s">
        <v>59</v>
      </c>
      <c r="H7" s="1" t="s">
        <v>14</v>
      </c>
      <c r="I7" t="s">
        <v>15</v>
      </c>
      <c r="J7" t="str">
        <f t="shared" si="0"/>
        <v>БЛАГОВЕСТ</v>
      </c>
      <c r="K7" t="str">
        <f t="shared" si="1"/>
        <v xml:space="preserve"> ИВАНОВ</v>
      </c>
      <c r="L7" t="str">
        <f t="shared" si="2"/>
        <v>ШУМАНОВ</v>
      </c>
      <c r="M7" t="str">
        <f t="shared" si="3"/>
        <v>ЕФ / ЕТ / 2023</v>
      </c>
    </row>
    <row r="8" spans="1:13" x14ac:dyDescent="0.25">
      <c r="A8" t="s">
        <v>26</v>
      </c>
      <c r="B8" t="s">
        <v>11</v>
      </c>
      <c r="C8" s="1">
        <v>1</v>
      </c>
      <c r="D8" s="1" t="s">
        <v>12</v>
      </c>
      <c r="E8" s="1" t="s">
        <v>27</v>
      </c>
      <c r="F8" s="1">
        <v>6</v>
      </c>
      <c r="G8" t="s">
        <v>60</v>
      </c>
      <c r="H8" s="1" t="s">
        <v>14</v>
      </c>
      <c r="I8" t="s">
        <v>15</v>
      </c>
      <c r="J8" t="str">
        <f t="shared" si="0"/>
        <v>ГЕОРГИ</v>
      </c>
      <c r="K8" t="str">
        <f t="shared" si="1"/>
        <v xml:space="preserve"> БОЖКОВ</v>
      </c>
      <c r="L8" t="str">
        <f t="shared" si="2"/>
        <v>НИКОЛОВ</v>
      </c>
      <c r="M8" t="str">
        <f t="shared" si="3"/>
        <v>ЕФ / ЕТ / 2023</v>
      </c>
    </row>
    <row r="9" spans="1:13" x14ac:dyDescent="0.25">
      <c r="A9" t="s">
        <v>28</v>
      </c>
      <c r="B9" t="s">
        <v>11</v>
      </c>
      <c r="C9" s="1">
        <v>1</v>
      </c>
      <c r="D9" s="1" t="s">
        <v>12</v>
      </c>
      <c r="E9" s="1" t="s">
        <v>29</v>
      </c>
      <c r="F9" s="1">
        <v>6</v>
      </c>
      <c r="G9" t="s">
        <v>61</v>
      </c>
      <c r="H9" s="1" t="s">
        <v>14</v>
      </c>
      <c r="I9" t="s">
        <v>15</v>
      </c>
      <c r="J9" t="str">
        <f t="shared" si="0"/>
        <v>ДАНИЛ</v>
      </c>
      <c r="K9" t="str">
        <f t="shared" si="1"/>
        <v/>
      </c>
      <c r="L9" t="str">
        <f t="shared" si="2"/>
        <v>ТКАЧУК</v>
      </c>
      <c r="M9" t="str">
        <f t="shared" si="3"/>
        <v>ЕФ / ЕТ / 2023</v>
      </c>
    </row>
    <row r="10" spans="1:13" x14ac:dyDescent="0.25">
      <c r="A10" t="s">
        <v>32</v>
      </c>
      <c r="B10" t="s">
        <v>11</v>
      </c>
      <c r="C10" s="1">
        <v>1</v>
      </c>
      <c r="D10" s="1" t="s">
        <v>30</v>
      </c>
      <c r="E10" s="1" t="s">
        <v>33</v>
      </c>
      <c r="F10" s="1">
        <v>20</v>
      </c>
      <c r="G10" t="s">
        <v>62</v>
      </c>
      <c r="H10" s="1" t="s">
        <v>31</v>
      </c>
      <c r="I10" t="s">
        <v>34</v>
      </c>
      <c r="J10" t="str">
        <f t="shared" ref="J10" si="4">IF(G10&lt;&gt;"",LEFT(G10,FIND(" ",G10,1)-1),"")</f>
        <v>РУКЕН</v>
      </c>
      <c r="K10" t="str">
        <f t="shared" ref="K10" si="5">IFERROR(MID(G10,FIND("☃",SUBSTITUTE(G10," ","☃",LEN(G10)-LEN(SUBSTITUTE(G10," ",""))-1)),FIND("☃",SUBSTITUTE(G10," ","☃",LEN(G10)-LEN(SUBSTITUTE(G10," ",""))))-FIND("☃",SUBSTITUTE(G10," ","☃",LEN(G10)-LEN(SUBSTITUTE(G10," ",""))-1))),"")</f>
        <v/>
      </c>
      <c r="L10" t="str">
        <f t="shared" ref="L10" si="6">IF(G10 &lt;&gt; "",RIGHT(G10,LEN(G10)-FIND("☃",SUBSTITUTE(G10," ","☃",LEN(G10)-LEN(SUBSTITUTE(G10," ",""))))),"")</f>
        <v>ПАЙЧУ</v>
      </c>
      <c r="M10" t="str">
        <f t="shared" ref="M10" si="7">IF(D10 &lt;&gt; "", TRIM(D10) &amp; " / ", "") &amp; IF(H10 &lt;&gt; "", TRIM(H10) &amp; " / 2023", "")</f>
        <v>ФКСТ / КНИ - АЕ / 2023</v>
      </c>
    </row>
    <row r="11" spans="1:13" x14ac:dyDescent="0.25">
      <c r="A11" t="s">
        <v>35</v>
      </c>
      <c r="B11" t="s">
        <v>11</v>
      </c>
      <c r="C11" s="1">
        <v>1</v>
      </c>
      <c r="D11" s="1" t="s">
        <v>30</v>
      </c>
      <c r="E11" s="1" t="s">
        <v>36</v>
      </c>
      <c r="F11" s="1">
        <v>58</v>
      </c>
      <c r="G11" t="s">
        <v>63</v>
      </c>
      <c r="H11" s="1" t="s">
        <v>37</v>
      </c>
      <c r="I11" t="s">
        <v>38</v>
      </c>
      <c r="J11" t="str">
        <f t="shared" ref="J11:J12" si="8">IF(G11&lt;&gt;"",LEFT(G11,FIND(" ",G11,1)-1),"")</f>
        <v>ГЕОРГИ</v>
      </c>
      <c r="K11" t="str">
        <f t="shared" ref="K11:K12" si="9">IFERROR(MID(G11,FIND("☃",SUBSTITUTE(G11," ","☃",LEN(G11)-LEN(SUBSTITUTE(G11," ",""))-1)),FIND("☃",SUBSTITUTE(G11," ","☃",LEN(G11)-LEN(SUBSTITUTE(G11," ",""))))-FIND("☃",SUBSTITUTE(G11," ","☃",LEN(G11)-LEN(SUBSTITUTE(G11," ",""))-1))),"")</f>
        <v xml:space="preserve"> ТАШО</v>
      </c>
      <c r="L11" t="str">
        <f t="shared" ref="L11:L12" si="10">IF(G11 &lt;&gt; "",RIGHT(G11,LEN(G11)-FIND("☃",SUBSTITUTE(G11," ","☃",LEN(G11)-LEN(SUBSTITUTE(G11," ",""))))),"")</f>
        <v>СТИНИКЛИЕВ</v>
      </c>
      <c r="M11" t="str">
        <f t="shared" ref="M11:M12" si="11">IF(D11 &lt;&gt; "", TRIM(D11) &amp; " / ", "") &amp; IF(H11 &lt;&gt; "", TRIM(H11) &amp; " / 2023", "")</f>
        <v>ФКСТ / КСТ / 2023</v>
      </c>
    </row>
    <row r="12" spans="1:13" x14ac:dyDescent="0.25">
      <c r="B12" t="s">
        <v>11</v>
      </c>
      <c r="C12" s="1">
        <v>1</v>
      </c>
      <c r="D12" s="1" t="s">
        <v>30</v>
      </c>
      <c r="E12" s="1" t="s">
        <v>39</v>
      </c>
      <c r="F12" s="1">
        <v>85</v>
      </c>
      <c r="G12" t="s">
        <v>64</v>
      </c>
      <c r="H12" s="1" t="s">
        <v>37</v>
      </c>
      <c r="I12" t="s">
        <v>38</v>
      </c>
      <c r="J12" t="str">
        <f t="shared" si="8"/>
        <v>ДИМИТРИОС</v>
      </c>
      <c r="K12" t="str">
        <f t="shared" si="9"/>
        <v xml:space="preserve"> НАУМ</v>
      </c>
      <c r="L12" t="str">
        <f t="shared" si="10"/>
        <v>ТАЛЛИС</v>
      </c>
      <c r="M12" t="str">
        <f t="shared" si="11"/>
        <v>ФКСТ / КСТ / 2023</v>
      </c>
    </row>
    <row r="13" spans="1:13" x14ac:dyDescent="0.25">
      <c r="A13" t="s">
        <v>42</v>
      </c>
      <c r="B13" t="s">
        <v>11</v>
      </c>
      <c r="C13" s="1">
        <v>1</v>
      </c>
      <c r="D13" s="1" t="s">
        <v>40</v>
      </c>
      <c r="E13" s="1" t="s">
        <v>43</v>
      </c>
      <c r="F13" s="1">
        <v>23</v>
      </c>
      <c r="G13" t="s">
        <v>65</v>
      </c>
      <c r="H13" s="1" t="s">
        <v>41</v>
      </c>
      <c r="I13" t="s">
        <v>44</v>
      </c>
      <c r="J13" t="str">
        <f t="shared" ref="J13" si="12">IF(G13&lt;&gt;"",LEFT(G13,FIND(" ",G13,1)-1),"")</f>
        <v>АНЕ</v>
      </c>
      <c r="K13" t="str">
        <f t="shared" ref="K13" si="13">IFERROR(MID(G13,FIND("☃",SUBSTITUTE(G13," ","☃",LEN(G13)-LEN(SUBSTITUTE(G13," ",""))-1)),FIND("☃",SUBSTITUTE(G13," ","☃",LEN(G13)-LEN(SUBSTITUTE(G13," ",""))))-FIND("☃",SUBSTITUTE(G13," ","☃",LEN(G13)-LEN(SUBSTITUTE(G13," ",""))-1))),"")</f>
        <v xml:space="preserve"> ТЕСАКУИДА</v>
      </c>
      <c r="L13" t="str">
        <f t="shared" ref="L13" si="14">IF(G13 &lt;&gt; "",RIGHT(G13,LEN(G13)-FIND("☃",SUBSTITUTE(G13," ","☃",LEN(G13)-LEN(SUBSTITUTE(G13," ",""))))),"")</f>
        <v>АНГЕЛЕ-ЖИЛАРД</v>
      </c>
      <c r="M13" t="str">
        <f t="shared" ref="M13" si="15">IF(D13 &lt;&gt; "", TRIM(D13) &amp; " / ", "") &amp; IF(H13 &lt;&gt; "", TRIM(H13) &amp; " / 2023", "")</f>
        <v>ФТ / АИ - АЕ / 2023</v>
      </c>
    </row>
    <row r="14" spans="1:13" x14ac:dyDescent="0.25">
      <c r="A14" t="s">
        <v>45</v>
      </c>
      <c r="B14" t="s">
        <v>11</v>
      </c>
      <c r="C14" s="1">
        <v>1</v>
      </c>
      <c r="D14" s="1" t="s">
        <v>40</v>
      </c>
      <c r="E14" s="1" t="s">
        <v>46</v>
      </c>
      <c r="F14" s="1"/>
      <c r="G14" t="s">
        <v>66</v>
      </c>
      <c r="H14" s="1" t="s">
        <v>41</v>
      </c>
      <c r="I14" t="s">
        <v>47</v>
      </c>
      <c r="J14" t="str">
        <f t="shared" ref="J14" si="16">IF(G14&lt;&gt;"",LEFT(G14,FIND(" ",G14,1)-1),"")</f>
        <v>ПОЛ</v>
      </c>
      <c r="K14" t="str">
        <f t="shared" ref="K14" si="17">IFERROR(MID(G14,FIND("☃",SUBSTITUTE(G14," ","☃",LEN(G14)-LEN(SUBSTITUTE(G14," ",""))-1)),FIND("☃",SUBSTITUTE(G14," ","☃",LEN(G14)-LEN(SUBSTITUTE(G14," ",""))))-FIND("☃",SUBSTITUTE(G14," ","☃",LEN(G14)-LEN(SUBSTITUTE(G14," ",""))-1))),"")</f>
        <v xml:space="preserve"> АНТОАН</v>
      </c>
      <c r="L14" t="str">
        <f t="shared" ref="L14" si="18">IF(G14 &lt;&gt; "",RIGHT(G14,LEN(G14)-FIND("☃",SUBSTITUTE(G14," ","☃",LEN(G14)-LEN(SUBSTITUTE(G14," ",""))))),"")</f>
        <v>БЕРНАРД-МЕНИКУЧИ</v>
      </c>
      <c r="M14" t="str">
        <f t="shared" ref="M14" si="19">IF(D14 &lt;&gt; "", TRIM(D14) &amp; " / ", "") &amp; IF(H14 &lt;&gt; "", TRIM(H14) &amp; " / 2023", "")</f>
        <v>ФТ / АИ - АЕ / 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B4B3-654E-4BA5-B6DF-5892A41A9506}">
  <dimension ref="A1:G14"/>
  <sheetViews>
    <sheetView tabSelected="1" workbookViewId="0"/>
  </sheetViews>
  <sheetFormatPr defaultRowHeight="15" x14ac:dyDescent="0.25"/>
  <cols>
    <col min="1" max="1" width="9.85546875" bestFit="1" customWidth="1"/>
    <col min="2" max="2" width="19.7109375" bestFit="1" customWidth="1"/>
    <col min="3" max="3" width="18" bestFit="1" customWidth="1"/>
    <col min="4" max="4" width="26.28515625" bestFit="1" customWidth="1"/>
    <col min="5" max="5" width="32.7109375" bestFit="1" customWidth="1"/>
    <col min="6" max="6" width="12.7109375" bestFit="1" customWidth="1"/>
    <col min="7" max="7" width="22" bestFit="1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9</v>
      </c>
      <c r="F1" t="s">
        <v>52</v>
      </c>
      <c r="G1" t="s">
        <v>53</v>
      </c>
    </row>
    <row r="2" spans="1:7" x14ac:dyDescent="0.25">
      <c r="A2" t="str">
        <f>IF(Simple!E2 &lt;&gt; "", Simple!E2, "")</f>
        <v>021223007</v>
      </c>
      <c r="B2" t="str">
        <f>Simple!J2</f>
        <v>БОРИС</v>
      </c>
      <c r="C2" t="str">
        <f>Simple!K2</f>
        <v xml:space="preserve"> АЛЬОШОВ</v>
      </c>
      <c r="D2" t="str">
        <f>Simple!L2</f>
        <v>МАРИНОВ</v>
      </c>
      <c r="E2" t="str">
        <f>IF(Simple!A2 &lt;&gt; "",Simple!A2, A2&amp;"@example.com")</f>
        <v>bormarinov@tu-sofia.bg</v>
      </c>
      <c r="F2" t="str">
        <f>IF(A2 &lt;&gt; "", "St_"&amp;A2, "")</f>
        <v>St_021223007</v>
      </c>
      <c r="G2" t="str">
        <f>Simple!M2</f>
        <v>ЕФ / ЕТ / 2023</v>
      </c>
    </row>
    <row r="3" spans="1:7" x14ac:dyDescent="0.25">
      <c r="A3" t="str">
        <f>IF(Simple!E3 &lt;&gt; "", Simple!E3, "")</f>
        <v>021223016</v>
      </c>
      <c r="B3" t="str">
        <f>Simple!J3</f>
        <v>ИВАН</v>
      </c>
      <c r="C3" t="str">
        <f>Simple!K3</f>
        <v xml:space="preserve"> НИКОЛАЕВ</v>
      </c>
      <c r="D3" t="str">
        <f>Simple!L3</f>
        <v>ПОПОВ</v>
      </c>
      <c r="E3" t="str">
        <f>IF(Simple!A3 &lt;&gt; "",Simple!A3, A3&amp;"@example.com")</f>
        <v>ivpopov@tu-sofia.bg</v>
      </c>
      <c r="F3" t="str">
        <f t="shared" ref="F3:F9" si="0">IF(A3 &lt;&gt; "", "St_"&amp;A3, "")</f>
        <v>St_021223016</v>
      </c>
      <c r="G3" t="str">
        <f>Simple!M3</f>
        <v>ЕФ / ЕТ / 2023</v>
      </c>
    </row>
    <row r="4" spans="1:7" x14ac:dyDescent="0.25">
      <c r="A4" t="str">
        <f>IF(Simple!E4 &lt;&gt; "", Simple!E4, "")</f>
        <v>021223017</v>
      </c>
      <c r="B4" t="str">
        <f>Simple!J4</f>
        <v>РОМАН</v>
      </c>
      <c r="C4" t="str">
        <f>Simple!K4</f>
        <v/>
      </c>
      <c r="D4" t="str">
        <f>Simple!L4</f>
        <v>ЧИСТИКОВ</v>
      </c>
      <c r="E4" t="str">
        <f>IF(Simple!A4 &lt;&gt; "",Simple!A4, A4&amp;"@example.com")</f>
        <v>rchistikov@tu-sofia.bg</v>
      </c>
      <c r="F4" t="str">
        <f t="shared" si="0"/>
        <v>St_021223017</v>
      </c>
      <c r="G4" t="str">
        <f>Simple!M4</f>
        <v>ЕФ / ЕТ / 2023</v>
      </c>
    </row>
    <row r="5" spans="1:7" x14ac:dyDescent="0.25">
      <c r="A5" t="str">
        <f>IF(Simple!E5 &lt;&gt; "", Simple!E5, "")</f>
        <v>021223022</v>
      </c>
      <c r="B5" t="str">
        <f>Simple!J5</f>
        <v>ИВАН</v>
      </c>
      <c r="C5" t="str">
        <f>Simple!K5</f>
        <v xml:space="preserve"> ПЛАМЕНОВ</v>
      </c>
      <c r="D5" t="str">
        <f>Simple!L5</f>
        <v>МИНЧЕВ</v>
      </c>
      <c r="E5" t="str">
        <f>IF(Simple!A5 &lt;&gt; "",Simple!A5, A5&amp;"@example.com")</f>
        <v>ivaminchev@tu-sofia.bg</v>
      </c>
      <c r="F5" t="str">
        <f t="shared" si="0"/>
        <v>St_021223022</v>
      </c>
      <c r="G5" t="str">
        <f>Simple!M5</f>
        <v>ЕФ / ЕТ / 2023</v>
      </c>
    </row>
    <row r="6" spans="1:7" x14ac:dyDescent="0.25">
      <c r="A6" t="str">
        <f>IF(Simple!E6 &lt;&gt; "", Simple!E6, "")</f>
        <v>021223014</v>
      </c>
      <c r="B6" t="str">
        <f>Simple!J6</f>
        <v>БОЯН</v>
      </c>
      <c r="C6" t="str">
        <f>Simple!K6</f>
        <v xml:space="preserve"> ВЛАДИСЛАВОВ</v>
      </c>
      <c r="D6" t="str">
        <f>Simple!L6</f>
        <v>ЯРКОВ</v>
      </c>
      <c r="E6" t="str">
        <f>IF(Simple!A6 &lt;&gt; "",Simple!A6, A6&amp;"@example.com")</f>
        <v>byarkov@tu-sofia.bg</v>
      </c>
      <c r="F6" t="str">
        <f t="shared" si="0"/>
        <v>St_021223014</v>
      </c>
      <c r="G6" t="str">
        <f>Simple!M6</f>
        <v>ЕФ / ЕТ / 2023</v>
      </c>
    </row>
    <row r="7" spans="1:7" x14ac:dyDescent="0.25">
      <c r="A7" t="str">
        <f>IF(Simple!E7 &lt;&gt; "", Simple!E7, "")</f>
        <v>021223008</v>
      </c>
      <c r="B7" t="str">
        <f>Simple!J7</f>
        <v>БЛАГОВЕСТ</v>
      </c>
      <c r="C7" t="str">
        <f>Simple!K7</f>
        <v xml:space="preserve"> ИВАНОВ</v>
      </c>
      <c r="D7" t="str">
        <f>Simple!L7</f>
        <v>ШУМАНОВ</v>
      </c>
      <c r="E7" t="str">
        <f>IF(Simple!A7 &lt;&gt; "",Simple!A7, A7&amp;"@example.com")</f>
        <v>bshumanov@tu-sofia.bg</v>
      </c>
      <c r="F7" t="str">
        <f t="shared" si="0"/>
        <v>St_021223008</v>
      </c>
      <c r="G7" t="str">
        <f>Simple!M7</f>
        <v>ЕФ / ЕТ / 2023</v>
      </c>
    </row>
    <row r="8" spans="1:7" x14ac:dyDescent="0.25">
      <c r="A8" t="str">
        <f>IF(Simple!E8 &lt;&gt; "", Simple!E8, "")</f>
        <v>021223009</v>
      </c>
      <c r="B8" t="str">
        <f>Simple!J8</f>
        <v>ГЕОРГИ</v>
      </c>
      <c r="C8" t="str">
        <f>Simple!K8</f>
        <v xml:space="preserve"> БОЖКОВ</v>
      </c>
      <c r="D8" t="str">
        <f>Simple!L8</f>
        <v>НИКОЛОВ</v>
      </c>
      <c r="E8" t="str">
        <f>IF(Simple!A8 &lt;&gt; "",Simple!A8, A8&amp;"@example.com")</f>
        <v>genikolov@tu-sofia.bg</v>
      </c>
      <c r="F8" t="str">
        <f t="shared" si="0"/>
        <v>St_021223009</v>
      </c>
      <c r="G8" t="str">
        <f>Simple!M8</f>
        <v>ЕФ / ЕТ / 2023</v>
      </c>
    </row>
    <row r="9" spans="1:7" x14ac:dyDescent="0.25">
      <c r="A9" t="str">
        <f>IF(Simple!E9 &lt;&gt; "", Simple!E9, "")</f>
        <v>023221031</v>
      </c>
      <c r="B9" t="str">
        <f>Simple!J9</f>
        <v>ДАНИЛ</v>
      </c>
      <c r="C9" t="str">
        <f>Simple!K9</f>
        <v/>
      </c>
      <c r="D9" t="str">
        <f>Simple!L9</f>
        <v>ТКАЧУК</v>
      </c>
      <c r="E9" t="str">
        <f>IF(Simple!A9 &lt;&gt; "",Simple!A9, A9&amp;"@example.com")</f>
        <v>dtkachuk@tu-sofia.bg</v>
      </c>
      <c r="F9" t="str">
        <f t="shared" si="0"/>
        <v>St_023221031</v>
      </c>
      <c r="G9" t="str">
        <f>Simple!M9</f>
        <v>ЕФ / ЕТ / 2023</v>
      </c>
    </row>
    <row r="10" spans="1:7" x14ac:dyDescent="0.25">
      <c r="A10" t="str">
        <f>IF(Simple!E10 &lt;&gt; "", Simple!E10, "")</f>
        <v>273221021</v>
      </c>
      <c r="B10" t="str">
        <f>Simple!J10</f>
        <v>РУКЕН</v>
      </c>
      <c r="C10" t="str">
        <f>Simple!K10</f>
        <v/>
      </c>
      <c r="D10" t="str">
        <f>Simple!L10</f>
        <v>ПАЙЧУ</v>
      </c>
      <c r="E10" t="str">
        <f>IF(Simple!A10 &lt;&gt; "",Simple!A10, A10&amp;"@example.com")</f>
        <v>rpaychu@tu-sofia.bg</v>
      </c>
      <c r="F10" t="str">
        <f t="shared" ref="F10:F14" si="1">IF(A10 &lt;&gt; "", "St_"&amp;A10, "")</f>
        <v>St_273221021</v>
      </c>
      <c r="G10" t="str">
        <f>Simple!M10</f>
        <v>ФКСТ / КНИ - АЕ / 2023</v>
      </c>
    </row>
    <row r="11" spans="1:7" x14ac:dyDescent="0.25">
      <c r="A11" t="str">
        <f>IF(Simple!E11 &lt;&gt; "", Simple!E11, "")</f>
        <v>РЧ204802</v>
      </c>
      <c r="B11" t="str">
        <f>Simple!J11</f>
        <v>ГЕОРГИ</v>
      </c>
      <c r="C11" t="str">
        <f>Simple!K11</f>
        <v xml:space="preserve"> ТАШО</v>
      </c>
      <c r="D11" t="str">
        <f>Simple!L11</f>
        <v>СТИНИКЛИЕВ</v>
      </c>
      <c r="E11" t="str">
        <f>IF(Simple!A11 &lt;&gt; "",Simple!A11, A11&amp;"@example.com")</f>
        <v>gstinikliev@tu-sofia.bg</v>
      </c>
      <c r="F11" t="str">
        <f t="shared" si="1"/>
        <v>St_РЧ204802</v>
      </c>
      <c r="G11" t="str">
        <f>Simple!M11</f>
        <v>ФКСТ / КСТ / 2023</v>
      </c>
    </row>
    <row r="12" spans="1:7" x14ac:dyDescent="0.25">
      <c r="A12" t="str">
        <f>IF(Simple!E12 &lt;&gt; "", Simple!E12, "")</f>
        <v>РЧ205158</v>
      </c>
      <c r="B12" t="str">
        <f>Simple!J12</f>
        <v>ДИМИТРИОС</v>
      </c>
      <c r="C12" t="str">
        <f>Simple!K12</f>
        <v xml:space="preserve"> НАУМ</v>
      </c>
      <c r="D12" t="str">
        <f>Simple!L12</f>
        <v>ТАЛЛИС</v>
      </c>
      <c r="E12" t="str">
        <f>IF(Simple!A12 &lt;&gt; "",Simple!A12, A12&amp;"@example.com")</f>
        <v>РЧ205158@example.com</v>
      </c>
      <c r="F12" t="str">
        <f t="shared" si="1"/>
        <v>St_РЧ205158</v>
      </c>
      <c r="G12" t="str">
        <f>Simple!M12</f>
        <v>ФКСТ / КСТ / 2023</v>
      </c>
    </row>
    <row r="13" spans="1:7" x14ac:dyDescent="0.25">
      <c r="A13" t="str">
        <f>IF(Simple!E13 &lt;&gt; "", Simple!E13, "")</f>
        <v>363222018</v>
      </c>
      <c r="B13" t="str">
        <f>Simple!J13</f>
        <v>АНЕ</v>
      </c>
      <c r="C13" t="str">
        <f>Simple!K13</f>
        <v xml:space="preserve"> ТЕСАКУИДА</v>
      </c>
      <c r="D13" t="str">
        <f>Simple!L13</f>
        <v>АНГЕЛЕ-ЖИЛАРД</v>
      </c>
      <c r="E13" t="str">
        <f>IF(Simple!A13 &lt;&gt; "",Simple!A13, A13&amp;"@example.com")</f>
        <v>azhilard@tu-sofia.bg</v>
      </c>
      <c r="F13" t="str">
        <f t="shared" si="1"/>
        <v>St_363222018</v>
      </c>
      <c r="G13" t="str">
        <f>Simple!M13</f>
        <v>ФТ / АИ - АЕ / 2023</v>
      </c>
    </row>
    <row r="14" spans="1:7" x14ac:dyDescent="0.25">
      <c r="A14" t="str">
        <f>IF(Simple!E14 &lt;&gt; "", Simple!E14, "")</f>
        <v>363222005</v>
      </c>
      <c r="B14" t="str">
        <f>Simple!J14</f>
        <v>ПОЛ</v>
      </c>
      <c r="C14" t="str">
        <f>Simple!K14</f>
        <v xml:space="preserve"> АНТОАН</v>
      </c>
      <c r="D14" t="str">
        <f>Simple!L14</f>
        <v>БЕРНАРД-МЕНИКУЧИ</v>
      </c>
      <c r="E14" t="str">
        <f>IF(Simple!A14 &lt;&gt; "",Simple!A14, A14&amp;"@example.com")</f>
        <v>pmenikuchi@tu-sofia.bg</v>
      </c>
      <c r="F14" t="str">
        <f t="shared" si="1"/>
        <v>St_363222005</v>
      </c>
      <c r="G14" t="str">
        <f>Simple!M14</f>
        <v>ФТ / АИ - АЕ / 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2023-10-02T19:01:26Z</dcterms:created>
  <dcterms:modified xsi:type="dcterms:W3CDTF">2023-10-06T20:46:12Z</dcterms:modified>
</cp:coreProperties>
</file>