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2.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3.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4.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15.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codeName="ThisWorkbook"/>
  <mc:AlternateContent xmlns:mc="http://schemas.openxmlformats.org/markup-compatibility/2006">
    <mc:Choice Requires="x15">
      <x15ac:absPath xmlns:x15ac="http://schemas.microsoft.com/office/spreadsheetml/2010/11/ac" url="/Users/awellman/Documents/SIEPR/GitHub/macrodata-wellman/Policy note/"/>
    </mc:Choice>
  </mc:AlternateContent>
  <xr:revisionPtr revIDLastSave="0" documentId="13_ncr:1_{9F0D1727-C035-2F45-9869-FC84D945BE33}" xr6:coauthVersionLast="47" xr6:coauthVersionMax="47" xr10:uidLastSave="{00000000-0000-0000-0000-000000000000}"/>
  <bookViews>
    <workbookView xWindow="0" yWindow="500" windowWidth="28800" windowHeight="16180" tabRatio="893" activeTab="5" xr2:uid="{00000000-000D-0000-FFFF-FFFF00000000}"/>
  </bookViews>
  <sheets>
    <sheet name="Read Me" sheetId="6" r:id="rId1"/>
    <sheet name="PIB et ses composants" sheetId="4" r:id="rId2"/>
    <sheet name="Croissance" sheetId="13" r:id="rId3"/>
    <sheet name="Dette des APU" sheetId="3" r:id="rId4"/>
    <sheet name="Dépenses et recettes" sheetId="1" r:id="rId5"/>
    <sheet name="Jordà-Schularick-Taylor Macro H" sheetId="8" r:id="rId6"/>
    <sheet name="Metadata JST" sheetId="7" r:id="rId7"/>
    <sheet name="r et g " sheetId="18" r:id="rId8"/>
    <sheet name="variation dette " sheetId="20" r:id="rId9"/>
    <sheet name="variation dette 2" sheetId="29" r:id="rId10"/>
    <sheet name="variation dette 1" sheetId="30" r:id="rId11"/>
    <sheet name="deficit et ASF" sheetId="28" r:id="rId12"/>
    <sheet name="contrefactuels" sheetId="21" r:id="rId13"/>
    <sheet name="déficit primaire" sheetId="22" r:id="rId14"/>
    <sheet name="Graphiques de prés" sheetId="25" r:id="rId15"/>
    <sheet name="Series - utilise deficit public" sheetId="2" r:id="rId16"/>
    <sheet name="Series - utilise chgB" sheetId="12" r:id="rId17"/>
    <sheet name="solde conjoncturel" sheetId="26" r:id="rId18"/>
    <sheet name="adrien v2" sheetId="11" r:id="rId19"/>
    <sheet name="Credit ratings" sheetId="14" r:id="rId2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6" i="4" l="1"/>
  <c r="BO4" i="12"/>
  <c r="D40" i="12"/>
  <c r="D39" i="12"/>
  <c r="BO17" i="12"/>
  <c r="BO19" i="12" s="1"/>
  <c r="BO10" i="12"/>
  <c r="BO8" i="12"/>
  <c r="BO7" i="12"/>
  <c r="BO3" i="12"/>
  <c r="BO43" i="12" l="1"/>
  <c r="BO9" i="12"/>
  <c r="BO20" i="12"/>
  <c r="BN4" i="12" l="1"/>
  <c r="BN25" i="12" s="1"/>
  <c r="BM4" i="12"/>
  <c r="BM25" i="12" s="1"/>
  <c r="BL4" i="12"/>
  <c r="BL25" i="12" s="1"/>
  <c r="BK4" i="12"/>
  <c r="BK25" i="12" s="1"/>
  <c r="BJ4" i="12"/>
  <c r="BJ25" i="12" s="1"/>
  <c r="BI4" i="12"/>
  <c r="BI25" i="12" s="1"/>
  <c r="BH4" i="12"/>
  <c r="BH25" i="12" s="1"/>
  <c r="BG4" i="12"/>
  <c r="BG25" i="12" s="1"/>
  <c r="BF4" i="12"/>
  <c r="BF25" i="12" s="1"/>
  <c r="BE4" i="12"/>
  <c r="BE25" i="12" s="1"/>
  <c r="BD4" i="12"/>
  <c r="BD25" i="12" s="1"/>
  <c r="BC4" i="12"/>
  <c r="BC25" i="12" s="1"/>
  <c r="BB4" i="12"/>
  <c r="BB25" i="12" s="1"/>
  <c r="BA4" i="12"/>
  <c r="BA25" i="12" s="1"/>
  <c r="AZ4" i="12"/>
  <c r="AZ25" i="12" s="1"/>
  <c r="AY4" i="12"/>
  <c r="AY25" i="12" s="1"/>
  <c r="AX4" i="12"/>
  <c r="AX25" i="12" s="1"/>
  <c r="AW4" i="12"/>
  <c r="AW25" i="12" s="1"/>
  <c r="AV4" i="12"/>
  <c r="AV25" i="12" s="1"/>
  <c r="AU4" i="12"/>
  <c r="AU25" i="12" s="1"/>
  <c r="AT4" i="12"/>
  <c r="AT25" i="12" s="1"/>
  <c r="AS4" i="12"/>
  <c r="AS25" i="12" s="1"/>
  <c r="AR4" i="12"/>
  <c r="AR25" i="12" s="1"/>
  <c r="AQ4" i="12"/>
  <c r="AQ25" i="12" s="1"/>
  <c r="AP4" i="12"/>
  <c r="AP25" i="12" s="1"/>
  <c r="AO4" i="12"/>
  <c r="AO25" i="12" s="1"/>
  <c r="AN4" i="12"/>
  <c r="AN25" i="12" s="1"/>
  <c r="AM4" i="12"/>
  <c r="AM25" i="12" s="1"/>
  <c r="AL4" i="12"/>
  <c r="AL25" i="12" s="1"/>
  <c r="AK4" i="12"/>
  <c r="AK25" i="12" s="1"/>
  <c r="AJ4" i="12"/>
  <c r="AJ25" i="12" s="1"/>
  <c r="AI4" i="12"/>
  <c r="AI25" i="12" s="1"/>
  <c r="AH4" i="12"/>
  <c r="AH25" i="12" s="1"/>
  <c r="AG4" i="12"/>
  <c r="AG25" i="12" s="1"/>
  <c r="AF4" i="12"/>
  <c r="AF25" i="12" s="1"/>
  <c r="AE4" i="12"/>
  <c r="AE25" i="12" s="1"/>
  <c r="AD4" i="12"/>
  <c r="AD25" i="12" s="1"/>
  <c r="AC4" i="12"/>
  <c r="AC25" i="12" s="1"/>
  <c r="AB4" i="12"/>
  <c r="AB25" i="12" s="1"/>
  <c r="AA4" i="12"/>
  <c r="AA25" i="12" s="1"/>
  <c r="Z4" i="12"/>
  <c r="Z25" i="12" s="1"/>
  <c r="Y4" i="12"/>
  <c r="Y25" i="12" s="1"/>
  <c r="X4" i="12"/>
  <c r="X25" i="12" s="1"/>
  <c r="W4" i="12"/>
  <c r="W25" i="12" s="1"/>
  <c r="V4" i="12"/>
  <c r="V25" i="12" s="1"/>
  <c r="U4" i="12"/>
  <c r="U25" i="12" s="1"/>
  <c r="T4" i="12"/>
  <c r="T25" i="12" s="1"/>
  <c r="S4" i="12"/>
  <c r="S25" i="12" s="1"/>
  <c r="R4" i="12"/>
  <c r="R25" i="12" s="1"/>
  <c r="Q4" i="12"/>
  <c r="Q25" i="12" s="1"/>
  <c r="P4" i="12"/>
  <c r="P25" i="12" s="1"/>
  <c r="O4" i="12"/>
  <c r="O25" i="12" s="1"/>
  <c r="N4" i="12"/>
  <c r="N25" i="12" s="1"/>
  <c r="M4" i="12"/>
  <c r="M25" i="12" s="1"/>
  <c r="L4" i="12"/>
  <c r="L25" i="12" s="1"/>
  <c r="K4" i="12"/>
  <c r="K25" i="12" s="1"/>
  <c r="J4" i="12"/>
  <c r="J25" i="12" s="1"/>
  <c r="I4" i="12"/>
  <c r="I25" i="12" s="1"/>
  <c r="H4" i="12"/>
  <c r="H25" i="12" s="1"/>
  <c r="G4" i="12"/>
  <c r="G25" i="12" s="1"/>
  <c r="F4" i="12"/>
  <c r="F25" i="12" s="1"/>
  <c r="E4" i="12"/>
  <c r="E25" i="12" s="1"/>
  <c r="D4" i="12"/>
  <c r="D25" i="12" s="1"/>
  <c r="C4" i="12"/>
  <c r="BN3" i="12"/>
  <c r="BM3" i="12"/>
  <c r="BL3" i="12"/>
  <c r="BK3" i="12"/>
  <c r="BJ3" i="12"/>
  <c r="BI3" i="12"/>
  <c r="BH3" i="12"/>
  <c r="BH5" i="12" s="1"/>
  <c r="BG3" i="12"/>
  <c r="BF3" i="12"/>
  <c r="BE3" i="12"/>
  <c r="BD3" i="12"/>
  <c r="BC3" i="12"/>
  <c r="BB3" i="12"/>
  <c r="BA3" i="12"/>
  <c r="AZ3" i="12"/>
  <c r="AY3" i="12"/>
  <c r="AX3" i="12"/>
  <c r="AW3" i="12"/>
  <c r="AV3" i="12"/>
  <c r="AU3" i="12"/>
  <c r="AT3" i="12"/>
  <c r="AS3" i="12"/>
  <c r="AR3" i="12"/>
  <c r="AQ3" i="12"/>
  <c r="AP3" i="12"/>
  <c r="AO3" i="12"/>
  <c r="AO5" i="12" s="1"/>
  <c r="AN3" i="12"/>
  <c r="AN5" i="12" s="1"/>
  <c r="AM3" i="12"/>
  <c r="AL3" i="12"/>
  <c r="AK3" i="12"/>
  <c r="AJ3" i="12"/>
  <c r="AI3" i="12"/>
  <c r="AH3" i="12"/>
  <c r="AG3" i="12"/>
  <c r="AF3" i="12"/>
  <c r="AE3" i="12"/>
  <c r="AD3" i="12"/>
  <c r="AC3" i="12"/>
  <c r="AB3" i="12"/>
  <c r="AA3" i="12"/>
  <c r="Z3" i="12"/>
  <c r="Y3" i="12"/>
  <c r="X3" i="12"/>
  <c r="W3" i="12"/>
  <c r="V3" i="12"/>
  <c r="BK4" i="26"/>
  <c r="BH4" i="26"/>
  <c r="G36" i="2"/>
  <c r="H36" i="2"/>
  <c r="BO25" i="2"/>
  <c r="W3" i="2"/>
  <c r="X3" i="2"/>
  <c r="Y3" i="2"/>
  <c r="Z3" i="2"/>
  <c r="AA3" i="2"/>
  <c r="AB3" i="2"/>
  <c r="AC3" i="2"/>
  <c r="AD3" i="2"/>
  <c r="AE3" i="2"/>
  <c r="AF3" i="2"/>
  <c r="AG3" i="2"/>
  <c r="AH3" i="2"/>
  <c r="AI3" i="2"/>
  <c r="AJ3" i="2"/>
  <c r="AK3" i="2"/>
  <c r="AL3" i="2"/>
  <c r="AM3" i="2"/>
  <c r="AN3" i="2"/>
  <c r="AO3" i="2"/>
  <c r="AP3" i="2"/>
  <c r="AQ3" i="2"/>
  <c r="AR3" i="2"/>
  <c r="AS3" i="2"/>
  <c r="AT3" i="2"/>
  <c r="AU3" i="2"/>
  <c r="AV3" i="2"/>
  <c r="AW3" i="2"/>
  <c r="AX3" i="2"/>
  <c r="AY3" i="2"/>
  <c r="AZ3" i="2"/>
  <c r="BA3" i="2"/>
  <c r="BB3" i="2"/>
  <c r="BC3" i="2"/>
  <c r="BD3" i="2"/>
  <c r="BE3" i="2"/>
  <c r="BF3" i="2"/>
  <c r="BG3" i="2"/>
  <c r="BH3" i="2"/>
  <c r="BI3" i="2"/>
  <c r="BJ3" i="2"/>
  <c r="BK3" i="2"/>
  <c r="BL3" i="2"/>
  <c r="BM3" i="2"/>
  <c r="BN3" i="2"/>
  <c r="BO3" i="2"/>
  <c r="V3" i="2"/>
  <c r="D25" i="2"/>
  <c r="D36" i="2" s="1"/>
  <c r="E25" i="2"/>
  <c r="E36" i="2" s="1"/>
  <c r="F25" i="2"/>
  <c r="F36" i="2" s="1"/>
  <c r="G25" i="2"/>
  <c r="H25" i="2"/>
  <c r="I25" i="2"/>
  <c r="I36" i="2" s="1"/>
  <c r="J25" i="2"/>
  <c r="J36" i="2" s="1"/>
  <c r="K25" i="2"/>
  <c r="K36" i="2" s="1"/>
  <c r="L25" i="2"/>
  <c r="L36" i="2" s="1"/>
  <c r="M25" i="2"/>
  <c r="M36" i="2" s="1"/>
  <c r="N25" i="2"/>
  <c r="N36" i="2" s="1"/>
  <c r="O25" i="2"/>
  <c r="O36" i="2" s="1"/>
  <c r="P25" i="2"/>
  <c r="P36" i="2" s="1"/>
  <c r="Q25" i="2"/>
  <c r="Q36" i="2" s="1"/>
  <c r="R25" i="2"/>
  <c r="R36" i="2" s="1"/>
  <c r="S25" i="2"/>
  <c r="S36" i="2" s="1"/>
  <c r="T25" i="2"/>
  <c r="T36" i="2" s="1"/>
  <c r="U25" i="2"/>
  <c r="U36" i="2" s="1"/>
  <c r="V25" i="2"/>
  <c r="V36" i="2" s="1"/>
  <c r="W25" i="2"/>
  <c r="X25" i="2"/>
  <c r="Y25" i="2"/>
  <c r="Z25" i="2"/>
  <c r="AA25" i="2"/>
  <c r="AB25" i="2"/>
  <c r="AC25" i="2"/>
  <c r="AD25" i="2"/>
  <c r="AE25" i="2"/>
  <c r="AF25" i="2"/>
  <c r="AG25" i="2"/>
  <c r="AH25" i="2"/>
  <c r="AI25" i="2"/>
  <c r="AJ25" i="2"/>
  <c r="AK25" i="2"/>
  <c r="AL25" i="2"/>
  <c r="AM25" i="2"/>
  <c r="AN25" i="2"/>
  <c r="AO25" i="2"/>
  <c r="AP25" i="2"/>
  <c r="AQ25" i="2"/>
  <c r="AR25" i="2"/>
  <c r="AS25" i="2"/>
  <c r="AT25" i="2"/>
  <c r="AU25" i="2"/>
  <c r="AV25" i="2"/>
  <c r="AW25" i="2"/>
  <c r="AX25" i="2"/>
  <c r="AY25" i="2"/>
  <c r="AZ25" i="2"/>
  <c r="BA25" i="2"/>
  <c r="BB25" i="2"/>
  <c r="BC25" i="2"/>
  <c r="BD25" i="2"/>
  <c r="BE25" i="2"/>
  <c r="BF25" i="2"/>
  <c r="BG25" i="2"/>
  <c r="BH25" i="2"/>
  <c r="BI25" i="2"/>
  <c r="BJ25" i="2"/>
  <c r="BK25" i="2"/>
  <c r="BL25" i="2"/>
  <c r="BM25" i="2"/>
  <c r="BN25" i="2"/>
  <c r="C25" i="2"/>
  <c r="C37" i="2"/>
  <c r="R11" i="8"/>
  <c r="Q11" i="8" s="1"/>
  <c r="P11" i="8" s="1"/>
  <c r="O11" i="8" s="1"/>
  <c r="N11" i="8" s="1"/>
  <c r="M11" i="8" s="1"/>
  <c r="L11" i="8" s="1"/>
  <c r="K11" i="8" s="1"/>
  <c r="J11" i="8" s="1"/>
  <c r="I11" i="8" s="1"/>
  <c r="H11" i="8" s="1"/>
  <c r="G11" i="8" s="1"/>
  <c r="F11" i="8" s="1"/>
  <c r="E11" i="8" s="1"/>
  <c r="D11" i="8" s="1"/>
  <c r="C11" i="8" s="1"/>
  <c r="S11" i="8"/>
  <c r="T11" i="8"/>
  <c r="U11" i="8"/>
  <c r="D9" i="8"/>
  <c r="E9" i="8"/>
  <c r="F9" i="8"/>
  <c r="G9" i="8"/>
  <c r="H9" i="8"/>
  <c r="I9" i="8"/>
  <c r="J9" i="8"/>
  <c r="K9" i="8"/>
  <c r="L9" i="8"/>
  <c r="M9" i="8"/>
  <c r="N9" i="8"/>
  <c r="O9" i="8"/>
  <c r="P9" i="8"/>
  <c r="Q9" i="8"/>
  <c r="R9" i="8"/>
  <c r="S9" i="8"/>
  <c r="T9" i="8"/>
  <c r="U9" i="8"/>
  <c r="V9" i="8"/>
  <c r="W9" i="8"/>
  <c r="X9" i="8"/>
  <c r="Y9" i="8"/>
  <c r="Z9" i="8"/>
  <c r="AA9" i="8"/>
  <c r="AB9" i="8"/>
  <c r="AC9" i="8"/>
  <c r="AD9" i="8"/>
  <c r="AE9" i="8"/>
  <c r="AF9" i="8"/>
  <c r="AG9" i="8"/>
  <c r="AH9" i="8"/>
  <c r="AI9" i="8"/>
  <c r="AJ9" i="8"/>
  <c r="AK9" i="8"/>
  <c r="AL9" i="8"/>
  <c r="AM9" i="8"/>
  <c r="AN9" i="8"/>
  <c r="AO9" i="8"/>
  <c r="AP9" i="8"/>
  <c r="AQ9" i="8"/>
  <c r="AR9" i="8"/>
  <c r="AS9" i="8"/>
  <c r="AT9" i="8"/>
  <c r="AU9" i="8"/>
  <c r="AV9" i="8"/>
  <c r="AW9" i="8"/>
  <c r="AX9" i="8"/>
  <c r="AY9" i="8"/>
  <c r="AZ9" i="8"/>
  <c r="BA9" i="8"/>
  <c r="BB9" i="8"/>
  <c r="BC9" i="8"/>
  <c r="BD9" i="8"/>
  <c r="BE9" i="8"/>
  <c r="BF9" i="8"/>
  <c r="BG9" i="8"/>
  <c r="BH9" i="8"/>
  <c r="BI9" i="8"/>
  <c r="BJ9" i="8"/>
  <c r="BK9" i="8"/>
  <c r="C9" i="8"/>
  <c r="BO8" i="2"/>
  <c r="BO13" i="2" s="1"/>
  <c r="D4" i="2"/>
  <c r="E4" i="2"/>
  <c r="F4" i="2"/>
  <c r="G4" i="2"/>
  <c r="H4" i="2"/>
  <c r="I4" i="2"/>
  <c r="J4" i="2"/>
  <c r="K4" i="2"/>
  <c r="L4" i="2"/>
  <c r="M4" i="2"/>
  <c r="N4" i="2"/>
  <c r="O4" i="2"/>
  <c r="P4" i="2"/>
  <c r="Q4" i="2"/>
  <c r="R4" i="2"/>
  <c r="S4" i="2"/>
  <c r="T4" i="2"/>
  <c r="U4" i="2"/>
  <c r="V4" i="2"/>
  <c r="W4" i="2"/>
  <c r="X4" i="2"/>
  <c r="Y4" i="2"/>
  <c r="Z4" i="2"/>
  <c r="AA4" i="2"/>
  <c r="AB4" i="2"/>
  <c r="AC4" i="2"/>
  <c r="AD4" i="2"/>
  <c r="AE4" i="2"/>
  <c r="AF4" i="2"/>
  <c r="AG4" i="2"/>
  <c r="AH4" i="2"/>
  <c r="AI4" i="2"/>
  <c r="AJ4" i="2"/>
  <c r="AK4" i="2"/>
  <c r="AL4" i="2"/>
  <c r="AM4" i="2"/>
  <c r="AN4" i="2"/>
  <c r="AO4" i="2"/>
  <c r="AP4" i="2"/>
  <c r="AQ4" i="2"/>
  <c r="AR4" i="2"/>
  <c r="AS4" i="2"/>
  <c r="AT4" i="2"/>
  <c r="AU4" i="2"/>
  <c r="AV4" i="2"/>
  <c r="AW4" i="2"/>
  <c r="AX4" i="2"/>
  <c r="AY4" i="2"/>
  <c r="AZ4" i="2"/>
  <c r="BA4" i="2"/>
  <c r="BB4" i="2"/>
  <c r="BC4" i="2"/>
  <c r="BD4" i="2"/>
  <c r="BE4" i="2"/>
  <c r="BF4" i="2"/>
  <c r="BG4" i="2"/>
  <c r="BH4" i="2"/>
  <c r="BI4" i="2"/>
  <c r="BJ4" i="2"/>
  <c r="BK4" i="2"/>
  <c r="BL4" i="2"/>
  <c r="BM4" i="2"/>
  <c r="BN4" i="2"/>
  <c r="BO4" i="2"/>
  <c r="C4" i="2"/>
  <c r="BO7" i="2"/>
  <c r="W71" i="1"/>
  <c r="AI33" i="2"/>
  <c r="AJ33" i="2"/>
  <c r="AK33" i="2"/>
  <c r="AL33" i="2"/>
  <c r="AM33" i="2"/>
  <c r="AN33" i="2"/>
  <c r="AO33" i="2"/>
  <c r="AP33" i="2"/>
  <c r="AQ33" i="2"/>
  <c r="AR33" i="2"/>
  <c r="AS33" i="2"/>
  <c r="AT33" i="2"/>
  <c r="AU33" i="2"/>
  <c r="AV33" i="2"/>
  <c r="AW33" i="2"/>
  <c r="AX33" i="2"/>
  <c r="AY33" i="2"/>
  <c r="AZ33" i="2"/>
  <c r="BA33" i="2"/>
  <c r="BB33" i="2"/>
  <c r="BC33" i="2"/>
  <c r="BD33" i="2"/>
  <c r="BE33" i="2"/>
  <c r="BF33" i="2"/>
  <c r="BG33" i="2"/>
  <c r="BH33" i="2"/>
  <c r="BI33" i="2"/>
  <c r="BJ33" i="2"/>
  <c r="BK33" i="2"/>
  <c r="BL33" i="2"/>
  <c r="BO44" i="12" l="1"/>
  <c r="BO45" i="12" s="1"/>
  <c r="BO25" i="12"/>
  <c r="BO23" i="12"/>
  <c r="D41" i="12" s="1"/>
  <c r="BO21" i="12"/>
  <c r="BO5" i="2"/>
  <c r="BO32" i="2" s="1"/>
  <c r="BO34" i="2" s="1"/>
  <c r="BO6" i="2"/>
  <c r="BO17" i="2"/>
  <c r="F28" i="2"/>
  <c r="AR5" i="12"/>
  <c r="AR67" i="12" s="1"/>
  <c r="Y5" i="12"/>
  <c r="Y52" i="12" s="1"/>
  <c r="AS5" i="12"/>
  <c r="AS52" i="12" s="1"/>
  <c r="X5" i="12"/>
  <c r="X52" i="12" s="1"/>
  <c r="AT5" i="12"/>
  <c r="AT52" i="12" s="1"/>
  <c r="AJ5" i="12"/>
  <c r="AJ52" i="12" s="1"/>
  <c r="BE5" i="12"/>
  <c r="AL5" i="12"/>
  <c r="AL52" i="12" s="1"/>
  <c r="BD5" i="12"/>
  <c r="BD52" i="12" s="1"/>
  <c r="AK5" i="12"/>
  <c r="AK52" i="12" s="1"/>
  <c r="AM5" i="12"/>
  <c r="AM52" i="12" s="1"/>
  <c r="BG5" i="12"/>
  <c r="BG52" i="12" s="1"/>
  <c r="AA5" i="12"/>
  <c r="AA52" i="12" s="1"/>
  <c r="AU5" i="12"/>
  <c r="AU52" i="12" s="1"/>
  <c r="AD5" i="12"/>
  <c r="AD52" i="12" s="1"/>
  <c r="BO5" i="12"/>
  <c r="BO52" i="12" s="1"/>
  <c r="BB5" i="12"/>
  <c r="BB52" i="12" s="1"/>
  <c r="V5" i="12"/>
  <c r="W5" i="12"/>
  <c r="AQ5" i="12"/>
  <c r="AQ52" i="12" s="1"/>
  <c r="AB5" i="12"/>
  <c r="AB52" i="12" s="1"/>
  <c r="AV5" i="12"/>
  <c r="AV52" i="12" s="1"/>
  <c r="AC5" i="12"/>
  <c r="AC52" i="12" s="1"/>
  <c r="AW5" i="12"/>
  <c r="AW52" i="12" s="1"/>
  <c r="AY5" i="12"/>
  <c r="AY52" i="12" s="1"/>
  <c r="AZ5" i="12"/>
  <c r="AZ52" i="12" s="1"/>
  <c r="AE5" i="12"/>
  <c r="AF5" i="12"/>
  <c r="AF52" i="12" s="1"/>
  <c r="AG5" i="12"/>
  <c r="AG52" i="12" s="1"/>
  <c r="BA5" i="12"/>
  <c r="BA52" i="12" s="1"/>
  <c r="AI5" i="12"/>
  <c r="AI52" i="12" s="1"/>
  <c r="BC5" i="12"/>
  <c r="BC52" i="12" s="1"/>
  <c r="BI5" i="12"/>
  <c r="BI52" i="12" s="1"/>
  <c r="BJ5" i="12"/>
  <c r="BJ52" i="12" s="1"/>
  <c r="BK5" i="12"/>
  <c r="BK52" i="12" s="1"/>
  <c r="BL5" i="12"/>
  <c r="BL52" i="12" s="1"/>
  <c r="BM5" i="12"/>
  <c r="BM52" i="12" s="1"/>
  <c r="Z5" i="12"/>
  <c r="Z52" i="12" s="1"/>
  <c r="AH5" i="12"/>
  <c r="AH52" i="12" s="1"/>
  <c r="AP5" i="12"/>
  <c r="AP52" i="12" s="1"/>
  <c r="AX5" i="12"/>
  <c r="AX52" i="12" s="1"/>
  <c r="BF5" i="12"/>
  <c r="BN5" i="12"/>
  <c r="BN52" i="12" s="1"/>
  <c r="BO10" i="2"/>
  <c r="BO21" i="2" s="1"/>
  <c r="BO22" i="2" s="1"/>
  <c r="BO24" i="2"/>
  <c r="BO37" i="2" s="1"/>
  <c r="BO36" i="2" s="1"/>
  <c r="BO9" i="2"/>
  <c r="BO31" i="2"/>
  <c r="BB54" i="2"/>
  <c r="AR53" i="2"/>
  <c r="AH33" i="2"/>
  <c r="AH52" i="2" s="1"/>
  <c r="AG33" i="2"/>
  <c r="AF33" i="2"/>
  <c r="AE33" i="2"/>
  <c r="AD33" i="2"/>
  <c r="AC33" i="2"/>
  <c r="AB33" i="2"/>
  <c r="AA33" i="2"/>
  <c r="Z33" i="2"/>
  <c r="Y33" i="2"/>
  <c r="X33" i="2"/>
  <c r="X51" i="2" s="1"/>
  <c r="W33" i="2"/>
  <c r="V33" i="2"/>
  <c r="U33" i="2"/>
  <c r="U34" i="2" s="1"/>
  <c r="T33" i="2"/>
  <c r="T34" i="2" s="1"/>
  <c r="S33" i="2"/>
  <c r="S34" i="2" s="1"/>
  <c r="R33" i="2"/>
  <c r="R34" i="2" s="1"/>
  <c r="Q33" i="2"/>
  <c r="Q34" i="2" s="1"/>
  <c r="P33" i="2"/>
  <c r="P34" i="2" s="1"/>
  <c r="O33" i="2"/>
  <c r="O34" i="2" s="1"/>
  <c r="N33" i="2"/>
  <c r="N45" i="2" s="1"/>
  <c r="M33" i="2"/>
  <c r="M34" i="2" s="1"/>
  <c r="L33" i="2"/>
  <c r="L34" i="2" s="1"/>
  <c r="K33" i="2"/>
  <c r="K34" i="2" s="1"/>
  <c r="J33" i="2"/>
  <c r="J34" i="2" s="1"/>
  <c r="I33" i="2"/>
  <c r="I34" i="2" s="1"/>
  <c r="H33" i="2"/>
  <c r="H34" i="2" s="1"/>
  <c r="G33" i="2"/>
  <c r="G34" i="2" s="1"/>
  <c r="F33" i="2"/>
  <c r="F34" i="2" s="1"/>
  <c r="E33" i="2"/>
  <c r="E34" i="2" s="1"/>
  <c r="D33" i="2"/>
  <c r="C33" i="2"/>
  <c r="C44" i="2" s="1"/>
  <c r="BN31" i="2"/>
  <c r="BM31" i="2"/>
  <c r="BL31" i="2"/>
  <c r="BK31" i="2"/>
  <c r="BJ31" i="2"/>
  <c r="BI31" i="2"/>
  <c r="BH31" i="2"/>
  <c r="BG31" i="2"/>
  <c r="BF31" i="2"/>
  <c r="BE31" i="2"/>
  <c r="BD31" i="2"/>
  <c r="BC31" i="2"/>
  <c r="BB31" i="2"/>
  <c r="BA31" i="2"/>
  <c r="AZ31" i="2"/>
  <c r="AY31" i="2"/>
  <c r="AX31" i="2"/>
  <c r="AW31" i="2"/>
  <c r="AV31" i="2"/>
  <c r="AU31" i="2"/>
  <c r="AT31" i="2"/>
  <c r="AS31" i="2"/>
  <c r="AR31" i="2"/>
  <c r="AQ31" i="2"/>
  <c r="AP31" i="2"/>
  <c r="AO31" i="2"/>
  <c r="AN31" i="2"/>
  <c r="AM31" i="2"/>
  <c r="AL31" i="2"/>
  <c r="AK31" i="2"/>
  <c r="AJ31" i="2"/>
  <c r="AI31" i="2"/>
  <c r="AH31" i="2"/>
  <c r="AG31" i="2"/>
  <c r="AF31" i="2"/>
  <c r="AE31" i="2"/>
  <c r="AD31" i="2"/>
  <c r="AC31" i="2"/>
  <c r="AB31" i="2"/>
  <c r="AA31" i="2"/>
  <c r="Z31" i="2"/>
  <c r="Y31" i="2"/>
  <c r="X31" i="2"/>
  <c r="W31" i="2"/>
  <c r="V31" i="2"/>
  <c r="D28" i="2"/>
  <c r="BK24" i="2"/>
  <c r="BK37" i="2" s="1"/>
  <c r="BK36" i="2" s="1"/>
  <c r="BC24" i="2"/>
  <c r="BC37" i="2" s="1"/>
  <c r="BC36" i="2" s="1"/>
  <c r="AW24" i="2"/>
  <c r="AO24" i="2"/>
  <c r="AM24" i="2"/>
  <c r="AM37" i="2" s="1"/>
  <c r="AM36" i="2" s="1"/>
  <c r="R17" i="2"/>
  <c r="BE13" i="2"/>
  <c r="BE17" i="2" s="1"/>
  <c r="BN8" i="2"/>
  <c r="BM8" i="2"/>
  <c r="BL8" i="2"/>
  <c r="BL13" i="2" s="1"/>
  <c r="BL17" i="2" s="1"/>
  <c r="BK8" i="2"/>
  <c r="BJ8" i="2"/>
  <c r="BJ9" i="2" s="1"/>
  <c r="BI8" i="2"/>
  <c r="BI13" i="2" s="1"/>
  <c r="BI17" i="2" s="1"/>
  <c r="BH8" i="2"/>
  <c r="BG8" i="2"/>
  <c r="BF8" i="2"/>
  <c r="BE8" i="2"/>
  <c r="BD8" i="2"/>
  <c r="BD13" i="2" s="1"/>
  <c r="BD17" i="2" s="1"/>
  <c r="BC8" i="2"/>
  <c r="BC13" i="2" s="1"/>
  <c r="BC17" i="2" s="1"/>
  <c r="BB8" i="2"/>
  <c r="BA8" i="2"/>
  <c r="BA13" i="2" s="1"/>
  <c r="BA17" i="2" s="1"/>
  <c r="AZ8" i="2"/>
  <c r="AY8" i="2"/>
  <c r="AY13" i="2" s="1"/>
  <c r="AY17" i="2" s="1"/>
  <c r="AX8" i="2"/>
  <c r="AX13" i="2" s="1"/>
  <c r="AX17" i="2" s="1"/>
  <c r="AW8" i="2"/>
  <c r="AW13" i="2" s="1"/>
  <c r="AW17" i="2" s="1"/>
  <c r="AV8" i="2"/>
  <c r="AV13" i="2" s="1"/>
  <c r="AV17" i="2" s="1"/>
  <c r="AU8" i="2"/>
  <c r="AU13" i="2" s="1"/>
  <c r="AU17" i="2" s="1"/>
  <c r="AT8" i="2"/>
  <c r="AT9" i="2" s="1"/>
  <c r="AS8" i="2"/>
  <c r="AS13" i="2" s="1"/>
  <c r="AS17" i="2" s="1"/>
  <c r="AR8" i="2"/>
  <c r="AR13" i="2" s="1"/>
  <c r="AR17" i="2" s="1"/>
  <c r="AQ8" i="2"/>
  <c r="AQ13" i="2" s="1"/>
  <c r="AQ17" i="2" s="1"/>
  <c r="AP8" i="2"/>
  <c r="AP13" i="2" s="1"/>
  <c r="AP17" i="2" s="1"/>
  <c r="AO8" i="2"/>
  <c r="AO13" i="2" s="1"/>
  <c r="AO17" i="2" s="1"/>
  <c r="AN8" i="2"/>
  <c r="AN13" i="2" s="1"/>
  <c r="AN17" i="2" s="1"/>
  <c r="AM8" i="2"/>
  <c r="AM13" i="2" s="1"/>
  <c r="AM17" i="2" s="1"/>
  <c r="AL8" i="2"/>
  <c r="AL9" i="2" s="1"/>
  <c r="AK8" i="2"/>
  <c r="AK13" i="2" s="1"/>
  <c r="AK17" i="2" s="1"/>
  <c r="AJ8" i="2"/>
  <c r="AJ13" i="2" s="1"/>
  <c r="AJ17" i="2" s="1"/>
  <c r="AI8" i="2"/>
  <c r="AI9" i="2" s="1"/>
  <c r="AH8" i="2"/>
  <c r="AH13" i="2" s="1"/>
  <c r="AH17" i="2" s="1"/>
  <c r="AG8" i="2"/>
  <c r="AG13" i="2" s="1"/>
  <c r="AG17" i="2" s="1"/>
  <c r="AF8" i="2"/>
  <c r="AF13" i="2" s="1"/>
  <c r="AF17" i="2" s="1"/>
  <c r="AE8" i="2"/>
  <c r="AE13" i="2" s="1"/>
  <c r="AE17" i="2" s="1"/>
  <c r="AD8" i="2"/>
  <c r="AD13" i="2" s="1"/>
  <c r="AD17" i="2" s="1"/>
  <c r="AC8" i="2"/>
  <c r="AC13" i="2" s="1"/>
  <c r="AC17" i="2" s="1"/>
  <c r="AB8" i="2"/>
  <c r="AB13" i="2" s="1"/>
  <c r="AB17" i="2" s="1"/>
  <c r="AA8" i="2"/>
  <c r="AA9" i="2" s="1"/>
  <c r="Z8" i="2"/>
  <c r="Z13" i="2" s="1"/>
  <c r="Z17" i="2" s="1"/>
  <c r="Y8" i="2"/>
  <c r="Y13" i="2" s="1"/>
  <c r="Y17" i="2" s="1"/>
  <c r="X8" i="2"/>
  <c r="X13" i="2" s="1"/>
  <c r="X17" i="2" s="1"/>
  <c r="W8" i="2"/>
  <c r="W13" i="2" s="1"/>
  <c r="W17" i="2" s="1"/>
  <c r="V8" i="2"/>
  <c r="V13" i="2" s="1"/>
  <c r="V17" i="2" s="1"/>
  <c r="U8" i="2"/>
  <c r="T8" i="2"/>
  <c r="T13" i="2" s="1"/>
  <c r="T17" i="2" s="1"/>
  <c r="S8" i="2"/>
  <c r="S9" i="2" s="1"/>
  <c r="R8" i="2"/>
  <c r="R13" i="2" s="1"/>
  <c r="Q8" i="2"/>
  <c r="Q13" i="2" s="1"/>
  <c r="Q17" i="2" s="1"/>
  <c r="P8" i="2"/>
  <c r="P9" i="2" s="1"/>
  <c r="O8" i="2"/>
  <c r="O13" i="2" s="1"/>
  <c r="O17" i="2" s="1"/>
  <c r="N8" i="2"/>
  <c r="N13" i="2" s="1"/>
  <c r="N17" i="2" s="1"/>
  <c r="M8" i="2"/>
  <c r="M13" i="2" s="1"/>
  <c r="M17" i="2" s="1"/>
  <c r="L8" i="2"/>
  <c r="L13" i="2" s="1"/>
  <c r="L17" i="2" s="1"/>
  <c r="K8" i="2"/>
  <c r="K9" i="2" s="1"/>
  <c r="J8" i="2"/>
  <c r="J13" i="2" s="1"/>
  <c r="J17" i="2" s="1"/>
  <c r="I8" i="2"/>
  <c r="I13" i="2" s="1"/>
  <c r="I17" i="2" s="1"/>
  <c r="H8" i="2"/>
  <c r="H13" i="2" s="1"/>
  <c r="H17" i="2" s="1"/>
  <c r="G8" i="2"/>
  <c r="G13" i="2" s="1"/>
  <c r="G17" i="2" s="1"/>
  <c r="F8" i="2"/>
  <c r="F13" i="2" s="1"/>
  <c r="F17" i="2" s="1"/>
  <c r="E8" i="2"/>
  <c r="D8" i="2"/>
  <c r="D13" i="2" s="1"/>
  <c r="D17" i="2" s="1"/>
  <c r="C8" i="2"/>
  <c r="C9" i="2" s="1"/>
  <c r="BN7" i="2"/>
  <c r="BM7" i="2"/>
  <c r="BM6" i="2" s="1"/>
  <c r="BL7" i="2"/>
  <c r="BL6" i="2" s="1"/>
  <c r="BK7" i="2"/>
  <c r="BK6" i="2" s="1"/>
  <c r="BJ7" i="2"/>
  <c r="BI7" i="2"/>
  <c r="BH7" i="2"/>
  <c r="BG7" i="2"/>
  <c r="BF7" i="2"/>
  <c r="BE7" i="2"/>
  <c r="BE6" i="2" s="1"/>
  <c r="BD7" i="2"/>
  <c r="BC7" i="2"/>
  <c r="BC6" i="2" s="1"/>
  <c r="BB7" i="2"/>
  <c r="BA7" i="2"/>
  <c r="AZ7" i="2"/>
  <c r="AY7" i="2"/>
  <c r="AX7" i="2"/>
  <c r="AW7" i="2"/>
  <c r="AW6" i="2" s="1"/>
  <c r="AV7" i="2"/>
  <c r="AU7" i="2"/>
  <c r="AU6" i="2" s="1"/>
  <c r="AT7" i="2"/>
  <c r="AS7" i="2"/>
  <c r="AR7" i="2"/>
  <c r="AQ7" i="2"/>
  <c r="AP7" i="2"/>
  <c r="AO7" i="2"/>
  <c r="AO6" i="2" s="1"/>
  <c r="AN7" i="2"/>
  <c r="AM7" i="2"/>
  <c r="AM6" i="2" s="1"/>
  <c r="AL7" i="2"/>
  <c r="AL6" i="2" s="1"/>
  <c r="AK7" i="2"/>
  <c r="AJ7" i="2"/>
  <c r="AI7" i="2"/>
  <c r="AH7" i="2"/>
  <c r="AG7" i="2"/>
  <c r="AG6" i="2" s="1"/>
  <c r="AF7" i="2"/>
  <c r="AE7" i="2"/>
  <c r="AE6" i="2" s="1"/>
  <c r="AD7" i="2"/>
  <c r="AC7" i="2"/>
  <c r="AB7" i="2"/>
  <c r="AA7" i="2"/>
  <c r="Z7" i="2"/>
  <c r="Y7" i="2"/>
  <c r="Y6" i="2" s="1"/>
  <c r="X7" i="2"/>
  <c r="X6" i="2" s="1"/>
  <c r="W7" i="2"/>
  <c r="V7" i="2"/>
  <c r="V6" i="2" s="1"/>
  <c r="U7" i="2"/>
  <c r="U6" i="2" s="1"/>
  <c r="T7" i="2"/>
  <c r="T6" i="2" s="1"/>
  <c r="S7" i="2"/>
  <c r="S6" i="2" s="1"/>
  <c r="R7" i="2"/>
  <c r="R6" i="2" s="1"/>
  <c r="Q7" i="2"/>
  <c r="Q6" i="2" s="1"/>
  <c r="P7" i="2"/>
  <c r="P6" i="2" s="1"/>
  <c r="O7" i="2"/>
  <c r="O6" i="2" s="1"/>
  <c r="N7" i="2"/>
  <c r="N6" i="2" s="1"/>
  <c r="M7" i="2"/>
  <c r="M6" i="2" s="1"/>
  <c r="L7" i="2"/>
  <c r="L6" i="2" s="1"/>
  <c r="K7" i="2"/>
  <c r="K6" i="2" s="1"/>
  <c r="J7" i="2"/>
  <c r="J6" i="2" s="1"/>
  <c r="I7" i="2"/>
  <c r="I6" i="2" s="1"/>
  <c r="H7" i="2"/>
  <c r="H6" i="2" s="1"/>
  <c r="G7" i="2"/>
  <c r="G6" i="2" s="1"/>
  <c r="F7" i="2"/>
  <c r="F6" i="2" s="1"/>
  <c r="E7" i="2"/>
  <c r="E6" i="2" s="1"/>
  <c r="D7" i="2"/>
  <c r="D6" i="2" s="1"/>
  <c r="C7" i="2"/>
  <c r="C6" i="2" s="1"/>
  <c r="BN5" i="2"/>
  <c r="BN32" i="2" s="1"/>
  <c r="BN34" i="2" s="1"/>
  <c r="BO14" i="2" s="1"/>
  <c r="BM5" i="2"/>
  <c r="BM32" i="2" s="1"/>
  <c r="BM34" i="2" s="1"/>
  <c r="BL5" i="2"/>
  <c r="BL32" i="2" s="1"/>
  <c r="BL34" i="2" s="1"/>
  <c r="BK5" i="2"/>
  <c r="BK32" i="2" s="1"/>
  <c r="BK34" i="2" s="1"/>
  <c r="BJ5" i="2"/>
  <c r="BJ32" i="2" s="1"/>
  <c r="BJ34" i="2" s="1"/>
  <c r="BI5" i="2"/>
  <c r="BI32" i="2" s="1"/>
  <c r="BI34" i="2" s="1"/>
  <c r="BH5" i="2"/>
  <c r="BH32" i="2" s="1"/>
  <c r="BH34" i="2" s="1"/>
  <c r="BG5" i="2"/>
  <c r="BG32" i="2" s="1"/>
  <c r="BG34" i="2" s="1"/>
  <c r="BF5" i="2"/>
  <c r="BF32" i="2" s="1"/>
  <c r="BF34" i="2" s="1"/>
  <c r="BE5" i="2"/>
  <c r="BE32" i="2" s="1"/>
  <c r="BE34" i="2" s="1"/>
  <c r="BD5" i="2"/>
  <c r="BD32" i="2" s="1"/>
  <c r="BD34" i="2" s="1"/>
  <c r="BC5" i="2"/>
  <c r="BC32" i="2" s="1"/>
  <c r="BC34" i="2" s="1"/>
  <c r="BB5" i="2"/>
  <c r="BB32" i="2" s="1"/>
  <c r="BB34" i="2" s="1"/>
  <c r="BA5" i="2"/>
  <c r="BA32" i="2" s="1"/>
  <c r="BA34" i="2" s="1"/>
  <c r="AZ5" i="2"/>
  <c r="AZ32" i="2" s="1"/>
  <c r="AZ34" i="2" s="1"/>
  <c r="AY5" i="2"/>
  <c r="AY32" i="2" s="1"/>
  <c r="AX5" i="2"/>
  <c r="AX32" i="2" s="1"/>
  <c r="AX34" i="2" s="1"/>
  <c r="AW5" i="2"/>
  <c r="AW32" i="2" s="1"/>
  <c r="AW34" i="2" s="1"/>
  <c r="AV5" i="2"/>
  <c r="AV32" i="2" s="1"/>
  <c r="AV34" i="2" s="1"/>
  <c r="AU5" i="2"/>
  <c r="AU32" i="2" s="1"/>
  <c r="AU34" i="2" s="1"/>
  <c r="AT5" i="2"/>
  <c r="AT32" i="2" s="1"/>
  <c r="AT34" i="2" s="1"/>
  <c r="AS5" i="2"/>
  <c r="AS32" i="2" s="1"/>
  <c r="AS34" i="2" s="1"/>
  <c r="AR5" i="2"/>
  <c r="AR46" i="2" s="1"/>
  <c r="AQ5" i="2"/>
  <c r="AQ32" i="2" s="1"/>
  <c r="AQ34" i="2" s="1"/>
  <c r="AP5" i="2"/>
  <c r="AP32" i="2" s="1"/>
  <c r="AP34" i="2" s="1"/>
  <c r="AO5" i="2"/>
  <c r="AO32" i="2" s="1"/>
  <c r="AO34" i="2" s="1"/>
  <c r="AN5" i="2"/>
  <c r="AN32" i="2" s="1"/>
  <c r="AN34" i="2" s="1"/>
  <c r="AM5" i="2"/>
  <c r="AM32" i="2" s="1"/>
  <c r="AM34" i="2" s="1"/>
  <c r="AL5" i="2"/>
  <c r="AL32" i="2" s="1"/>
  <c r="AL34" i="2" s="1"/>
  <c r="AK5" i="2"/>
  <c r="AK32" i="2" s="1"/>
  <c r="AK34" i="2" s="1"/>
  <c r="AJ5" i="2"/>
  <c r="AJ32" i="2" s="1"/>
  <c r="AJ34" i="2" s="1"/>
  <c r="AI5" i="2"/>
  <c r="AI32" i="2" s="1"/>
  <c r="AI34" i="2" s="1"/>
  <c r="AH5" i="2"/>
  <c r="AH32" i="2" s="1"/>
  <c r="AH34" i="2" s="1"/>
  <c r="AG5" i="2"/>
  <c r="AG32" i="2" s="1"/>
  <c r="AG34" i="2" s="1"/>
  <c r="AF5" i="2"/>
  <c r="AF32" i="2" s="1"/>
  <c r="AF34" i="2" s="1"/>
  <c r="AE5" i="2"/>
  <c r="AE32" i="2" s="1"/>
  <c r="AE34" i="2" s="1"/>
  <c r="AD5" i="2"/>
  <c r="AD32" i="2" s="1"/>
  <c r="AD34" i="2" s="1"/>
  <c r="AC5" i="2"/>
  <c r="AC32" i="2" s="1"/>
  <c r="AC34" i="2" s="1"/>
  <c r="AB5" i="2"/>
  <c r="AB32" i="2" s="1"/>
  <c r="AB34" i="2" s="1"/>
  <c r="AA5" i="2"/>
  <c r="AA32" i="2" s="1"/>
  <c r="AA34" i="2" s="1"/>
  <c r="Z5" i="2"/>
  <c r="Z32" i="2" s="1"/>
  <c r="Z34" i="2" s="1"/>
  <c r="Y5" i="2"/>
  <c r="Y32" i="2" s="1"/>
  <c r="Y34" i="2" s="1"/>
  <c r="X5" i="2"/>
  <c r="X32" i="2" s="1"/>
  <c r="X34" i="2" s="1"/>
  <c r="W5" i="2"/>
  <c r="W32" i="2" s="1"/>
  <c r="W34" i="2" s="1"/>
  <c r="V5" i="2"/>
  <c r="V32" i="2" s="1"/>
  <c r="V34" i="2" s="1"/>
  <c r="BL51" i="12"/>
  <c r="BK51" i="12"/>
  <c r="BJ51" i="12"/>
  <c r="BI51" i="12"/>
  <c r="BH51" i="12"/>
  <c r="BG51" i="12"/>
  <c r="BF51" i="12"/>
  <c r="BE51" i="12"/>
  <c r="BD51" i="12"/>
  <c r="BC51" i="12"/>
  <c r="BB51" i="12"/>
  <c r="BB76" i="12" s="1"/>
  <c r="BA51" i="12"/>
  <c r="AZ51" i="12"/>
  <c r="AY51" i="12"/>
  <c r="AX51" i="12"/>
  <c r="AW51" i="12"/>
  <c r="AV51" i="12"/>
  <c r="AU51" i="12"/>
  <c r="AT51" i="12"/>
  <c r="AS51" i="12"/>
  <c r="AR51" i="12"/>
  <c r="AR75" i="12" s="1"/>
  <c r="AQ51" i="12"/>
  <c r="AP51" i="12"/>
  <c r="AO51" i="12"/>
  <c r="AN51" i="12"/>
  <c r="AM51" i="12"/>
  <c r="AL51" i="12"/>
  <c r="AK51" i="12"/>
  <c r="AJ51" i="12"/>
  <c r="AI51" i="12"/>
  <c r="AH51" i="12"/>
  <c r="AH74" i="12" s="1"/>
  <c r="AG51" i="12"/>
  <c r="AF51" i="12"/>
  <c r="AE51" i="12"/>
  <c r="AD51" i="12"/>
  <c r="AC51" i="12"/>
  <c r="AB51" i="12"/>
  <c r="AA51" i="12"/>
  <c r="Z51" i="12"/>
  <c r="Y51" i="12"/>
  <c r="X51" i="12"/>
  <c r="X73" i="12" s="1"/>
  <c r="W51" i="12"/>
  <c r="W52" i="12" s="1"/>
  <c r="V51" i="12"/>
  <c r="V52" i="12" s="1"/>
  <c r="U51" i="12"/>
  <c r="U52" i="12" s="1"/>
  <c r="T51" i="12"/>
  <c r="T52" i="12" s="1"/>
  <c r="S51" i="12"/>
  <c r="S52" i="12" s="1"/>
  <c r="R51" i="12"/>
  <c r="R52" i="12" s="1"/>
  <c r="Q51" i="12"/>
  <c r="Q52" i="12" s="1"/>
  <c r="P51" i="12"/>
  <c r="P52" i="12" s="1"/>
  <c r="O51" i="12"/>
  <c r="O52" i="12" s="1"/>
  <c r="N51" i="12"/>
  <c r="N71" i="12" s="1"/>
  <c r="M51" i="12"/>
  <c r="M52" i="12" s="1"/>
  <c r="L51" i="12"/>
  <c r="L52" i="12" s="1"/>
  <c r="K51" i="12"/>
  <c r="K52" i="12" s="1"/>
  <c r="J51" i="12"/>
  <c r="J52" i="12" s="1"/>
  <c r="I51" i="12"/>
  <c r="I52" i="12" s="1"/>
  <c r="H51" i="12"/>
  <c r="H52" i="12" s="1"/>
  <c r="G51" i="12"/>
  <c r="G52" i="12" s="1"/>
  <c r="F51" i="12"/>
  <c r="F52" i="12" s="1"/>
  <c r="E51" i="12"/>
  <c r="E52" i="12" s="1"/>
  <c r="D51" i="12"/>
  <c r="D70" i="12" s="1"/>
  <c r="C51" i="12"/>
  <c r="BN44" i="12"/>
  <c r="BM44" i="12"/>
  <c r="BL44" i="12"/>
  <c r="BK44" i="12"/>
  <c r="BJ44" i="12"/>
  <c r="BI44" i="12"/>
  <c r="BH44" i="12"/>
  <c r="BG44" i="12"/>
  <c r="BF44" i="12"/>
  <c r="BE44" i="12"/>
  <c r="BD44" i="12"/>
  <c r="BC44" i="12"/>
  <c r="BB44" i="12"/>
  <c r="BA44" i="12"/>
  <c r="AZ44" i="12"/>
  <c r="AY44" i="12"/>
  <c r="AX44" i="12"/>
  <c r="AW44" i="12"/>
  <c r="AV44" i="12"/>
  <c r="AU44" i="12"/>
  <c r="AT44" i="12"/>
  <c r="AS44" i="12"/>
  <c r="AR44" i="12"/>
  <c r="AQ44" i="12"/>
  <c r="AP44" i="12"/>
  <c r="AO44" i="12"/>
  <c r="AN44" i="12"/>
  <c r="AM44" i="12"/>
  <c r="AL44" i="12"/>
  <c r="AK44" i="12"/>
  <c r="AJ44" i="12"/>
  <c r="AI44" i="12"/>
  <c r="AH44" i="12"/>
  <c r="AG44" i="12"/>
  <c r="AF44" i="12"/>
  <c r="AE44" i="12"/>
  <c r="AD44" i="12"/>
  <c r="AC44" i="12"/>
  <c r="AB44" i="12"/>
  <c r="AA44" i="12"/>
  <c r="Z44" i="12"/>
  <c r="Y44" i="12"/>
  <c r="X44" i="12"/>
  <c r="W44" i="12"/>
  <c r="V44" i="12"/>
  <c r="U44" i="12"/>
  <c r="T44" i="12"/>
  <c r="S44" i="12"/>
  <c r="R44" i="12"/>
  <c r="Q44" i="12"/>
  <c r="P44" i="12"/>
  <c r="O44" i="12"/>
  <c r="N44" i="12"/>
  <c r="M44" i="12"/>
  <c r="L44" i="12"/>
  <c r="K44" i="12"/>
  <c r="J44" i="12"/>
  <c r="I44" i="12"/>
  <c r="H44" i="12"/>
  <c r="G44" i="12"/>
  <c r="F44" i="12"/>
  <c r="E44" i="12"/>
  <c r="D44" i="12"/>
  <c r="BN43" i="12"/>
  <c r="BM43" i="12"/>
  <c r="BL43" i="12"/>
  <c r="BK43" i="12"/>
  <c r="BJ43" i="12"/>
  <c r="BI43" i="12"/>
  <c r="BH43" i="12"/>
  <c r="BG43" i="12"/>
  <c r="BF43" i="12"/>
  <c r="BE43" i="12"/>
  <c r="BD43" i="12"/>
  <c r="BC43" i="12"/>
  <c r="BB43" i="12"/>
  <c r="BA43" i="12"/>
  <c r="AZ43" i="12"/>
  <c r="AY43" i="12"/>
  <c r="AX43" i="12"/>
  <c r="AW43" i="12"/>
  <c r="AV43" i="12"/>
  <c r="AU43" i="12"/>
  <c r="AT43" i="12"/>
  <c r="AS43" i="12"/>
  <c r="AR43" i="12"/>
  <c r="AQ43" i="12"/>
  <c r="AP43" i="12"/>
  <c r="AO43" i="12"/>
  <c r="AN43" i="12"/>
  <c r="AM43" i="12"/>
  <c r="AL43" i="12"/>
  <c r="AK43" i="12"/>
  <c r="AJ43" i="12"/>
  <c r="AI43" i="12"/>
  <c r="AH43" i="12"/>
  <c r="AG43" i="12"/>
  <c r="AG45" i="12" s="1"/>
  <c r="AF43" i="12"/>
  <c r="AE43" i="12"/>
  <c r="AD43" i="12"/>
  <c r="AC43" i="12"/>
  <c r="AB43" i="12"/>
  <c r="AA43" i="12"/>
  <c r="Z43" i="12"/>
  <c r="Y43" i="12"/>
  <c r="X43" i="12"/>
  <c r="W43" i="12"/>
  <c r="BN17" i="12"/>
  <c r="BN19" i="12" s="1"/>
  <c r="BM17" i="12"/>
  <c r="BM19" i="12" s="1"/>
  <c r="BM23" i="12" s="1"/>
  <c r="BM14" i="12" s="1"/>
  <c r="BM15" i="12" s="1"/>
  <c r="BL17" i="12"/>
  <c r="BL19" i="12" s="1"/>
  <c r="BL23" i="12" s="1"/>
  <c r="BL14" i="12" s="1"/>
  <c r="BL15" i="12" s="1"/>
  <c r="BK17" i="12"/>
  <c r="BK19" i="12" s="1"/>
  <c r="BJ17" i="12"/>
  <c r="BJ19" i="12" s="1"/>
  <c r="BJ23" i="12" s="1"/>
  <c r="BJ14" i="12" s="1"/>
  <c r="BJ15" i="12" s="1"/>
  <c r="BI17" i="12"/>
  <c r="BI19" i="12" s="1"/>
  <c r="BI23" i="12" s="1"/>
  <c r="BI14" i="12" s="1"/>
  <c r="BI15" i="12" s="1"/>
  <c r="BH17" i="12"/>
  <c r="BH19" i="12" s="1"/>
  <c r="BH23" i="12" s="1"/>
  <c r="BH14" i="12" s="1"/>
  <c r="BH15" i="12" s="1"/>
  <c r="BG17" i="12"/>
  <c r="BG19" i="12" s="1"/>
  <c r="BG23" i="12" s="1"/>
  <c r="BG14" i="12" s="1"/>
  <c r="BG15" i="12" s="1"/>
  <c r="BF17" i="12"/>
  <c r="BF19" i="12" s="1"/>
  <c r="BE17" i="12"/>
  <c r="BE19" i="12" s="1"/>
  <c r="BE23" i="12" s="1"/>
  <c r="BE14" i="12" s="1"/>
  <c r="BE15" i="12" s="1"/>
  <c r="BD17" i="12"/>
  <c r="BD19" i="12" s="1"/>
  <c r="BD23" i="12" s="1"/>
  <c r="BD14" i="12" s="1"/>
  <c r="BD15" i="12" s="1"/>
  <c r="BC17" i="12"/>
  <c r="BC19" i="12" s="1"/>
  <c r="BC23" i="12" s="1"/>
  <c r="BC14" i="12" s="1"/>
  <c r="BC15" i="12" s="1"/>
  <c r="BB17" i="12"/>
  <c r="BB19" i="12" s="1"/>
  <c r="BB23" i="12" s="1"/>
  <c r="BB14" i="12" s="1"/>
  <c r="BB15" i="12" s="1"/>
  <c r="BA17" i="12"/>
  <c r="BA19" i="12" s="1"/>
  <c r="BA23" i="12" s="1"/>
  <c r="BA14" i="12" s="1"/>
  <c r="BA15" i="12" s="1"/>
  <c r="AZ17" i="12"/>
  <c r="AZ19" i="12" s="1"/>
  <c r="AZ23" i="12" s="1"/>
  <c r="AZ14" i="12" s="1"/>
  <c r="AZ15" i="12" s="1"/>
  <c r="AY17" i="12"/>
  <c r="AY19" i="12" s="1"/>
  <c r="AY23" i="12" s="1"/>
  <c r="AY14" i="12" s="1"/>
  <c r="AY15" i="12" s="1"/>
  <c r="AX17" i="12"/>
  <c r="AX19" i="12" s="1"/>
  <c r="AW17" i="12"/>
  <c r="AW19" i="12" s="1"/>
  <c r="AW23" i="12" s="1"/>
  <c r="AW14" i="12" s="1"/>
  <c r="AW15" i="12" s="1"/>
  <c r="AV17" i="12"/>
  <c r="AV19" i="12" s="1"/>
  <c r="AV23" i="12" s="1"/>
  <c r="AV14" i="12" s="1"/>
  <c r="AV15" i="12" s="1"/>
  <c r="AU17" i="12"/>
  <c r="AU19" i="12" s="1"/>
  <c r="AU23" i="12" s="1"/>
  <c r="AU14" i="12" s="1"/>
  <c r="AU15" i="12" s="1"/>
  <c r="AT17" i="12"/>
  <c r="AT19" i="12" s="1"/>
  <c r="AT23" i="12" s="1"/>
  <c r="AT14" i="12" s="1"/>
  <c r="AT15" i="12" s="1"/>
  <c r="AS17" i="12"/>
  <c r="AS19" i="12" s="1"/>
  <c r="AS23" i="12" s="1"/>
  <c r="AS14" i="12" s="1"/>
  <c r="AS15" i="12" s="1"/>
  <c r="AR17" i="12"/>
  <c r="AR19" i="12" s="1"/>
  <c r="AQ17" i="12"/>
  <c r="AQ19" i="12" s="1"/>
  <c r="AQ20" i="12" s="1"/>
  <c r="AQ21" i="12" s="1"/>
  <c r="AP17" i="12"/>
  <c r="AP19" i="12" s="1"/>
  <c r="AO17" i="12"/>
  <c r="AO19" i="12" s="1"/>
  <c r="AO23" i="12" s="1"/>
  <c r="AO14" i="12" s="1"/>
  <c r="AO15" i="12" s="1"/>
  <c r="AN17" i="12"/>
  <c r="AN19" i="12" s="1"/>
  <c r="AN23" i="12" s="1"/>
  <c r="AN14" i="12" s="1"/>
  <c r="AN15" i="12" s="1"/>
  <c r="AM17" i="12"/>
  <c r="AM19" i="12" s="1"/>
  <c r="AM23" i="12" s="1"/>
  <c r="AM14" i="12" s="1"/>
  <c r="AM15" i="12" s="1"/>
  <c r="AL17" i="12"/>
  <c r="AL19" i="12" s="1"/>
  <c r="AL23" i="12" s="1"/>
  <c r="AL14" i="12" s="1"/>
  <c r="AL15" i="12" s="1"/>
  <c r="AK17" i="12"/>
  <c r="AK19" i="12" s="1"/>
  <c r="AK23" i="12" s="1"/>
  <c r="AK14" i="12" s="1"/>
  <c r="AK15" i="12" s="1"/>
  <c r="AJ17" i="12"/>
  <c r="AJ19" i="12" s="1"/>
  <c r="AJ23" i="12" s="1"/>
  <c r="AJ14" i="12" s="1"/>
  <c r="AJ15" i="12" s="1"/>
  <c r="AI17" i="12"/>
  <c r="AI19" i="12" s="1"/>
  <c r="AI23" i="12" s="1"/>
  <c r="AI14" i="12" s="1"/>
  <c r="AI15" i="12" s="1"/>
  <c r="AH17" i="12"/>
  <c r="AH19" i="12" s="1"/>
  <c r="AG17" i="12"/>
  <c r="AG19" i="12" s="1"/>
  <c r="AG23" i="12" s="1"/>
  <c r="AG14" i="12" s="1"/>
  <c r="AG15" i="12" s="1"/>
  <c r="AF17" i="12"/>
  <c r="AF19" i="12" s="1"/>
  <c r="AF23" i="12" s="1"/>
  <c r="AF14" i="12" s="1"/>
  <c r="AF15" i="12" s="1"/>
  <c r="AE17" i="12"/>
  <c r="AE19" i="12" s="1"/>
  <c r="AE23" i="12" s="1"/>
  <c r="AE14" i="12" s="1"/>
  <c r="AE15" i="12" s="1"/>
  <c r="AD17" i="12"/>
  <c r="AD19" i="12" s="1"/>
  <c r="AD23" i="12" s="1"/>
  <c r="AD14" i="12" s="1"/>
  <c r="AD15" i="12" s="1"/>
  <c r="AC17" i="12"/>
  <c r="AC19" i="12" s="1"/>
  <c r="AC23" i="12" s="1"/>
  <c r="AC14" i="12" s="1"/>
  <c r="AC15" i="12" s="1"/>
  <c r="AB17" i="12"/>
  <c r="AB19" i="12" s="1"/>
  <c r="AA17" i="12"/>
  <c r="AA19" i="12" s="1"/>
  <c r="AA23" i="12" s="1"/>
  <c r="AA14" i="12" s="1"/>
  <c r="AA15" i="12" s="1"/>
  <c r="Z17" i="12"/>
  <c r="Z19" i="12" s="1"/>
  <c r="Z23" i="12" s="1"/>
  <c r="Z14" i="12" s="1"/>
  <c r="Z15" i="12" s="1"/>
  <c r="Y17" i="12"/>
  <c r="Y19" i="12" s="1"/>
  <c r="Y23" i="12" s="1"/>
  <c r="Y14" i="12" s="1"/>
  <c r="Y15" i="12" s="1"/>
  <c r="X17" i="12"/>
  <c r="X19" i="12" s="1"/>
  <c r="X23" i="12" s="1"/>
  <c r="X14" i="12" s="1"/>
  <c r="X15" i="12" s="1"/>
  <c r="W17" i="12"/>
  <c r="W19" i="12" s="1"/>
  <c r="V17" i="12"/>
  <c r="V19" i="12" s="1"/>
  <c r="V23" i="12" s="1"/>
  <c r="V14" i="12" s="1"/>
  <c r="V15" i="12" s="1"/>
  <c r="U17" i="12"/>
  <c r="U19" i="12" s="1"/>
  <c r="U23" i="12" s="1"/>
  <c r="U14" i="12" s="1"/>
  <c r="U15" i="12" s="1"/>
  <c r="T17" i="12"/>
  <c r="T19" i="12" s="1"/>
  <c r="S17" i="12"/>
  <c r="S19" i="12" s="1"/>
  <c r="S23" i="12" s="1"/>
  <c r="S14" i="12" s="1"/>
  <c r="S15" i="12" s="1"/>
  <c r="R17" i="12"/>
  <c r="R19" i="12" s="1"/>
  <c r="R23" i="12" s="1"/>
  <c r="R14" i="12" s="1"/>
  <c r="R15" i="12" s="1"/>
  <c r="Q17" i="12"/>
  <c r="Q19" i="12" s="1"/>
  <c r="Q23" i="12" s="1"/>
  <c r="Q14" i="12" s="1"/>
  <c r="Q15" i="12" s="1"/>
  <c r="P17" i="12"/>
  <c r="P19" i="12" s="1"/>
  <c r="P23" i="12" s="1"/>
  <c r="P14" i="12" s="1"/>
  <c r="P15" i="12" s="1"/>
  <c r="O17" i="12"/>
  <c r="O19" i="12" s="1"/>
  <c r="O23" i="12" s="1"/>
  <c r="O14" i="12" s="1"/>
  <c r="O15" i="12" s="1"/>
  <c r="N17" i="12"/>
  <c r="N19" i="12" s="1"/>
  <c r="N23" i="12" s="1"/>
  <c r="N14" i="12" s="1"/>
  <c r="N15" i="12" s="1"/>
  <c r="M17" i="12"/>
  <c r="M19" i="12" s="1"/>
  <c r="M23" i="12" s="1"/>
  <c r="M14" i="12" s="1"/>
  <c r="M15" i="12" s="1"/>
  <c r="L17" i="12"/>
  <c r="L19" i="12" s="1"/>
  <c r="L23" i="12" s="1"/>
  <c r="L14" i="12" s="1"/>
  <c r="L15" i="12" s="1"/>
  <c r="K17" i="12"/>
  <c r="K19" i="12" s="1"/>
  <c r="K20" i="12" s="1"/>
  <c r="K21" i="12" s="1"/>
  <c r="J17" i="12"/>
  <c r="J19" i="12" s="1"/>
  <c r="J23" i="12" s="1"/>
  <c r="J14" i="12" s="1"/>
  <c r="J15" i="12" s="1"/>
  <c r="I17" i="12"/>
  <c r="I19" i="12" s="1"/>
  <c r="I23" i="12" s="1"/>
  <c r="I14" i="12" s="1"/>
  <c r="I15" i="12" s="1"/>
  <c r="H17" i="12"/>
  <c r="H19" i="12" s="1"/>
  <c r="H23" i="12" s="1"/>
  <c r="G17" i="12"/>
  <c r="G19" i="12" s="1"/>
  <c r="F17" i="12"/>
  <c r="F19" i="12" s="1"/>
  <c r="F23" i="12" s="1"/>
  <c r="E17" i="12"/>
  <c r="E19" i="12" s="1"/>
  <c r="E23" i="12" s="1"/>
  <c r="D17" i="12"/>
  <c r="D19" i="12" s="1"/>
  <c r="D20" i="12" s="1"/>
  <c r="D21" i="12" s="1"/>
  <c r="C17" i="12"/>
  <c r="C19" i="12" s="1"/>
  <c r="C20" i="12" s="1"/>
  <c r="C21" i="12" s="1"/>
  <c r="BN9" i="12"/>
  <c r="BM9" i="12"/>
  <c r="BL9" i="12"/>
  <c r="BK9" i="12"/>
  <c r="BJ9" i="12"/>
  <c r="BI9" i="12"/>
  <c r="BH9" i="12"/>
  <c r="BG9" i="12"/>
  <c r="BF9" i="12"/>
  <c r="BE9" i="12"/>
  <c r="BD9" i="12"/>
  <c r="BC9" i="12"/>
  <c r="BB9" i="12"/>
  <c r="BA9" i="12"/>
  <c r="AZ9" i="12"/>
  <c r="AY9" i="12"/>
  <c r="AX9" i="12"/>
  <c r="AW9" i="12"/>
  <c r="AV9" i="12"/>
  <c r="AU9" i="12"/>
  <c r="AT9" i="12"/>
  <c r="AS9" i="12"/>
  <c r="AR9" i="12"/>
  <c r="AQ9" i="12"/>
  <c r="AP9" i="12"/>
  <c r="AO9" i="12"/>
  <c r="AN9" i="12"/>
  <c r="AM9" i="12"/>
  <c r="AL9" i="12"/>
  <c r="AK9" i="12"/>
  <c r="AJ9" i="12"/>
  <c r="AI9" i="12"/>
  <c r="AH9" i="12"/>
  <c r="AG9" i="12"/>
  <c r="AF9" i="12"/>
  <c r="AE9" i="12"/>
  <c r="AD9" i="12"/>
  <c r="AC9" i="12"/>
  <c r="AB9" i="12"/>
  <c r="AA9" i="12"/>
  <c r="Z9" i="12"/>
  <c r="Y9" i="12"/>
  <c r="X9" i="12"/>
  <c r="W9" i="12"/>
  <c r="V9" i="12"/>
  <c r="U9" i="12"/>
  <c r="T9" i="12"/>
  <c r="S9" i="12"/>
  <c r="R9" i="12"/>
  <c r="Q9" i="12"/>
  <c r="P9" i="12"/>
  <c r="O9" i="12"/>
  <c r="N9" i="12"/>
  <c r="M9" i="12"/>
  <c r="L9" i="12"/>
  <c r="K9" i="12"/>
  <c r="J9" i="12"/>
  <c r="I9" i="12"/>
  <c r="H9" i="12"/>
  <c r="G9" i="12"/>
  <c r="F9" i="12"/>
  <c r="E9" i="12"/>
  <c r="D9" i="12"/>
  <c r="C9" i="12"/>
  <c r="BH52" i="12"/>
  <c r="BF52" i="12"/>
  <c r="BE52" i="12"/>
  <c r="AO52" i="12"/>
  <c r="AN52" i="12"/>
  <c r="AE52" i="12"/>
  <c r="BK6" i="8"/>
  <c r="BJ6" i="8"/>
  <c r="BI6" i="8"/>
  <c r="BH6" i="8"/>
  <c r="BG6" i="8"/>
  <c r="BF6" i="8"/>
  <c r="BE6" i="8"/>
  <c r="BD6" i="8"/>
  <c r="BC6" i="8"/>
  <c r="BB6" i="8"/>
  <c r="BA6" i="8"/>
  <c r="AZ6" i="8"/>
  <c r="AY6" i="8"/>
  <c r="AX6" i="8"/>
  <c r="AW6" i="8"/>
  <c r="AV6" i="8"/>
  <c r="AU6" i="8"/>
  <c r="AT6" i="8"/>
  <c r="AS6" i="8"/>
  <c r="AR6" i="8"/>
  <c r="AQ6" i="8"/>
  <c r="AP6" i="8"/>
  <c r="AO6" i="8"/>
  <c r="AN6" i="8"/>
  <c r="AM6" i="8"/>
  <c r="AL6" i="8"/>
  <c r="AK6" i="8"/>
  <c r="AJ6" i="8"/>
  <c r="AI6" i="8"/>
  <c r="AH6" i="8"/>
  <c r="AG6" i="8"/>
  <c r="AF6" i="8"/>
  <c r="AE6" i="8"/>
  <c r="AD6" i="8"/>
  <c r="AC6" i="8"/>
  <c r="AB6" i="8"/>
  <c r="AA6" i="8"/>
  <c r="Z6" i="8"/>
  <c r="Y6" i="8"/>
  <c r="X6" i="8"/>
  <c r="W6" i="8"/>
  <c r="V6" i="8"/>
  <c r="U6" i="8"/>
  <c r="T6" i="8"/>
  <c r="S6" i="8"/>
  <c r="R6" i="8"/>
  <c r="Q6" i="8"/>
  <c r="P6" i="8"/>
  <c r="O6" i="8"/>
  <c r="N6" i="8"/>
  <c r="M6" i="8"/>
  <c r="L6" i="8"/>
  <c r="K6" i="8"/>
  <c r="J6" i="8"/>
  <c r="I6" i="8"/>
  <c r="H6" i="8"/>
  <c r="G6" i="8"/>
  <c r="F6" i="8"/>
  <c r="E6" i="8"/>
  <c r="D6" i="8"/>
  <c r="C6" i="8"/>
  <c r="B6" i="8"/>
  <c r="BN71" i="1"/>
  <c r="BM71" i="1"/>
  <c r="BL71" i="1"/>
  <c r="BK71" i="1"/>
  <c r="BJ71" i="1"/>
  <c r="BI71" i="1"/>
  <c r="BH71" i="1"/>
  <c r="BG71" i="1"/>
  <c r="BF71" i="1"/>
  <c r="BE71" i="1"/>
  <c r="BD71" i="1"/>
  <c r="BC71" i="1"/>
  <c r="BB71" i="1"/>
  <c r="BA71" i="1"/>
  <c r="AZ71" i="1"/>
  <c r="AY71" i="1"/>
  <c r="AX71" i="1"/>
  <c r="AW71" i="1"/>
  <c r="AV71" i="1"/>
  <c r="AU71" i="1"/>
  <c r="AT71" i="1"/>
  <c r="AS71" i="1"/>
  <c r="AR71" i="1"/>
  <c r="AQ71" i="1"/>
  <c r="AP71" i="1"/>
  <c r="AO71" i="1"/>
  <c r="AN71" i="1"/>
  <c r="AM71" i="1"/>
  <c r="AL71" i="1"/>
  <c r="AK71" i="1"/>
  <c r="AJ71" i="1"/>
  <c r="AI71" i="1"/>
  <c r="AH71" i="1"/>
  <c r="AG71" i="1"/>
  <c r="AF71" i="1"/>
  <c r="AE71" i="1"/>
  <c r="AD71" i="1"/>
  <c r="AC71" i="1"/>
  <c r="AB71" i="1"/>
  <c r="AA71" i="1"/>
  <c r="Z71" i="1"/>
  <c r="Y71" i="1"/>
  <c r="X71" i="1"/>
  <c r="Y45" i="12" l="1"/>
  <c r="BM45" i="12"/>
  <c r="AA14" i="2"/>
  <c r="U10" i="2"/>
  <c r="U21" i="2" s="1"/>
  <c r="U22" i="2" s="1"/>
  <c r="BK10" i="2"/>
  <c r="E10" i="2"/>
  <c r="E13" i="2"/>
  <c r="E17" i="2" s="1"/>
  <c r="BF35" i="2"/>
  <c r="AL13" i="2"/>
  <c r="AL17" i="2" s="1"/>
  <c r="AT13" i="2"/>
  <c r="AT17" i="2" s="1"/>
  <c r="BE24" i="2"/>
  <c r="E21" i="2"/>
  <c r="E22" i="2" s="1"/>
  <c r="E11" i="2"/>
  <c r="E19" i="2" s="1"/>
  <c r="AS24" i="2"/>
  <c r="AS6" i="2"/>
  <c r="BN10" i="2"/>
  <c r="BN11" i="2" s="1"/>
  <c r="BN19" i="2" s="1"/>
  <c r="AY24" i="2"/>
  <c r="AY37" i="2" s="1"/>
  <c r="AY36" i="2" s="1"/>
  <c r="AY6" i="2"/>
  <c r="AZ24" i="2"/>
  <c r="AZ26" i="2" s="1"/>
  <c r="AZ6" i="2"/>
  <c r="U9" i="2"/>
  <c r="BK13" i="2"/>
  <c r="BK17" i="2" s="1"/>
  <c r="BM24" i="2"/>
  <c r="BM26" i="2" s="1"/>
  <c r="AF24" i="2"/>
  <c r="AF37" i="2" s="1"/>
  <c r="AF36" i="2" s="1"/>
  <c r="AF6" i="2"/>
  <c r="BA24" i="2"/>
  <c r="BA6" i="2"/>
  <c r="AU24" i="2"/>
  <c r="AU37" i="2" s="1"/>
  <c r="AU36" i="2" s="1"/>
  <c r="AI14" i="2"/>
  <c r="AI18" i="2" s="1"/>
  <c r="AI24" i="2"/>
  <c r="AI37" i="2" s="1"/>
  <c r="AI36" i="2" s="1"/>
  <c r="AI6" i="2"/>
  <c r="BJ13" i="2"/>
  <c r="BJ17" i="2" s="1"/>
  <c r="BN24" i="2"/>
  <c r="BN26" i="2" s="1"/>
  <c r="BN6" i="2"/>
  <c r="E9" i="2"/>
  <c r="Z24" i="2"/>
  <c r="Z6" i="2"/>
  <c r="AB24" i="2"/>
  <c r="AB37" i="2" s="1"/>
  <c r="AB36" i="2" s="1"/>
  <c r="AB6" i="2"/>
  <c r="BI9" i="2"/>
  <c r="AK24" i="2"/>
  <c r="AK37" i="2" s="1"/>
  <c r="AK36" i="2" s="1"/>
  <c r="AK6" i="2"/>
  <c r="BF24" i="2"/>
  <c r="BF26" i="2" s="1"/>
  <c r="BF6" i="2"/>
  <c r="U13" i="2"/>
  <c r="U17" i="2" s="1"/>
  <c r="AD24" i="2"/>
  <c r="AD26" i="2" s="1"/>
  <c r="AD6" i="2"/>
  <c r="BG24" i="2"/>
  <c r="BG6" i="2"/>
  <c r="AN24" i="2"/>
  <c r="AN26" i="2" s="1"/>
  <c r="AN6" i="2"/>
  <c r="BH24" i="2"/>
  <c r="BH6" i="2"/>
  <c r="AT10" i="2"/>
  <c r="AT21" i="2" s="1"/>
  <c r="AT22" i="2" s="1"/>
  <c r="BI24" i="2"/>
  <c r="BI37" i="2" s="1"/>
  <c r="BI36" i="2" s="1"/>
  <c r="BI6" i="2"/>
  <c r="BE10" i="2"/>
  <c r="BE11" i="2" s="1"/>
  <c r="BE19" i="2" s="1"/>
  <c r="BI10" i="2"/>
  <c r="BI21" i="2" s="1"/>
  <c r="BI22" i="2" s="1"/>
  <c r="Y24" i="2"/>
  <c r="Y26" i="2" s="1"/>
  <c r="AT24" i="2"/>
  <c r="AT37" i="2" s="1"/>
  <c r="AT36" i="2" s="1"/>
  <c r="AT6" i="2"/>
  <c r="AV24" i="2"/>
  <c r="AV26" i="2" s="1"/>
  <c r="AV6" i="2"/>
  <c r="AC24" i="2"/>
  <c r="AC26" i="2" s="1"/>
  <c r="AC6" i="2"/>
  <c r="BD24" i="2"/>
  <c r="BD26" i="2" s="1"/>
  <c r="BD6" i="2"/>
  <c r="AZ10" i="2"/>
  <c r="AZ11" i="2" s="1"/>
  <c r="AZ19" i="2" s="1"/>
  <c r="AL10" i="2"/>
  <c r="AP24" i="2"/>
  <c r="AP6" i="2"/>
  <c r="BJ24" i="2"/>
  <c r="BJ37" i="2" s="1"/>
  <c r="BJ36" i="2" s="1"/>
  <c r="BJ6" i="2"/>
  <c r="BF10" i="2"/>
  <c r="BF11" i="2" s="1"/>
  <c r="BF19" i="2" s="1"/>
  <c r="BJ10" i="2"/>
  <c r="BJ21" i="2" s="1"/>
  <c r="BJ22" i="2" s="1"/>
  <c r="AE24" i="2"/>
  <c r="AE37" i="2" s="1"/>
  <c r="AE36" i="2" s="1"/>
  <c r="AX24" i="2"/>
  <c r="AX37" i="2" s="1"/>
  <c r="AX36" i="2" s="1"/>
  <c r="AX6" i="2"/>
  <c r="BB24" i="2"/>
  <c r="BB6" i="2"/>
  <c r="BB10" i="2"/>
  <c r="BB21" i="2" s="1"/>
  <c r="BB22" i="2" s="1"/>
  <c r="BC10" i="2"/>
  <c r="BC11" i="2" s="1"/>
  <c r="BC19" i="2" s="1"/>
  <c r="BL14" i="2"/>
  <c r="BL18" i="2" s="1"/>
  <c r="W24" i="2"/>
  <c r="W37" i="2" s="1"/>
  <c r="W36" i="2" s="1"/>
  <c r="W6" i="2"/>
  <c r="AQ24" i="2"/>
  <c r="AQ26" i="2" s="1"/>
  <c r="AQ6" i="2"/>
  <c r="BG10" i="2"/>
  <c r="AG24" i="2"/>
  <c r="AG26" i="2" s="1"/>
  <c r="AA24" i="2"/>
  <c r="AA6" i="2"/>
  <c r="BM10" i="2"/>
  <c r="BM11" i="2" s="1"/>
  <c r="BM19" i="2" s="1"/>
  <c r="BM13" i="2"/>
  <c r="BM17" i="2" s="1"/>
  <c r="AH24" i="2"/>
  <c r="AH6" i="2"/>
  <c r="AJ24" i="2"/>
  <c r="AJ37" i="2" s="1"/>
  <c r="AJ36" i="2" s="1"/>
  <c r="AJ40" i="2" s="1"/>
  <c r="AJ41" i="2" s="1"/>
  <c r="AJ6" i="2"/>
  <c r="AR24" i="2"/>
  <c r="AR26" i="2" s="1"/>
  <c r="AR6" i="2"/>
  <c r="BH10" i="2"/>
  <c r="BH11" i="2" s="1"/>
  <c r="BH19" i="2" s="1"/>
  <c r="AL24" i="2"/>
  <c r="AL37" i="2" s="1"/>
  <c r="AL36" i="2" s="1"/>
  <c r="AL40" i="2" s="1"/>
  <c r="AL41" i="2" s="1"/>
  <c r="L53" i="12"/>
  <c r="L28" i="12"/>
  <c r="Z53" i="12"/>
  <c r="AA29" i="12" s="1"/>
  <c r="AA31" i="12" s="1"/>
  <c r="Z28" i="12"/>
  <c r="AC53" i="12"/>
  <c r="AD54" i="12" s="1"/>
  <c r="AD55" i="12" s="1"/>
  <c r="AD62" i="12" s="1"/>
  <c r="AD63" i="12" s="1"/>
  <c r="AC28" i="12"/>
  <c r="M53" i="12"/>
  <c r="N54" i="12" s="1"/>
  <c r="N55" i="12" s="1"/>
  <c r="N62" i="12" s="1"/>
  <c r="N63" i="12" s="1"/>
  <c r="M28" i="12"/>
  <c r="BM53" i="12"/>
  <c r="BM28" i="12"/>
  <c r="BB53" i="12"/>
  <c r="BB35" i="12" s="1"/>
  <c r="BB28" i="12"/>
  <c r="G53" i="12"/>
  <c r="H29" i="12" s="1"/>
  <c r="H31" i="12" s="1"/>
  <c r="G28" i="12"/>
  <c r="BL53" i="12"/>
  <c r="BL28" i="12"/>
  <c r="BO53" i="12"/>
  <c r="BO28" i="12"/>
  <c r="O53" i="12"/>
  <c r="P29" i="12" s="1"/>
  <c r="P31" i="12" s="1"/>
  <c r="BK53" i="12"/>
  <c r="BK28" i="12"/>
  <c r="AD53" i="12"/>
  <c r="AE29" i="12" s="1"/>
  <c r="AE31" i="12" s="1"/>
  <c r="AD28" i="12"/>
  <c r="P53" i="12"/>
  <c r="Q54" i="12" s="1"/>
  <c r="Q55" i="12" s="1"/>
  <c r="Q62" i="12" s="1"/>
  <c r="Q63" i="12" s="1"/>
  <c r="P28" i="12"/>
  <c r="BJ53" i="12"/>
  <c r="BK54" i="12" s="1"/>
  <c r="BK55" i="12" s="1"/>
  <c r="BK62" i="12" s="1"/>
  <c r="BK63" i="12" s="1"/>
  <c r="BJ28" i="12"/>
  <c r="AU53" i="12"/>
  <c r="AV29" i="12" s="1"/>
  <c r="AV31" i="12" s="1"/>
  <c r="AU28" i="12"/>
  <c r="BE53" i="12"/>
  <c r="BF29" i="12" s="1"/>
  <c r="BF31" i="12" s="1"/>
  <c r="BE28" i="12"/>
  <c r="M29" i="12"/>
  <c r="M31" i="12" s="1"/>
  <c r="BI29" i="12"/>
  <c r="BI31" i="12" s="1"/>
  <c r="Q53" i="12"/>
  <c r="R29" i="12" s="1"/>
  <c r="R31" i="12" s="1"/>
  <c r="Q28" i="12"/>
  <c r="BI53" i="12"/>
  <c r="BI28" i="12"/>
  <c r="AA53" i="12"/>
  <c r="AB54" i="12" s="1"/>
  <c r="AB55" i="12" s="1"/>
  <c r="AB62" i="12" s="1"/>
  <c r="AB63" i="12" s="1"/>
  <c r="AA28" i="12"/>
  <c r="BN53" i="12"/>
  <c r="BN28" i="12"/>
  <c r="AQ53" i="12"/>
  <c r="AR54" i="12" s="1"/>
  <c r="AR55" i="12" s="1"/>
  <c r="AR62" i="12" s="1"/>
  <c r="AR63" i="12" s="1"/>
  <c r="AQ28" i="12"/>
  <c r="R53" i="12"/>
  <c r="R28" i="12"/>
  <c r="BC53" i="12"/>
  <c r="BD29" i="12" s="1"/>
  <c r="BD31" i="12" s="1"/>
  <c r="BC28" i="12"/>
  <c r="BG53" i="12"/>
  <c r="BH54" i="12" s="1"/>
  <c r="BH55" i="12" s="1"/>
  <c r="BH62" i="12" s="1"/>
  <c r="BH63" i="12" s="1"/>
  <c r="BG28" i="12"/>
  <c r="BH53" i="12"/>
  <c r="BI54" i="12" s="1"/>
  <c r="BI55" i="12" s="1"/>
  <c r="BI62" i="12" s="1"/>
  <c r="BI63" i="12" s="1"/>
  <c r="BH28" i="12"/>
  <c r="I53" i="12"/>
  <c r="I28" i="12"/>
  <c r="K53" i="12"/>
  <c r="L54" i="12" s="1"/>
  <c r="L55" i="12" s="1"/>
  <c r="L62" i="12" s="1"/>
  <c r="L63" i="12" s="1"/>
  <c r="K28" i="12"/>
  <c r="Y53" i="12"/>
  <c r="Z29" i="12" s="1"/>
  <c r="Z31" i="12" s="1"/>
  <c r="Y28" i="12"/>
  <c r="S72" i="12"/>
  <c r="S28" i="12"/>
  <c r="AI53" i="12"/>
  <c r="AJ29" i="12" s="1"/>
  <c r="AJ31" i="12" s="1"/>
  <c r="AI28" i="12"/>
  <c r="AM53" i="12"/>
  <c r="AM28" i="12"/>
  <c r="AW53" i="12"/>
  <c r="AW28" i="12"/>
  <c r="AV53" i="12"/>
  <c r="AW29" i="12" s="1"/>
  <c r="AW31" i="12" s="1"/>
  <c r="AV28" i="12"/>
  <c r="AP53" i="12"/>
  <c r="AQ29" i="12" s="1"/>
  <c r="AQ31" i="12" s="1"/>
  <c r="AP28" i="12"/>
  <c r="AN53" i="12"/>
  <c r="AO29" i="12" s="1"/>
  <c r="AO31" i="12" s="1"/>
  <c r="AN28" i="12"/>
  <c r="AK53" i="12"/>
  <c r="AL29" i="12" s="1"/>
  <c r="AL31" i="12" s="1"/>
  <c r="AK28" i="12"/>
  <c r="AD29" i="12"/>
  <c r="AD31" i="12" s="1"/>
  <c r="AH53" i="12"/>
  <c r="AI29" i="12" s="1"/>
  <c r="AI31" i="12" s="1"/>
  <c r="AH28" i="12"/>
  <c r="AE53" i="12"/>
  <c r="AE28" i="12"/>
  <c r="BL29" i="12"/>
  <c r="BL31" i="12" s="1"/>
  <c r="F53" i="12"/>
  <c r="G54" i="12" s="1"/>
  <c r="G55" i="12" s="1"/>
  <c r="G62" i="12" s="1"/>
  <c r="G63" i="12" s="1"/>
  <c r="F28" i="12"/>
  <c r="H53" i="12"/>
  <c r="I29" i="12" s="1"/>
  <c r="I31" i="12" s="1"/>
  <c r="H28" i="12"/>
  <c r="J53" i="12"/>
  <c r="K29" i="12" s="1"/>
  <c r="K31" i="12" s="1"/>
  <c r="J28" i="12"/>
  <c r="AL53" i="12"/>
  <c r="AM54" i="12" s="1"/>
  <c r="AM55" i="12" s="1"/>
  <c r="AM62" i="12" s="1"/>
  <c r="AM63" i="12" s="1"/>
  <c r="AL28" i="12"/>
  <c r="AB53" i="12"/>
  <c r="AC29" i="12" s="1"/>
  <c r="AC31" i="12" s="1"/>
  <c r="AB28" i="12"/>
  <c r="X53" i="12"/>
  <c r="Y29" i="12" s="1"/>
  <c r="Y31" i="12" s="1"/>
  <c r="X28" i="12"/>
  <c r="U53" i="12"/>
  <c r="U28" i="12"/>
  <c r="AG53" i="12"/>
  <c r="AH29" i="12" s="1"/>
  <c r="AH31" i="12" s="1"/>
  <c r="AG28" i="12"/>
  <c r="E53" i="12"/>
  <c r="F29" i="12" s="1"/>
  <c r="F31" i="12" s="1"/>
  <c r="AY53" i="12"/>
  <c r="AZ29" i="12" s="1"/>
  <c r="AZ31" i="12" s="1"/>
  <c r="AY28" i="12"/>
  <c r="BF53" i="12"/>
  <c r="BG54" i="12" s="1"/>
  <c r="BG55" i="12" s="1"/>
  <c r="BG62" i="12" s="1"/>
  <c r="BG63" i="12" s="1"/>
  <c r="BF28" i="12"/>
  <c r="AX53" i="12"/>
  <c r="AX28" i="12"/>
  <c r="T53" i="12"/>
  <c r="U29" i="12" s="1"/>
  <c r="U31" i="12" s="1"/>
  <c r="T28" i="12"/>
  <c r="BA53" i="12"/>
  <c r="BB29" i="12" s="1"/>
  <c r="BB31" i="12" s="1"/>
  <c r="BA28" i="12"/>
  <c r="AO53" i="12"/>
  <c r="AO28" i="12"/>
  <c r="BD53" i="12"/>
  <c r="BE29" i="12" s="1"/>
  <c r="BE31" i="12" s="1"/>
  <c r="BD28" i="12"/>
  <c r="V53" i="12"/>
  <c r="W54" i="12" s="1"/>
  <c r="W55" i="12" s="1"/>
  <c r="W62" i="12" s="1"/>
  <c r="W63" i="12" s="1"/>
  <c r="V28" i="12"/>
  <c r="AF53" i="12"/>
  <c r="AG54" i="12" s="1"/>
  <c r="AG55" i="12" s="1"/>
  <c r="AG62" i="12" s="1"/>
  <c r="AG63" i="12" s="1"/>
  <c r="AF28" i="12"/>
  <c r="AS53" i="12"/>
  <c r="AT29" i="12" s="1"/>
  <c r="AT31" i="12" s="1"/>
  <c r="W53" i="12"/>
  <c r="W28" i="12"/>
  <c r="AT53" i="12"/>
  <c r="AT35" i="12" s="1"/>
  <c r="AT28" i="12"/>
  <c r="AZ53" i="12"/>
  <c r="AZ28" i="12"/>
  <c r="AJ53" i="12"/>
  <c r="AK29" i="12" s="1"/>
  <c r="AK31" i="12" s="1"/>
  <c r="AJ28" i="12"/>
  <c r="AW45" i="12"/>
  <c r="AO45" i="12"/>
  <c r="BE45" i="12"/>
  <c r="M20" i="12"/>
  <c r="M21" i="12" s="1"/>
  <c r="AD45" i="12"/>
  <c r="AL45" i="12"/>
  <c r="AT45" i="12"/>
  <c r="BB45" i="12"/>
  <c r="BJ45" i="12"/>
  <c r="AA45" i="12"/>
  <c r="AI45" i="12"/>
  <c r="AQ45" i="12"/>
  <c r="BB37" i="2"/>
  <c r="BB36" i="2" s="1"/>
  <c r="BB26" i="2"/>
  <c r="AF26" i="2"/>
  <c r="AN9" i="2"/>
  <c r="AN10" i="2"/>
  <c r="U11" i="2"/>
  <c r="U19" i="2" s="1"/>
  <c r="BE26" i="2"/>
  <c r="BE37" i="2"/>
  <c r="BE36" i="2" s="1"/>
  <c r="Z26" i="2"/>
  <c r="Z37" i="2"/>
  <c r="Z36" i="2" s="1"/>
  <c r="AH26" i="2"/>
  <c r="AH37" i="2"/>
  <c r="AH36" i="2" s="1"/>
  <c r="AP26" i="2"/>
  <c r="AP37" i="2"/>
  <c r="AP36" i="2" s="1"/>
  <c r="AP40" i="2" s="1"/>
  <c r="AP41" i="2" s="1"/>
  <c r="V9" i="2"/>
  <c r="AS9" i="2"/>
  <c r="BL9" i="2"/>
  <c r="V10" i="2"/>
  <c r="AS10" i="2"/>
  <c r="BL10" i="2"/>
  <c r="BD37" i="2"/>
  <c r="BD36" i="2" s="1"/>
  <c r="BG26" i="2"/>
  <c r="BG37" i="2"/>
  <c r="BG36" i="2" s="1"/>
  <c r="AT11" i="2"/>
  <c r="AT19" i="2" s="1"/>
  <c r="BH37" i="2"/>
  <c r="BH36" i="2" s="1"/>
  <c r="BH26" i="2"/>
  <c r="BH21" i="2"/>
  <c r="BH22" i="2" s="1"/>
  <c r="F9" i="2"/>
  <c r="AC9" i="2"/>
  <c r="AV9" i="2"/>
  <c r="F10" i="2"/>
  <c r="AC10" i="2"/>
  <c r="AV10" i="2"/>
  <c r="X35" i="2"/>
  <c r="X24" i="2"/>
  <c r="BL35" i="2"/>
  <c r="BL24" i="2"/>
  <c r="P10" i="2"/>
  <c r="X9" i="2"/>
  <c r="X10" i="2"/>
  <c r="AO26" i="2"/>
  <c r="AO37" i="2"/>
  <c r="AO36" i="2" s="1"/>
  <c r="AS37" i="2"/>
  <c r="AS36" i="2" s="1"/>
  <c r="AS26" i="2"/>
  <c r="BA37" i="2"/>
  <c r="BA36" i="2" s="1"/>
  <c r="BA26" i="2"/>
  <c r="H9" i="2"/>
  <c r="AD9" i="2"/>
  <c r="BA9" i="2"/>
  <c r="H10" i="2"/>
  <c r="AD10" i="2"/>
  <c r="BA10" i="2"/>
  <c r="BB13" i="2"/>
  <c r="BB17" i="2" s="1"/>
  <c r="P13" i="2"/>
  <c r="P17" i="2" s="1"/>
  <c r="AA26" i="2"/>
  <c r="AA37" i="2"/>
  <c r="AA36" i="2" s="1"/>
  <c r="M9" i="2"/>
  <c r="AF9" i="2"/>
  <c r="BB9" i="2"/>
  <c r="M10" i="2"/>
  <c r="AF10" i="2"/>
  <c r="AW26" i="2"/>
  <c r="AW37" i="2"/>
  <c r="AW36" i="2" s="1"/>
  <c r="D34" i="2"/>
  <c r="D49" i="2"/>
  <c r="BK21" i="2"/>
  <c r="BK22" i="2" s="1"/>
  <c r="BK11" i="2"/>
  <c r="BK19" i="2" s="1"/>
  <c r="N9" i="2"/>
  <c r="AK9" i="2"/>
  <c r="BD9" i="2"/>
  <c r="N10" i="2"/>
  <c r="AK10" i="2"/>
  <c r="BD10" i="2"/>
  <c r="AZ21" i="2"/>
  <c r="AZ22" i="2" s="1"/>
  <c r="BK26" i="2"/>
  <c r="N35" i="2"/>
  <c r="N40" i="2" s="1"/>
  <c r="N41" i="2" s="1"/>
  <c r="AN35" i="2"/>
  <c r="G9" i="2"/>
  <c r="O9" i="2"/>
  <c r="W9" i="2"/>
  <c r="AE9" i="2"/>
  <c r="AM9" i="2"/>
  <c r="AU9" i="2"/>
  <c r="BC9" i="2"/>
  <c r="BK9" i="2"/>
  <c r="G10" i="2"/>
  <c r="O10" i="2"/>
  <c r="W10" i="2"/>
  <c r="AE10" i="2"/>
  <c r="AM10" i="2"/>
  <c r="AU10" i="2"/>
  <c r="N34" i="2"/>
  <c r="O35" i="2" s="1"/>
  <c r="O40" i="2" s="1"/>
  <c r="O41" i="2" s="1"/>
  <c r="N50" i="2"/>
  <c r="U30" i="2"/>
  <c r="T30" i="2" s="1"/>
  <c r="H35" i="2"/>
  <c r="H40" i="2" s="1"/>
  <c r="H41" i="2" s="1"/>
  <c r="BO15" i="2"/>
  <c r="BO16" i="2" s="1"/>
  <c r="BO18" i="2"/>
  <c r="BM35" i="2"/>
  <c r="I9" i="2"/>
  <c r="Q9" i="2"/>
  <c r="Y9" i="2"/>
  <c r="AG9" i="2"/>
  <c r="AO9" i="2"/>
  <c r="AW9" i="2"/>
  <c r="BE9" i="2"/>
  <c r="BM9" i="2"/>
  <c r="I10" i="2"/>
  <c r="Q10" i="2"/>
  <c r="Y10" i="2"/>
  <c r="AG10" i="2"/>
  <c r="AO10" i="2"/>
  <c r="AW10" i="2"/>
  <c r="BF13" i="2"/>
  <c r="BF17" i="2" s="1"/>
  <c r="BN13" i="2"/>
  <c r="BN17" i="2" s="1"/>
  <c r="BO40" i="2"/>
  <c r="BO41" i="2" s="1"/>
  <c r="BN14" i="2"/>
  <c r="BN35" i="2"/>
  <c r="J9" i="2"/>
  <c r="R9" i="2"/>
  <c r="Z9" i="2"/>
  <c r="AH9" i="2"/>
  <c r="AP9" i="2"/>
  <c r="AX9" i="2"/>
  <c r="BF9" i="2"/>
  <c r="BN9" i="2"/>
  <c r="J10" i="2"/>
  <c r="R10" i="2"/>
  <c r="Z10" i="2"/>
  <c r="AH10" i="2"/>
  <c r="AP10" i="2"/>
  <c r="AX10" i="2"/>
  <c r="BG13" i="2"/>
  <c r="BG17" i="2" s="1"/>
  <c r="AM26" i="2"/>
  <c r="BC26" i="2"/>
  <c r="J35" i="2"/>
  <c r="J40" i="2" s="1"/>
  <c r="J41" i="2" s="1"/>
  <c r="R35" i="2"/>
  <c r="BO11" i="2"/>
  <c r="BO19" i="2" s="1"/>
  <c r="AQ9" i="2"/>
  <c r="AY9" i="2"/>
  <c r="BG9" i="2"/>
  <c r="C10" i="2"/>
  <c r="C11" i="2" s="1"/>
  <c r="K10" i="2"/>
  <c r="S10" i="2"/>
  <c r="AA10" i="2"/>
  <c r="AI10" i="2"/>
  <c r="AQ10" i="2"/>
  <c r="AY10" i="2"/>
  <c r="C13" i="2"/>
  <c r="K13" i="2"/>
  <c r="K17" i="2" s="1"/>
  <c r="S13" i="2"/>
  <c r="S17" i="2" s="1"/>
  <c r="AA13" i="2"/>
  <c r="AA17" i="2" s="1"/>
  <c r="AI13" i="2"/>
  <c r="AI17" i="2" s="1"/>
  <c r="AZ13" i="2"/>
  <c r="AZ17" i="2" s="1"/>
  <c r="BH13" i="2"/>
  <c r="BH17" i="2" s="1"/>
  <c r="K35" i="2"/>
  <c r="K40" i="2" s="1"/>
  <c r="K41" i="2" s="1"/>
  <c r="S35" i="2"/>
  <c r="S40" i="2" s="1"/>
  <c r="S41" i="2" s="1"/>
  <c r="AY34" i="2"/>
  <c r="AY14" i="2" s="1"/>
  <c r="D9" i="2"/>
  <c r="L9" i="2"/>
  <c r="T9" i="2"/>
  <c r="AB9" i="2"/>
  <c r="AJ9" i="2"/>
  <c r="AR9" i="2"/>
  <c r="AZ9" i="2"/>
  <c r="BH9" i="2"/>
  <c r="D10" i="2"/>
  <c r="L10" i="2"/>
  <c r="T10" i="2"/>
  <c r="AB10" i="2"/>
  <c r="AJ10" i="2"/>
  <c r="AR10" i="2"/>
  <c r="BO26" i="2"/>
  <c r="BO35" i="2"/>
  <c r="BF14" i="2"/>
  <c r="BF15" i="2" s="1"/>
  <c r="BF16" i="2" s="1"/>
  <c r="BD14" i="2"/>
  <c r="BD15" i="2" s="1"/>
  <c r="BD16" i="2" s="1"/>
  <c r="V35" i="2"/>
  <c r="V40" i="2" s="1"/>
  <c r="V41" i="2" s="1"/>
  <c r="F35" i="2"/>
  <c r="F40" i="2" s="1"/>
  <c r="F41" i="2" s="1"/>
  <c r="P35" i="2"/>
  <c r="P40" i="2"/>
  <c r="P41" i="2" s="1"/>
  <c r="C31" i="2"/>
  <c r="D31" i="2" s="1"/>
  <c r="C34" i="2"/>
  <c r="D35" i="2" s="1"/>
  <c r="D40" i="2" s="1"/>
  <c r="D41" i="2" s="1"/>
  <c r="AO14" i="2"/>
  <c r="AP35" i="2"/>
  <c r="AA18" i="2"/>
  <c r="BI35" i="2"/>
  <c r="BH14" i="2"/>
  <c r="AC35" i="2"/>
  <c r="AB14" i="2"/>
  <c r="Y14" i="2"/>
  <c r="Z35" i="2"/>
  <c r="AT35" i="2"/>
  <c r="AW14" i="2"/>
  <c r="AX35" i="2"/>
  <c r="AU35" i="2"/>
  <c r="AU14" i="2"/>
  <c r="AT14" i="2"/>
  <c r="AC14" i="2"/>
  <c r="AD35" i="2"/>
  <c r="BC35" i="2"/>
  <c r="BC40" i="2" s="1"/>
  <c r="BC41" i="2" s="1"/>
  <c r="BB14" i="2"/>
  <c r="BA35" i="2"/>
  <c r="AP14" i="2"/>
  <c r="AE35" i="2"/>
  <c r="AD14" i="2"/>
  <c r="BK35" i="2"/>
  <c r="BK40" i="2" s="1"/>
  <c r="BK41" i="2" s="1"/>
  <c r="BJ14" i="2"/>
  <c r="AG35" i="2"/>
  <c r="AF14" i="2"/>
  <c r="AW35" i="2"/>
  <c r="AV14" i="2"/>
  <c r="AE14" i="2"/>
  <c r="AG14" i="2"/>
  <c r="AH35" i="2"/>
  <c r="AK35" i="2"/>
  <c r="AJ14" i="2"/>
  <c r="AX14" i="2"/>
  <c r="W35" i="2"/>
  <c r="W40" i="2" s="1"/>
  <c r="W41" i="2" s="1"/>
  <c r="W14" i="2"/>
  <c r="AM35" i="2"/>
  <c r="AM40" i="2" s="1"/>
  <c r="AM41" i="2" s="1"/>
  <c r="AM14" i="2"/>
  <c r="AL14" i="2"/>
  <c r="AR35" i="2"/>
  <c r="BI14" i="2"/>
  <c r="Y35" i="2"/>
  <c r="AK14" i="2"/>
  <c r="X14" i="2"/>
  <c r="BK14" i="2"/>
  <c r="I35" i="2"/>
  <c r="I40" i="2" s="1"/>
  <c r="I41" i="2" s="1"/>
  <c r="Q35" i="2"/>
  <c r="Q40" i="2" s="1"/>
  <c r="Q41" i="2" s="1"/>
  <c r="AV35" i="2"/>
  <c r="AA35" i="2"/>
  <c r="BH35" i="2"/>
  <c r="AO35" i="2"/>
  <c r="Z14" i="2"/>
  <c r="AN14" i="2"/>
  <c r="BA14" i="2"/>
  <c r="BM14" i="2"/>
  <c r="BE35" i="2"/>
  <c r="AF35" i="2"/>
  <c r="BB35" i="2"/>
  <c r="R40" i="2"/>
  <c r="R41" i="2" s="1"/>
  <c r="BC14" i="2"/>
  <c r="BD35" i="2"/>
  <c r="AB35" i="2"/>
  <c r="AQ14" i="2"/>
  <c r="AR32" i="2"/>
  <c r="AR34" i="2" s="1"/>
  <c r="AS14" i="2" s="1"/>
  <c r="E35" i="2"/>
  <c r="E40" i="2" s="1"/>
  <c r="E41" i="2" s="1"/>
  <c r="M35" i="2"/>
  <c r="M40" i="2" s="1"/>
  <c r="M41" i="2" s="1"/>
  <c r="U35" i="2"/>
  <c r="U40" i="2" s="1"/>
  <c r="U41" i="2" s="1"/>
  <c r="AL35" i="2"/>
  <c r="AJ35" i="2"/>
  <c r="BE14" i="2"/>
  <c r="BJ35" i="2"/>
  <c r="AI35" i="2"/>
  <c r="AQ35" i="2"/>
  <c r="AY35" i="2"/>
  <c r="BG35" i="2"/>
  <c r="AH14" i="2"/>
  <c r="BG14" i="2"/>
  <c r="G35" i="2"/>
  <c r="G40" i="2" s="1"/>
  <c r="G41" i="2" s="1"/>
  <c r="L35" i="2"/>
  <c r="L40" i="2" s="1"/>
  <c r="L41" i="2" s="1"/>
  <c r="T35" i="2"/>
  <c r="T40" i="2" s="1"/>
  <c r="T41" i="2" s="1"/>
  <c r="E20" i="12"/>
  <c r="E21" i="12" s="1"/>
  <c r="AK20" i="12"/>
  <c r="AK21" i="12" s="1"/>
  <c r="AS20" i="12"/>
  <c r="AS21" i="12" s="1"/>
  <c r="BK23" i="12"/>
  <c r="BK14" i="12" s="1"/>
  <c r="BK15" i="12" s="1"/>
  <c r="BK20" i="12"/>
  <c r="BK21" i="12" s="1"/>
  <c r="AY45" i="12"/>
  <c r="AB45" i="12"/>
  <c r="AJ45" i="12"/>
  <c r="AR45" i="12"/>
  <c r="AZ45" i="12"/>
  <c r="BH45" i="12"/>
  <c r="AR52" i="12"/>
  <c r="AS28" i="12" s="1"/>
  <c r="BA20" i="12"/>
  <c r="BA21" i="12" s="1"/>
  <c r="BG45" i="12"/>
  <c r="K23" i="12"/>
  <c r="K14" i="12" s="1"/>
  <c r="K15" i="12" s="1"/>
  <c r="BI20" i="12"/>
  <c r="BI21" i="12" s="1"/>
  <c r="AU45" i="12"/>
  <c r="U20" i="12"/>
  <c r="U21" i="12" s="1"/>
  <c r="AM45" i="12"/>
  <c r="BC45" i="12"/>
  <c r="D52" i="12"/>
  <c r="AC20" i="12"/>
  <c r="AC21" i="12" s="1"/>
  <c r="G23" i="12"/>
  <c r="G20" i="12"/>
  <c r="G21" i="12" s="1"/>
  <c r="W23" i="12"/>
  <c r="W14" i="12" s="1"/>
  <c r="W15" i="12" s="1"/>
  <c r="W20" i="12"/>
  <c r="W21" i="12" s="1"/>
  <c r="AH23" i="12"/>
  <c r="AH14" i="12" s="1"/>
  <c r="AH15" i="12" s="1"/>
  <c r="AH20" i="12"/>
  <c r="AH21" i="12" s="1"/>
  <c r="AP23" i="12"/>
  <c r="AP14" i="12" s="1"/>
  <c r="AP15" i="12" s="1"/>
  <c r="AP20" i="12"/>
  <c r="AP21" i="12" s="1"/>
  <c r="AX23" i="12"/>
  <c r="AX14" i="12" s="1"/>
  <c r="AX15" i="12" s="1"/>
  <c r="AX20" i="12"/>
  <c r="AX21" i="12" s="1"/>
  <c r="BF23" i="12"/>
  <c r="BF14" i="12" s="1"/>
  <c r="BF15" i="12" s="1"/>
  <c r="BF20" i="12"/>
  <c r="BF21" i="12" s="1"/>
  <c r="BN23" i="12"/>
  <c r="BN14" i="12" s="1"/>
  <c r="BN15" i="12" s="1"/>
  <c r="BN20" i="12"/>
  <c r="BN21" i="12" s="1"/>
  <c r="T23" i="12"/>
  <c r="T14" i="12" s="1"/>
  <c r="T15" i="12" s="1"/>
  <c r="T20" i="12"/>
  <c r="T21" i="12" s="1"/>
  <c r="AB23" i="12"/>
  <c r="AB14" i="12" s="1"/>
  <c r="AB15" i="12" s="1"/>
  <c r="AB20" i="12"/>
  <c r="AB21" i="12" s="1"/>
  <c r="AR20" i="12"/>
  <c r="AR21" i="12" s="1"/>
  <c r="AR23" i="12"/>
  <c r="AR14" i="12" s="1"/>
  <c r="AR15" i="12" s="1"/>
  <c r="AQ23" i="12"/>
  <c r="AQ14" i="12" s="1"/>
  <c r="AQ15" i="12" s="1"/>
  <c r="S20" i="12"/>
  <c r="S21" i="12" s="1"/>
  <c r="AA20" i="12"/>
  <c r="AA21" i="12" s="1"/>
  <c r="AI20" i="12"/>
  <c r="AI21" i="12" s="1"/>
  <c r="AY20" i="12"/>
  <c r="AY21" i="12" s="1"/>
  <c r="BG20" i="12"/>
  <c r="BG21" i="12" s="1"/>
  <c r="D23" i="12"/>
  <c r="L20" i="12"/>
  <c r="L21" i="12" s="1"/>
  <c r="AJ20" i="12"/>
  <c r="AJ21" i="12" s="1"/>
  <c r="AZ20" i="12"/>
  <c r="AZ21" i="12" s="1"/>
  <c r="BH20" i="12"/>
  <c r="BH21" i="12" s="1"/>
  <c r="AC45" i="12"/>
  <c r="AK45" i="12"/>
  <c r="AS45" i="12"/>
  <c r="BA45" i="12"/>
  <c r="BI45" i="12"/>
  <c r="F46" i="12"/>
  <c r="F20" i="12"/>
  <c r="F21" i="12" s="1"/>
  <c r="N20" i="12"/>
  <c r="N21" i="12" s="1"/>
  <c r="V20" i="12"/>
  <c r="V21" i="12" s="1"/>
  <c r="AD20" i="12"/>
  <c r="AD21" i="12" s="1"/>
  <c r="AL20" i="12"/>
  <c r="AL21" i="12" s="1"/>
  <c r="AT20" i="12"/>
  <c r="AT21" i="12" s="1"/>
  <c r="BB20" i="12"/>
  <c r="BB21" i="12" s="1"/>
  <c r="BJ20" i="12"/>
  <c r="BJ21" i="12" s="1"/>
  <c r="AE45" i="12"/>
  <c r="BK45" i="12"/>
  <c r="O20" i="12"/>
  <c r="O21" i="12" s="1"/>
  <c r="AE20" i="12"/>
  <c r="AE21" i="12" s="1"/>
  <c r="AM20" i="12"/>
  <c r="AM21" i="12" s="1"/>
  <c r="AU20" i="12"/>
  <c r="AU21" i="12" s="1"/>
  <c r="BC20" i="12"/>
  <c r="BC21" i="12" s="1"/>
  <c r="P20" i="12"/>
  <c r="P21" i="12" s="1"/>
  <c r="BL20" i="12"/>
  <c r="BL21" i="12" s="1"/>
  <c r="X45" i="12"/>
  <c r="AF45" i="12"/>
  <c r="AN45" i="12"/>
  <c r="AV45" i="12"/>
  <c r="BD45" i="12"/>
  <c r="BL45" i="12"/>
  <c r="I20" i="12"/>
  <c r="I21" i="12" s="1"/>
  <c r="Q20" i="12"/>
  <c r="Q21" i="12" s="1"/>
  <c r="Y20" i="12"/>
  <c r="Y21" i="12" s="1"/>
  <c r="AG20" i="12"/>
  <c r="AG21" i="12" s="1"/>
  <c r="AO20" i="12"/>
  <c r="AO21" i="12" s="1"/>
  <c r="AW20" i="12"/>
  <c r="AW21" i="12" s="1"/>
  <c r="BE20" i="12"/>
  <c r="BE21" i="12" s="1"/>
  <c r="BM20" i="12"/>
  <c r="BM21" i="12" s="1"/>
  <c r="D46" i="12"/>
  <c r="H20" i="12"/>
  <c r="H21" i="12" s="1"/>
  <c r="X20" i="12"/>
  <c r="X21" i="12" s="1"/>
  <c r="AF20" i="12"/>
  <c r="AF21" i="12" s="1"/>
  <c r="AN20" i="12"/>
  <c r="AN21" i="12" s="1"/>
  <c r="AV20" i="12"/>
  <c r="AV21" i="12" s="1"/>
  <c r="BD20" i="12"/>
  <c r="BD21" i="12" s="1"/>
  <c r="F47" i="12"/>
  <c r="J20" i="12"/>
  <c r="J21" i="12" s="1"/>
  <c r="R20" i="12"/>
  <c r="R21" i="12" s="1"/>
  <c r="Z20" i="12"/>
  <c r="Z21" i="12" s="1"/>
  <c r="AZ54" i="12"/>
  <c r="AZ55" i="12" s="1"/>
  <c r="AZ62" i="12" s="1"/>
  <c r="AZ63" i="12" s="1"/>
  <c r="M54" i="12"/>
  <c r="M55" i="12" s="1"/>
  <c r="M62" i="12" s="1"/>
  <c r="M63" i="12" s="1"/>
  <c r="Z45" i="12"/>
  <c r="AH45" i="12"/>
  <c r="AP45" i="12"/>
  <c r="AX45" i="12"/>
  <c r="BF45" i="12"/>
  <c r="BN45" i="12"/>
  <c r="W45" i="12"/>
  <c r="C66" i="12"/>
  <c r="C52" i="12"/>
  <c r="C53" i="12" s="1"/>
  <c r="D29" i="12" s="1"/>
  <c r="D31" i="12" s="1"/>
  <c r="D47" i="12"/>
  <c r="S53" i="12"/>
  <c r="BL54" i="12"/>
  <c r="BL55" i="12" s="1"/>
  <c r="BL62" i="12" s="1"/>
  <c r="BL63" i="12" s="1"/>
  <c r="N52" i="12"/>
  <c r="O28" i="12" s="1"/>
  <c r="AA54" i="12" l="1"/>
  <c r="AA55" i="12" s="1"/>
  <c r="AA62" i="12" s="1"/>
  <c r="AA63" i="12" s="1"/>
  <c r="F54" i="12"/>
  <c r="F55" i="12" s="1"/>
  <c r="F62" i="12" s="1"/>
  <c r="F63" i="12" s="1"/>
  <c r="AD35" i="12"/>
  <c r="AT54" i="12"/>
  <c r="AT55" i="12" s="1"/>
  <c r="AT62" i="12" s="1"/>
  <c r="AT63" i="12" s="1"/>
  <c r="AZ35" i="12"/>
  <c r="BN54" i="12"/>
  <c r="BN55" i="12" s="1"/>
  <c r="BN62" i="12"/>
  <c r="BN63" i="12" s="1"/>
  <c r="AO35" i="12"/>
  <c r="AO36" i="12" s="1"/>
  <c r="AO37" i="12" s="1"/>
  <c r="R54" i="12"/>
  <c r="R55" i="12" s="1"/>
  <c r="R62" i="12" s="1"/>
  <c r="R63" i="12" s="1"/>
  <c r="BO29" i="12"/>
  <c r="BO31" i="12" s="1"/>
  <c r="BO62" i="12"/>
  <c r="BO63" i="12" s="1"/>
  <c r="Q35" i="12"/>
  <c r="Q36" i="12" s="1"/>
  <c r="Q37" i="12" s="1"/>
  <c r="BO35" i="12"/>
  <c r="BO18" i="12" s="1"/>
  <c r="BI35" i="12"/>
  <c r="BI36" i="12" s="1"/>
  <c r="BI37" i="12" s="1"/>
  <c r="BA29" i="12"/>
  <c r="BA31" i="12" s="1"/>
  <c r="BM29" i="12"/>
  <c r="BM31" i="12" s="1"/>
  <c r="BM62" i="12"/>
  <c r="BM63" i="12" s="1"/>
  <c r="AZ35" i="2"/>
  <c r="BI11" i="2"/>
  <c r="BI19" i="2" s="1"/>
  <c r="BH40" i="2"/>
  <c r="BH41" i="2" s="1"/>
  <c r="AA40" i="2"/>
  <c r="AA41" i="2" s="1"/>
  <c r="F27" i="2"/>
  <c r="BN21" i="2"/>
  <c r="BN22" i="2" s="1"/>
  <c r="BM21" i="2"/>
  <c r="BM22" i="2" s="1"/>
  <c r="AL26" i="2"/>
  <c r="AK26" i="2"/>
  <c r="BF21" i="2"/>
  <c r="BF22" i="2" s="1"/>
  <c r="E49" i="2"/>
  <c r="BI26" i="2"/>
  <c r="BB11" i="2"/>
  <c r="BB19" i="2" s="1"/>
  <c r="AK40" i="2"/>
  <c r="AK41" i="2" s="1"/>
  <c r="BN37" i="2"/>
  <c r="BN36" i="2" s="1"/>
  <c r="BN40" i="2" s="1"/>
  <c r="BN41" i="2" s="1"/>
  <c r="AT26" i="2"/>
  <c r="BJ11" i="2"/>
  <c r="BJ19" i="2" s="1"/>
  <c r="BJ26" i="2"/>
  <c r="AX26" i="2"/>
  <c r="AL21" i="2"/>
  <c r="AL22" i="2" s="1"/>
  <c r="AL11" i="2"/>
  <c r="AL19" i="2" s="1"/>
  <c r="AU40" i="2"/>
  <c r="AU41" i="2" s="1"/>
  <c r="Z40" i="2"/>
  <c r="Z41" i="2" s="1"/>
  <c r="AC37" i="2"/>
  <c r="AC36" i="2" s="1"/>
  <c r="AC40" i="2" s="1"/>
  <c r="AC41" i="2" s="1"/>
  <c r="AD37" i="2"/>
  <c r="AD36" i="2" s="1"/>
  <c r="AD40" i="2" s="1"/>
  <c r="AD41" i="2" s="1"/>
  <c r="AQ37" i="2"/>
  <c r="AQ36" i="2" s="1"/>
  <c r="AB40" i="2"/>
  <c r="AB41" i="2" s="1"/>
  <c r="BC21" i="2"/>
  <c r="BC22" i="2" s="1"/>
  <c r="BC54" i="2" s="1"/>
  <c r="W26" i="2"/>
  <c r="BB40" i="2"/>
  <c r="BB41" i="2" s="1"/>
  <c r="AT40" i="2"/>
  <c r="AT41" i="2" s="1"/>
  <c r="Y40" i="2"/>
  <c r="Y41" i="2" s="1"/>
  <c r="AZ37" i="2"/>
  <c r="AZ36" i="2" s="1"/>
  <c r="AZ40" i="2" s="1"/>
  <c r="AZ41" i="2" s="1"/>
  <c r="AE40" i="2"/>
  <c r="AE41" i="2" s="1"/>
  <c r="AG37" i="2"/>
  <c r="AG36" i="2" s="1"/>
  <c r="AG40" i="2" s="1"/>
  <c r="AG41" i="2" s="1"/>
  <c r="AY40" i="2"/>
  <c r="AY41" i="2" s="1"/>
  <c r="BL15" i="2"/>
  <c r="BL16" i="2" s="1"/>
  <c r="BI40" i="2"/>
  <c r="BI41" i="2" s="1"/>
  <c r="BM37" i="2"/>
  <c r="BM36" i="2" s="1"/>
  <c r="BM40" i="2" s="1"/>
  <c r="BM41" i="2" s="1"/>
  <c r="AI26" i="2"/>
  <c r="AJ26" i="2"/>
  <c r="BG11" i="2"/>
  <c r="BG19" i="2" s="1"/>
  <c r="BG21" i="2"/>
  <c r="BG22" i="2" s="1"/>
  <c r="AH40" i="2"/>
  <c r="AH41" i="2" s="1"/>
  <c r="Y37" i="2"/>
  <c r="Y36" i="2" s="1"/>
  <c r="AR37" i="2"/>
  <c r="AR36" i="2" s="1"/>
  <c r="AF40" i="2"/>
  <c r="AF41" i="2" s="1"/>
  <c r="AV37" i="2"/>
  <c r="AV36" i="2" s="1"/>
  <c r="AV40" i="2" s="1"/>
  <c r="AV41" i="2" s="1"/>
  <c r="BF37" i="2"/>
  <c r="BF36" i="2" s="1"/>
  <c r="BF40" i="2" s="1"/>
  <c r="BF41" i="2" s="1"/>
  <c r="BE21" i="2"/>
  <c r="BE22" i="2" s="1"/>
  <c r="AN37" i="2"/>
  <c r="AN36" i="2" s="1"/>
  <c r="AN40" i="2" s="1"/>
  <c r="AN41" i="2" s="1"/>
  <c r="AY26" i="2"/>
  <c r="AI40" i="2"/>
  <c r="AI41" i="2" s="1"/>
  <c r="AZ14" i="2"/>
  <c r="AZ15" i="2" s="1"/>
  <c r="AZ16" i="2" s="1"/>
  <c r="AU26" i="2"/>
  <c r="AB26" i="2"/>
  <c r="BG40" i="2"/>
  <c r="BG41" i="2" s="1"/>
  <c r="BJ40" i="2"/>
  <c r="BJ41" i="2" s="1"/>
  <c r="AA15" i="2"/>
  <c r="AA16" i="2" s="1"/>
  <c r="AE26" i="2"/>
  <c r="BJ54" i="12"/>
  <c r="BJ55" i="12" s="1"/>
  <c r="BJ62" i="12" s="1"/>
  <c r="BJ63" i="12" s="1"/>
  <c r="AK35" i="12"/>
  <c r="AK36" i="12" s="1"/>
  <c r="AK37" i="12" s="1"/>
  <c r="AQ54" i="12"/>
  <c r="AQ55" i="12" s="1"/>
  <c r="AQ62" i="12" s="1"/>
  <c r="AQ63" i="12" s="1"/>
  <c r="AL54" i="12"/>
  <c r="AL55" i="12" s="1"/>
  <c r="AL62" i="12" s="1"/>
  <c r="AL63" i="12" s="1"/>
  <c r="AP35" i="12"/>
  <c r="AP18" i="12" s="1"/>
  <c r="AA35" i="12"/>
  <c r="AA36" i="12" s="1"/>
  <c r="AA37" i="12" s="1"/>
  <c r="W35" i="12"/>
  <c r="BM54" i="12"/>
  <c r="BM55" i="12" s="1"/>
  <c r="W29" i="12"/>
  <c r="W31" i="12" s="1"/>
  <c r="BJ29" i="12"/>
  <c r="BJ31" i="12" s="1"/>
  <c r="AO54" i="12"/>
  <c r="AO55" i="12" s="1"/>
  <c r="AO62" i="12" s="1"/>
  <c r="AO63" i="12" s="1"/>
  <c r="BA54" i="12"/>
  <c r="BA55" i="12" s="1"/>
  <c r="BA62" i="12" s="1"/>
  <c r="BA63" i="12" s="1"/>
  <c r="AK54" i="12"/>
  <c r="AK55" i="12" s="1"/>
  <c r="AK62" i="12" s="1"/>
  <c r="AK63" i="12" s="1"/>
  <c r="AQ35" i="12"/>
  <c r="AQ36" i="12" s="1"/>
  <c r="AQ37" i="12" s="1"/>
  <c r="BE54" i="12"/>
  <c r="BE55" i="12" s="1"/>
  <c r="BE62" i="12" s="1"/>
  <c r="BE63" i="12" s="1"/>
  <c r="R35" i="12"/>
  <c r="R18" i="12" s="1"/>
  <c r="AC54" i="12"/>
  <c r="AC55" i="12" s="1"/>
  <c r="AC62" i="12" s="1"/>
  <c r="AC63" i="12" s="1"/>
  <c r="Z54" i="12"/>
  <c r="Z55" i="12" s="1"/>
  <c r="Z62" i="12" s="1"/>
  <c r="Z63" i="12" s="1"/>
  <c r="G29" i="12"/>
  <c r="G31" i="12" s="1"/>
  <c r="AN35" i="12"/>
  <c r="AN36" i="12" s="1"/>
  <c r="AN37" i="12" s="1"/>
  <c r="AM35" i="12"/>
  <c r="AM18" i="12" s="1"/>
  <c r="AC35" i="12"/>
  <c r="AC36" i="12" s="1"/>
  <c r="AC37" i="12" s="1"/>
  <c r="AB35" i="12"/>
  <c r="AB36" i="12" s="1"/>
  <c r="AB37" i="12" s="1"/>
  <c r="Z35" i="12"/>
  <c r="Z36" i="12" s="1"/>
  <c r="Z37" i="12" s="1"/>
  <c r="AW35" i="12"/>
  <c r="AW36" i="12" s="1"/>
  <c r="AW37" i="12" s="1"/>
  <c r="AF35" i="12"/>
  <c r="AF18" i="12" s="1"/>
  <c r="U35" i="12"/>
  <c r="BK29" i="12"/>
  <c r="BK31" i="12" s="1"/>
  <c r="AN29" i="12"/>
  <c r="AN31" i="12" s="1"/>
  <c r="BE35" i="12"/>
  <c r="BE36" i="12" s="1"/>
  <c r="BE37" i="12" s="1"/>
  <c r="AW54" i="12"/>
  <c r="AW55" i="12" s="1"/>
  <c r="AW62" i="12" s="1"/>
  <c r="AW63" i="12" s="1"/>
  <c r="AX35" i="12"/>
  <c r="AX18" i="12" s="1"/>
  <c r="V35" i="12"/>
  <c r="V18" i="12" s="1"/>
  <c r="AV35" i="12"/>
  <c r="AV18" i="12" s="1"/>
  <c r="U54" i="12"/>
  <c r="U55" i="12" s="1"/>
  <c r="U62" i="12" s="1"/>
  <c r="U63" i="12" s="1"/>
  <c r="BL35" i="12"/>
  <c r="BL18" i="12" s="1"/>
  <c r="Q29" i="12"/>
  <c r="Q31" i="12" s="1"/>
  <c r="BF54" i="12"/>
  <c r="BF55" i="12" s="1"/>
  <c r="BF62" i="12" s="1"/>
  <c r="BF63" i="12" s="1"/>
  <c r="AV54" i="12"/>
  <c r="AV55" i="12" s="1"/>
  <c r="AV62" i="12" s="1"/>
  <c r="AV63" i="12" s="1"/>
  <c r="K35" i="12"/>
  <c r="K18" i="12" s="1"/>
  <c r="K54" i="12"/>
  <c r="K55" i="12" s="1"/>
  <c r="K62" i="12" s="1"/>
  <c r="K63" i="12" s="1"/>
  <c r="J35" i="12"/>
  <c r="J18" i="12" s="1"/>
  <c r="F35" i="12"/>
  <c r="F36" i="12" s="1"/>
  <c r="F37" i="12" s="1"/>
  <c r="BK35" i="12"/>
  <c r="BK36" i="12" s="1"/>
  <c r="BK37" i="12" s="1"/>
  <c r="AY35" i="12"/>
  <c r="AY36" i="12" s="1"/>
  <c r="AY37" i="12" s="1"/>
  <c r="AN54" i="12"/>
  <c r="AN55" i="12" s="1"/>
  <c r="AN62" i="12" s="1"/>
  <c r="AN63" i="12" s="1"/>
  <c r="BF35" i="12"/>
  <c r="T35" i="12"/>
  <c r="G35" i="12"/>
  <c r="G18" i="12" s="1"/>
  <c r="BG29" i="12"/>
  <c r="BG31" i="12" s="1"/>
  <c r="AB29" i="12"/>
  <c r="AB31" i="12" s="1"/>
  <c r="AY54" i="12"/>
  <c r="AY55" i="12" s="1"/>
  <c r="AY62" i="12" s="1"/>
  <c r="AY63" i="12" s="1"/>
  <c r="S54" i="12"/>
  <c r="S55" i="12" s="1"/>
  <c r="S62" i="12" s="1"/>
  <c r="S63" i="12" s="1"/>
  <c r="I35" i="12"/>
  <c r="I36" i="12" s="1"/>
  <c r="I37" i="12" s="1"/>
  <c r="H54" i="12"/>
  <c r="H55" i="12" s="1"/>
  <c r="H62" i="12" s="1"/>
  <c r="H63" i="12" s="1"/>
  <c r="BJ35" i="12"/>
  <c r="BJ36" i="12" s="1"/>
  <c r="BJ37" i="12" s="1"/>
  <c r="L35" i="12"/>
  <c r="L36" i="12" s="1"/>
  <c r="L37" i="12" s="1"/>
  <c r="V54" i="12"/>
  <c r="V55" i="12" s="1"/>
  <c r="V62" i="12" s="1"/>
  <c r="V63" i="12" s="1"/>
  <c r="AE54" i="12"/>
  <c r="AE55" i="12" s="1"/>
  <c r="AE62" i="12" s="1"/>
  <c r="AE63" i="12" s="1"/>
  <c r="AH35" i="12"/>
  <c r="AH36" i="12" s="1"/>
  <c r="AH37" i="12" s="1"/>
  <c r="V29" i="12"/>
  <c r="V31" i="12" s="1"/>
  <c r="AM29" i="12"/>
  <c r="AM31" i="12" s="1"/>
  <c r="M35" i="12"/>
  <c r="M36" i="12" s="1"/>
  <c r="M37" i="12" s="1"/>
  <c r="AG35" i="12"/>
  <c r="AG36" i="12" s="1"/>
  <c r="AG37" i="12" s="1"/>
  <c r="AG29" i="12"/>
  <c r="AG31" i="12" s="1"/>
  <c r="BC29" i="12"/>
  <c r="BC31" i="12" s="1"/>
  <c r="S29" i="12"/>
  <c r="S31" i="12" s="1"/>
  <c r="AJ54" i="12"/>
  <c r="AJ55" i="12" s="1"/>
  <c r="AJ62" i="12" s="1"/>
  <c r="AJ63" i="12" s="1"/>
  <c r="BD54" i="12"/>
  <c r="BD55" i="12" s="1"/>
  <c r="BD62" i="12" s="1"/>
  <c r="BD63" i="12" s="1"/>
  <c r="AH54" i="12"/>
  <c r="AH55" i="12" s="1"/>
  <c r="AH62" i="12" s="1"/>
  <c r="AH63" i="12" s="1"/>
  <c r="AR29" i="12"/>
  <c r="AR31" i="12" s="1"/>
  <c r="BC35" i="12"/>
  <c r="BC36" i="12" s="1"/>
  <c r="BC37" i="12" s="1"/>
  <c r="BC76" i="12" s="1"/>
  <c r="N29" i="12"/>
  <c r="N31" i="12" s="1"/>
  <c r="AR53" i="12"/>
  <c r="AR28" i="12"/>
  <c r="AI54" i="12"/>
  <c r="AI55" i="12" s="1"/>
  <c r="AI62" i="12" s="1"/>
  <c r="AI63" i="12" s="1"/>
  <c r="X29" i="12"/>
  <c r="X31" i="12" s="1"/>
  <c r="D53" i="12"/>
  <c r="D28" i="12"/>
  <c r="AP29" i="12"/>
  <c r="AP31" i="12" s="1"/>
  <c r="BD35" i="12"/>
  <c r="BD36" i="12" s="1"/>
  <c r="BD37" i="12" s="1"/>
  <c r="BA35" i="12"/>
  <c r="BA36" i="12" s="1"/>
  <c r="BA37" i="12" s="1"/>
  <c r="J29" i="12"/>
  <c r="J31" i="12" s="1"/>
  <c r="BH35" i="12"/>
  <c r="BH18" i="12" s="1"/>
  <c r="AJ35" i="12"/>
  <c r="AJ18" i="12" s="1"/>
  <c r="Y35" i="12"/>
  <c r="Y18" i="12" s="1"/>
  <c r="AE35" i="12"/>
  <c r="AE36" i="12" s="1"/>
  <c r="AE37" i="12" s="1"/>
  <c r="BB54" i="12"/>
  <c r="BB55" i="12" s="1"/>
  <c r="BB62" i="12" s="1"/>
  <c r="BB63" i="12" s="1"/>
  <c r="AY29" i="12"/>
  <c r="AY31" i="12" s="1"/>
  <c r="AI35" i="12"/>
  <c r="AF29" i="12"/>
  <c r="AF31" i="12" s="1"/>
  <c r="AF54" i="12"/>
  <c r="AF55" i="12" s="1"/>
  <c r="AF62" i="12" s="1"/>
  <c r="AF63" i="12" s="1"/>
  <c r="X54" i="12"/>
  <c r="X55" i="12" s="1"/>
  <c r="X62" i="12" s="1"/>
  <c r="X63" i="12" s="1"/>
  <c r="BN35" i="12"/>
  <c r="BN36" i="12" s="1"/>
  <c r="BN37" i="12" s="1"/>
  <c r="P54" i="12"/>
  <c r="P55" i="12" s="1"/>
  <c r="P62" i="12" s="1"/>
  <c r="P63" i="12" s="1"/>
  <c r="AP54" i="12"/>
  <c r="AP55" i="12" s="1"/>
  <c r="AP62" i="12" s="1"/>
  <c r="AP63" i="12" s="1"/>
  <c r="BH29" i="12"/>
  <c r="BH31" i="12" s="1"/>
  <c r="L29" i="12"/>
  <c r="L31" i="12" s="1"/>
  <c r="AU35" i="12"/>
  <c r="AU18" i="12" s="1"/>
  <c r="N53" i="12"/>
  <c r="N35" i="12" s="1"/>
  <c r="N28" i="12"/>
  <c r="BC54" i="12"/>
  <c r="BC55" i="12" s="1"/>
  <c r="BC62" i="12" s="1"/>
  <c r="BC63" i="12" s="1"/>
  <c r="P35" i="12"/>
  <c r="P18" i="12" s="1"/>
  <c r="X35" i="12"/>
  <c r="X18" i="12" s="1"/>
  <c r="AU54" i="12"/>
  <c r="AU55" i="12" s="1"/>
  <c r="AU62" i="12" s="1"/>
  <c r="AU63" i="12" s="1"/>
  <c r="BM35" i="12"/>
  <c r="BM18" i="12" s="1"/>
  <c r="T29" i="12"/>
  <c r="T31" i="12" s="1"/>
  <c r="AU29" i="12"/>
  <c r="AU31" i="12" s="1"/>
  <c r="E28" i="12"/>
  <c r="H35" i="12"/>
  <c r="H18" i="12" s="1"/>
  <c r="Y54" i="12"/>
  <c r="Y55" i="12" s="1"/>
  <c r="Y62" i="12" s="1"/>
  <c r="Y63" i="12" s="1"/>
  <c r="AX29" i="12"/>
  <c r="AX31" i="12" s="1"/>
  <c r="I54" i="12"/>
  <c r="I55" i="12" s="1"/>
  <c r="I62" i="12" s="1"/>
  <c r="I63" i="12" s="1"/>
  <c r="J54" i="12"/>
  <c r="J55" i="12" s="1"/>
  <c r="J62" i="12" s="1"/>
  <c r="J63" i="12" s="1"/>
  <c r="AL35" i="12"/>
  <c r="AL36" i="12" s="1"/>
  <c r="AL37" i="12" s="1"/>
  <c r="AX54" i="12"/>
  <c r="AX55" i="12" s="1"/>
  <c r="AX62" i="12" s="1"/>
  <c r="AX63" i="12" s="1"/>
  <c r="BN29" i="12"/>
  <c r="BN31" i="12" s="1"/>
  <c r="BG35" i="12"/>
  <c r="BG36" i="12" s="1"/>
  <c r="BG37" i="12" s="1"/>
  <c r="AY18" i="2"/>
  <c r="AY15" i="2"/>
  <c r="AY16" i="2" s="1"/>
  <c r="Q21" i="2"/>
  <c r="Q22" i="2" s="1"/>
  <c r="Q11" i="2"/>
  <c r="Q19" i="2" s="1"/>
  <c r="AD21" i="2"/>
  <c r="AD22" i="2" s="1"/>
  <c r="AD11" i="2"/>
  <c r="AD19" i="2" s="1"/>
  <c r="X26" i="2"/>
  <c r="X37" i="2"/>
  <c r="X36" i="2" s="1"/>
  <c r="D27" i="2"/>
  <c r="BE40" i="2"/>
  <c r="BE41" i="2" s="1"/>
  <c r="AO40" i="2"/>
  <c r="AO41" i="2" s="1"/>
  <c r="D11" i="2"/>
  <c r="D21" i="2"/>
  <c r="S11" i="2"/>
  <c r="S19" i="2" s="1"/>
  <c r="S21" i="2"/>
  <c r="S22" i="2" s="1"/>
  <c r="AP21" i="2"/>
  <c r="AP22" i="2" s="1"/>
  <c r="AP11" i="2"/>
  <c r="AP19" i="2" s="1"/>
  <c r="I21" i="2"/>
  <c r="I22" i="2" s="1"/>
  <c r="I11" i="2"/>
  <c r="I19" i="2" s="1"/>
  <c r="W21" i="2"/>
  <c r="W22" i="2" s="1"/>
  <c r="W11" i="2"/>
  <c r="W19" i="2" s="1"/>
  <c r="AF21" i="2"/>
  <c r="AF22" i="2" s="1"/>
  <c r="AF11" i="2"/>
  <c r="AF19" i="2" s="1"/>
  <c r="H21" i="2"/>
  <c r="H22" i="2" s="1"/>
  <c r="H11" i="2"/>
  <c r="H19" i="2" s="1"/>
  <c r="X21" i="2"/>
  <c r="X22" i="2" s="1"/>
  <c r="X11" i="2"/>
  <c r="X19" i="2" s="1"/>
  <c r="BL21" i="2"/>
  <c r="BL22" i="2" s="1"/>
  <c r="BL11" i="2"/>
  <c r="BL19" i="2" s="1"/>
  <c r="K11" i="2"/>
  <c r="K19" i="2" s="1"/>
  <c r="K21" i="2"/>
  <c r="K22" i="2" s="1"/>
  <c r="AH21" i="2"/>
  <c r="AH22" i="2" s="1"/>
  <c r="AH11" i="2"/>
  <c r="AH19" i="2" s="1"/>
  <c r="O21" i="2"/>
  <c r="O22" i="2" s="1"/>
  <c r="O45" i="2" s="1"/>
  <c r="P45" i="2" s="1"/>
  <c r="Q45" i="2" s="1"/>
  <c r="O11" i="2"/>
  <c r="O19" i="2" s="1"/>
  <c r="M21" i="2"/>
  <c r="M22" i="2" s="1"/>
  <c r="M11" i="2"/>
  <c r="M19" i="2" s="1"/>
  <c r="AV21" i="2"/>
  <c r="AV22" i="2" s="1"/>
  <c r="AV11" i="2"/>
  <c r="AV19" i="2" s="1"/>
  <c r="AS21" i="2"/>
  <c r="AS22" i="2" s="1"/>
  <c r="AS11" i="2"/>
  <c r="AS19" i="2" s="1"/>
  <c r="Y21" i="2"/>
  <c r="Y22" i="2" s="1"/>
  <c r="Y51" i="2" s="1"/>
  <c r="Y11" i="2"/>
  <c r="Y19" i="2" s="1"/>
  <c r="AA11" i="2"/>
  <c r="AA19" i="2" s="1"/>
  <c r="AA21" i="2"/>
  <c r="AA22" i="2" s="1"/>
  <c r="AQ40" i="2"/>
  <c r="AQ41" i="2" s="1"/>
  <c r="AW40" i="2"/>
  <c r="AW41" i="2" s="1"/>
  <c r="AI15" i="2"/>
  <c r="AI16" i="2" s="1"/>
  <c r="U32" i="2"/>
  <c r="Z21" i="2"/>
  <c r="Z22" i="2" s="1"/>
  <c r="Z11" i="2"/>
  <c r="Z19" i="2" s="1"/>
  <c r="G21" i="2"/>
  <c r="G22" i="2" s="1"/>
  <c r="G11" i="2"/>
  <c r="G19" i="2" s="1"/>
  <c r="BD21" i="2"/>
  <c r="BD22" i="2" s="1"/>
  <c r="BD54" i="2" s="1"/>
  <c r="BE54" i="2" s="1"/>
  <c r="BF54" i="2" s="1"/>
  <c r="BG54" i="2" s="1"/>
  <c r="BH54" i="2" s="1"/>
  <c r="BI54" i="2" s="1"/>
  <c r="BJ54" i="2" s="1"/>
  <c r="BK54" i="2" s="1"/>
  <c r="BL54" i="2" s="1"/>
  <c r="BM54" i="2" s="1"/>
  <c r="BN54" i="2" s="1"/>
  <c r="BO54" i="2" s="1"/>
  <c r="BD11" i="2"/>
  <c r="BD19" i="2" s="1"/>
  <c r="AC21" i="2"/>
  <c r="AC22" i="2" s="1"/>
  <c r="AC11" i="2"/>
  <c r="AC19" i="2" s="1"/>
  <c r="V21" i="2"/>
  <c r="V22" i="2" s="1"/>
  <c r="V11" i="2"/>
  <c r="V19" i="2" s="1"/>
  <c r="T11" i="2"/>
  <c r="T19" i="2" s="1"/>
  <c r="T21" i="2"/>
  <c r="T22" i="2" s="1"/>
  <c r="BN18" i="2"/>
  <c r="BN15" i="2"/>
  <c r="BN16" i="2" s="1"/>
  <c r="AM21" i="2"/>
  <c r="AM22" i="2" s="1"/>
  <c r="AM11" i="2"/>
  <c r="AM19" i="2" s="1"/>
  <c r="BA21" i="2"/>
  <c r="BA22" i="2" s="1"/>
  <c r="BA11" i="2"/>
  <c r="BA19" i="2" s="1"/>
  <c r="L11" i="2"/>
  <c r="L19" i="2" s="1"/>
  <c r="L21" i="2"/>
  <c r="L22" i="2" s="1"/>
  <c r="AX21" i="2"/>
  <c r="AX22" i="2" s="1"/>
  <c r="AX11" i="2"/>
  <c r="AX19" i="2" s="1"/>
  <c r="AE21" i="2"/>
  <c r="AE22" i="2" s="1"/>
  <c r="AE11" i="2"/>
  <c r="AE19" i="2" s="1"/>
  <c r="BD40" i="2"/>
  <c r="BD41" i="2" s="1"/>
  <c r="AR11" i="2"/>
  <c r="AR19" i="2" s="1"/>
  <c r="AR21" i="2"/>
  <c r="AR22" i="2" s="1"/>
  <c r="R21" i="2"/>
  <c r="R22" i="2" s="1"/>
  <c r="R11" i="2"/>
  <c r="R19" i="2" s="1"/>
  <c r="AW21" i="2"/>
  <c r="AW22" i="2" s="1"/>
  <c r="AW11" i="2"/>
  <c r="AW19" i="2" s="1"/>
  <c r="AK21" i="2"/>
  <c r="AK22" i="2" s="1"/>
  <c r="AK11" i="2"/>
  <c r="AK19" i="2" s="1"/>
  <c r="F21" i="2"/>
  <c r="F22" i="2" s="1"/>
  <c r="F11" i="2"/>
  <c r="F19" i="2" s="1"/>
  <c r="P21" i="2"/>
  <c r="P22" i="2" s="1"/>
  <c r="P11" i="2"/>
  <c r="P19" i="2" s="1"/>
  <c r="AN21" i="2"/>
  <c r="AN22" i="2" s="1"/>
  <c r="AN11" i="2"/>
  <c r="AN19" i="2" s="1"/>
  <c r="AI11" i="2"/>
  <c r="AI19" i="2" s="1"/>
  <c r="AI21" i="2"/>
  <c r="AI22" i="2" s="1"/>
  <c r="AI52" i="2" s="1"/>
  <c r="AR40" i="2"/>
  <c r="AR41" i="2" s="1"/>
  <c r="AJ11" i="2"/>
  <c r="AJ19" i="2" s="1"/>
  <c r="AJ21" i="2"/>
  <c r="AJ22" i="2" s="1"/>
  <c r="AY11" i="2"/>
  <c r="AY19" i="2" s="1"/>
  <c r="AY21" i="2"/>
  <c r="AY22" i="2" s="1"/>
  <c r="J21" i="2"/>
  <c r="J22" i="2" s="1"/>
  <c r="J11" i="2"/>
  <c r="J19" i="2" s="1"/>
  <c r="AO21" i="2"/>
  <c r="AO22" i="2" s="1"/>
  <c r="AO11" i="2"/>
  <c r="AO19" i="2" s="1"/>
  <c r="N11" i="2"/>
  <c r="N19" i="2" s="1"/>
  <c r="N21" i="2"/>
  <c r="N22" i="2" s="1"/>
  <c r="BA40" i="2"/>
  <c r="BA41" i="2" s="1"/>
  <c r="AX40" i="2"/>
  <c r="AX41" i="2" s="1"/>
  <c r="BF18" i="2"/>
  <c r="AB11" i="2"/>
  <c r="AB19" i="2" s="1"/>
  <c r="AB21" i="2"/>
  <c r="AB22" i="2" s="1"/>
  <c r="AQ11" i="2"/>
  <c r="AQ19" i="2" s="1"/>
  <c r="AQ21" i="2"/>
  <c r="AQ22" i="2" s="1"/>
  <c r="AG21" i="2"/>
  <c r="AG22" i="2" s="1"/>
  <c r="AG11" i="2"/>
  <c r="AG19" i="2" s="1"/>
  <c r="AU21" i="2"/>
  <c r="AU22" i="2" s="1"/>
  <c r="AU11" i="2"/>
  <c r="AU19" i="2" s="1"/>
  <c r="BL26" i="2"/>
  <c r="BL37" i="2"/>
  <c r="BL36" i="2" s="1"/>
  <c r="BL40" i="2" s="1"/>
  <c r="BL41" i="2" s="1"/>
  <c r="BD18" i="2"/>
  <c r="S30" i="2"/>
  <c r="T32" i="2"/>
  <c r="AS15" i="2"/>
  <c r="AS16" i="2" s="1"/>
  <c r="AS18" i="2"/>
  <c r="AO15" i="2"/>
  <c r="AO16" i="2" s="1"/>
  <c r="AO18" i="2"/>
  <c r="BC18" i="2"/>
  <c r="BC15" i="2"/>
  <c r="BC16" i="2" s="1"/>
  <c r="AK15" i="2"/>
  <c r="AK16" i="2" s="1"/>
  <c r="AK18" i="2"/>
  <c r="AJ15" i="2"/>
  <c r="AJ16" i="2" s="1"/>
  <c r="AJ18" i="2"/>
  <c r="AV15" i="2"/>
  <c r="AV16" i="2" s="1"/>
  <c r="AV18" i="2"/>
  <c r="AW15" i="2"/>
  <c r="AW16" i="2" s="1"/>
  <c r="AW18" i="2"/>
  <c r="AM15" i="2"/>
  <c r="AM16" i="2" s="1"/>
  <c r="AM18" i="2"/>
  <c r="AE18" i="2"/>
  <c r="AE15" i="2"/>
  <c r="AE16" i="2" s="1"/>
  <c r="AB15" i="2"/>
  <c r="AB16" i="2" s="1"/>
  <c r="AB18" i="2"/>
  <c r="BI15" i="2"/>
  <c r="BI16" i="2" s="1"/>
  <c r="BI18" i="2"/>
  <c r="AF15" i="2"/>
  <c r="AF16" i="2" s="1"/>
  <c r="AF18" i="2"/>
  <c r="AU15" i="2"/>
  <c r="AU16" i="2" s="1"/>
  <c r="AU18" i="2"/>
  <c r="BB18" i="2"/>
  <c r="BB15" i="2"/>
  <c r="BB16" i="2" s="1"/>
  <c r="AS35" i="2"/>
  <c r="AS40" i="2" s="1"/>
  <c r="AS41" i="2" s="1"/>
  <c r="AR14" i="2"/>
  <c r="AX18" i="2"/>
  <c r="AX15" i="2"/>
  <c r="AX16" i="2" s="1"/>
  <c r="BM15" i="2"/>
  <c r="BM16" i="2" s="1"/>
  <c r="BM18" i="2"/>
  <c r="BG18" i="2"/>
  <c r="BG15" i="2"/>
  <c r="BG16" i="2" s="1"/>
  <c r="AQ18" i="2"/>
  <c r="AQ15" i="2"/>
  <c r="AQ16" i="2" s="1"/>
  <c r="BA15" i="2"/>
  <c r="BA16" i="2" s="1"/>
  <c r="BA18" i="2"/>
  <c r="AN15" i="2"/>
  <c r="AN16" i="2" s="1"/>
  <c r="AN18" i="2"/>
  <c r="BE15" i="2"/>
  <c r="BE16" i="2" s="1"/>
  <c r="BE18" i="2"/>
  <c r="Z18" i="2"/>
  <c r="Z15" i="2"/>
  <c r="Z16" i="2" s="1"/>
  <c r="BK15" i="2"/>
  <c r="BK16" i="2" s="1"/>
  <c r="BK18" i="2"/>
  <c r="AG15" i="2"/>
  <c r="AG16" i="2" s="1"/>
  <c r="AG18" i="2"/>
  <c r="AD18" i="2"/>
  <c r="AD15" i="2"/>
  <c r="AD16" i="2" s="1"/>
  <c r="AC15" i="2"/>
  <c r="AC16" i="2" s="1"/>
  <c r="AC18" i="2"/>
  <c r="W15" i="2"/>
  <c r="W16" i="2" s="1"/>
  <c r="W18" i="2"/>
  <c r="AT18" i="2"/>
  <c r="AT15" i="2"/>
  <c r="AT16" i="2" s="1"/>
  <c r="BH15" i="2"/>
  <c r="BH16" i="2" s="1"/>
  <c r="BH18" i="2"/>
  <c r="AH18" i="2"/>
  <c r="AH15" i="2"/>
  <c r="AH16" i="2" s="1"/>
  <c r="X15" i="2"/>
  <c r="X16" i="2" s="1"/>
  <c r="X18" i="2"/>
  <c r="AL18" i="2"/>
  <c r="AL15" i="2"/>
  <c r="AL16" i="2" s="1"/>
  <c r="BJ18" i="2"/>
  <c r="BJ15" i="2"/>
  <c r="BJ16" i="2" s="1"/>
  <c r="AP18" i="2"/>
  <c r="AP15" i="2"/>
  <c r="AP16" i="2" s="1"/>
  <c r="Y15" i="2"/>
  <c r="Y16" i="2" s="1"/>
  <c r="Y18" i="2"/>
  <c r="E31" i="2"/>
  <c r="D14" i="2"/>
  <c r="T36" i="12"/>
  <c r="T37" i="12" s="1"/>
  <c r="T72" i="12" s="1"/>
  <c r="T18" i="12"/>
  <c r="Y36" i="12"/>
  <c r="Y37" i="12" s="1"/>
  <c r="Y73" i="12" s="1"/>
  <c r="AZ36" i="12"/>
  <c r="AZ37" i="12" s="1"/>
  <c r="AZ18" i="12"/>
  <c r="AI36" i="12"/>
  <c r="AI37" i="12" s="1"/>
  <c r="AI74" i="12" s="1"/>
  <c r="AI18" i="12"/>
  <c r="AO18" i="12"/>
  <c r="T54" i="12"/>
  <c r="T55" i="12" s="1"/>
  <c r="T62" i="12" s="1"/>
  <c r="T63" i="12" s="1"/>
  <c r="S35" i="12"/>
  <c r="BF36" i="12"/>
  <c r="BF37" i="12" s="1"/>
  <c r="BF18" i="12"/>
  <c r="BB18" i="12"/>
  <c r="BB36" i="12"/>
  <c r="BB37" i="12" s="1"/>
  <c r="D54" i="12"/>
  <c r="D55" i="12" s="1"/>
  <c r="AD36" i="12"/>
  <c r="AD37" i="12" s="1"/>
  <c r="AD18" i="12"/>
  <c r="W36" i="12"/>
  <c r="W37" i="12" s="1"/>
  <c r="W18" i="12"/>
  <c r="AT36" i="12"/>
  <c r="AT37" i="12" s="1"/>
  <c r="AT18" i="12"/>
  <c r="U18" i="12"/>
  <c r="U36" i="12"/>
  <c r="U37" i="12" s="1"/>
  <c r="V36" i="12" l="1"/>
  <c r="V37" i="12" s="1"/>
  <c r="BE18" i="12"/>
  <c r="AM36" i="12"/>
  <c r="AM37" i="12" s="1"/>
  <c r="AB18" i="12"/>
  <c r="R36" i="12"/>
  <c r="R37" i="12" s="1"/>
  <c r="BL36" i="12"/>
  <c r="BL37" i="12" s="1"/>
  <c r="O54" i="12"/>
  <c r="O55" i="12" s="1"/>
  <c r="O62" i="12" s="1"/>
  <c r="O63" i="12" s="1"/>
  <c r="BO22" i="12"/>
  <c r="BO24" i="12" s="1"/>
  <c r="BO27" i="12"/>
  <c r="AW18" i="12"/>
  <c r="Q18" i="12"/>
  <c r="Q27" i="12" s="1"/>
  <c r="Z18" i="12"/>
  <c r="Z22" i="12" s="1"/>
  <c r="Z24" i="12" s="1"/>
  <c r="BI18" i="12"/>
  <c r="BI22" i="12" s="1"/>
  <c r="BI24" i="12" s="1"/>
  <c r="BH36" i="12"/>
  <c r="BH37" i="12" s="1"/>
  <c r="AY18" i="12"/>
  <c r="AY22" i="12" s="1"/>
  <c r="AY24" i="12" s="1"/>
  <c r="BO36" i="12"/>
  <c r="BO37" i="12" s="1"/>
  <c r="AK18" i="12"/>
  <c r="AK22" i="12" s="1"/>
  <c r="AK24" i="12" s="1"/>
  <c r="AJ36" i="12"/>
  <c r="AJ37" i="12" s="1"/>
  <c r="AJ74" i="12" s="1"/>
  <c r="AK74" i="12" s="1"/>
  <c r="AL74" i="12" s="1"/>
  <c r="AM74" i="12" s="1"/>
  <c r="AN74" i="12" s="1"/>
  <c r="AO74" i="12" s="1"/>
  <c r="AP36" i="12"/>
  <c r="AP37" i="12" s="1"/>
  <c r="BC18" i="12"/>
  <c r="BC27" i="12" s="1"/>
  <c r="AF36" i="12"/>
  <c r="AF37" i="12" s="1"/>
  <c r="AC18" i="12"/>
  <c r="AC22" i="12" s="1"/>
  <c r="AC24" i="12" s="1"/>
  <c r="X36" i="12"/>
  <c r="X37" i="12" s="1"/>
  <c r="AH18" i="12"/>
  <c r="AH27" i="12" s="1"/>
  <c r="R45" i="2"/>
  <c r="F49" i="2"/>
  <c r="S45" i="2"/>
  <c r="T45" i="2" s="1"/>
  <c r="U45" i="2" s="1"/>
  <c r="V45" i="2" s="1"/>
  <c r="W45" i="2" s="1"/>
  <c r="X45" i="2" s="1"/>
  <c r="Y45" i="2" s="1"/>
  <c r="Z45" i="2" s="1"/>
  <c r="AA45" i="2" s="1"/>
  <c r="AB45" i="2" s="1"/>
  <c r="AC45" i="2" s="1"/>
  <c r="AD45" i="2" s="1"/>
  <c r="AE45" i="2" s="1"/>
  <c r="AF45" i="2" s="1"/>
  <c r="AG45" i="2" s="1"/>
  <c r="AH45" i="2" s="1"/>
  <c r="AI45" i="2" s="1"/>
  <c r="AJ45" i="2" s="1"/>
  <c r="AK45" i="2" s="1"/>
  <c r="AL45" i="2" s="1"/>
  <c r="AM45" i="2" s="1"/>
  <c r="AN45" i="2" s="1"/>
  <c r="AO45" i="2" s="1"/>
  <c r="AP45" i="2" s="1"/>
  <c r="AQ45" i="2" s="1"/>
  <c r="AR45" i="2" s="1"/>
  <c r="AS45" i="2" s="1"/>
  <c r="AT45" i="2" s="1"/>
  <c r="AU45" i="2" s="1"/>
  <c r="AV45" i="2" s="1"/>
  <c r="AW45" i="2" s="1"/>
  <c r="AX45" i="2" s="1"/>
  <c r="AY45" i="2" s="1"/>
  <c r="AZ45" i="2" s="1"/>
  <c r="BA45" i="2" s="1"/>
  <c r="BB45" i="2" s="1"/>
  <c r="BC45" i="2" s="1"/>
  <c r="BD45" i="2" s="1"/>
  <c r="BE45" i="2" s="1"/>
  <c r="BF45" i="2" s="1"/>
  <c r="BG45" i="2" s="1"/>
  <c r="BH45" i="2" s="1"/>
  <c r="BI45" i="2" s="1"/>
  <c r="BJ45" i="2" s="1"/>
  <c r="BK45" i="2" s="1"/>
  <c r="BL45" i="2" s="1"/>
  <c r="BM45" i="2" s="1"/>
  <c r="BN45" i="2" s="1"/>
  <c r="BO45" i="2" s="1"/>
  <c r="O50" i="2"/>
  <c r="G49" i="2"/>
  <c r="H49" i="2" s="1"/>
  <c r="I49" i="2" s="1"/>
  <c r="J49" i="2" s="1"/>
  <c r="K49" i="2" s="1"/>
  <c r="L49" i="2" s="1"/>
  <c r="M49" i="2" s="1"/>
  <c r="N49" i="2" s="1"/>
  <c r="O49" i="2" s="1"/>
  <c r="P49" i="2" s="1"/>
  <c r="Q49" i="2" s="1"/>
  <c r="R49" i="2" s="1"/>
  <c r="S49" i="2" s="1"/>
  <c r="T49" i="2" s="1"/>
  <c r="U49" i="2" s="1"/>
  <c r="V49" i="2" s="1"/>
  <c r="W49" i="2" s="1"/>
  <c r="X49" i="2" s="1"/>
  <c r="Y49" i="2" s="1"/>
  <c r="Z49" i="2" s="1"/>
  <c r="AA49" i="2" s="1"/>
  <c r="AB49" i="2" s="1"/>
  <c r="AC49" i="2" s="1"/>
  <c r="AD49" i="2" s="1"/>
  <c r="AE49" i="2" s="1"/>
  <c r="AF49" i="2" s="1"/>
  <c r="AG49" i="2" s="1"/>
  <c r="AH49" i="2" s="1"/>
  <c r="AI49" i="2" s="1"/>
  <c r="AJ49" i="2" s="1"/>
  <c r="AK49" i="2" s="1"/>
  <c r="AL49" i="2" s="1"/>
  <c r="AM49" i="2" s="1"/>
  <c r="AN49" i="2" s="1"/>
  <c r="AO49" i="2" s="1"/>
  <c r="AP49" i="2" s="1"/>
  <c r="AQ49" i="2" s="1"/>
  <c r="AR49" i="2" s="1"/>
  <c r="AS49" i="2" s="1"/>
  <c r="AT49" i="2" s="1"/>
  <c r="AU49" i="2" s="1"/>
  <c r="AV49" i="2" s="1"/>
  <c r="AW49" i="2" s="1"/>
  <c r="AX49" i="2" s="1"/>
  <c r="AY49" i="2" s="1"/>
  <c r="AZ49" i="2" s="1"/>
  <c r="BA49" i="2" s="1"/>
  <c r="BB49" i="2" s="1"/>
  <c r="BC49" i="2" s="1"/>
  <c r="BD49" i="2" s="1"/>
  <c r="BE49" i="2" s="1"/>
  <c r="BF49" i="2" s="1"/>
  <c r="BG49" i="2" s="1"/>
  <c r="BH49" i="2" s="1"/>
  <c r="BI49" i="2" s="1"/>
  <c r="BJ49" i="2" s="1"/>
  <c r="BK49" i="2" s="1"/>
  <c r="BL49" i="2" s="1"/>
  <c r="BM49" i="2" s="1"/>
  <c r="BN49" i="2" s="1"/>
  <c r="BO49" i="2" s="1"/>
  <c r="AZ18" i="2"/>
  <c r="AN18" i="12"/>
  <c r="AG18" i="12"/>
  <c r="AG27" i="12" s="1"/>
  <c r="AQ18" i="12"/>
  <c r="AQ22" i="12" s="1"/>
  <c r="AQ24" i="12" s="1"/>
  <c r="AX36" i="12"/>
  <c r="AX37" i="12" s="1"/>
  <c r="AA18" i="12"/>
  <c r="AA22" i="12" s="1"/>
  <c r="AA24" i="12" s="1"/>
  <c r="I18" i="12"/>
  <c r="I22" i="12" s="1"/>
  <c r="I24" i="12" s="1"/>
  <c r="J36" i="12"/>
  <c r="J37" i="12" s="1"/>
  <c r="F18" i="12"/>
  <c r="F22" i="12" s="1"/>
  <c r="F24" i="12" s="1"/>
  <c r="P36" i="12"/>
  <c r="P37" i="12" s="1"/>
  <c r="K36" i="12"/>
  <c r="K37" i="12" s="1"/>
  <c r="BD18" i="12"/>
  <c r="BD27" i="12" s="1"/>
  <c r="BJ18" i="12"/>
  <c r="BJ22" i="12" s="1"/>
  <c r="BJ24" i="12" s="1"/>
  <c r="L18" i="12"/>
  <c r="L22" i="12" s="1"/>
  <c r="L24" i="12" s="1"/>
  <c r="M18" i="12"/>
  <c r="M22" i="12" s="1"/>
  <c r="M24" i="12" s="1"/>
  <c r="G36" i="12"/>
  <c r="G37" i="12" s="1"/>
  <c r="BK18" i="12"/>
  <c r="BK22" i="12" s="1"/>
  <c r="BK24" i="12" s="1"/>
  <c r="BA18" i="12"/>
  <c r="BA27" i="12" s="1"/>
  <c r="AV36" i="12"/>
  <c r="AV37" i="12" s="1"/>
  <c r="E54" i="12"/>
  <c r="E55" i="12" s="1"/>
  <c r="E62" i="12" s="1"/>
  <c r="E63" i="12" s="1"/>
  <c r="E29" i="12"/>
  <c r="E31" i="12" s="1"/>
  <c r="AR35" i="12"/>
  <c r="AS29" i="12"/>
  <c r="AS31" i="12" s="1"/>
  <c r="AU36" i="12"/>
  <c r="AU37" i="12" s="1"/>
  <c r="BG18" i="12"/>
  <c r="BG22" i="12" s="1"/>
  <c r="BG24" i="12" s="1"/>
  <c r="AL18" i="12"/>
  <c r="AL27" i="12" s="1"/>
  <c r="D35" i="12"/>
  <c r="D36" i="12" s="1"/>
  <c r="D37" i="12" s="1"/>
  <c r="D66" i="12" s="1"/>
  <c r="BM36" i="12"/>
  <c r="BM37" i="12" s="1"/>
  <c r="E35" i="12"/>
  <c r="H36" i="12"/>
  <c r="H37" i="12" s="1"/>
  <c r="AE18" i="12"/>
  <c r="AE27" i="12" s="1"/>
  <c r="AS35" i="12"/>
  <c r="AS36" i="12" s="1"/>
  <c r="AS37" i="12" s="1"/>
  <c r="AS67" i="12" s="1"/>
  <c r="AT67" i="12" s="1"/>
  <c r="D18" i="12"/>
  <c r="D22" i="12" s="1"/>
  <c r="D24" i="12" s="1"/>
  <c r="AS54" i="12"/>
  <c r="AS55" i="12" s="1"/>
  <c r="D59" i="12" s="1"/>
  <c r="BN18" i="12"/>
  <c r="BN22" i="12" s="1"/>
  <c r="BN24" i="12" s="1"/>
  <c r="O35" i="12"/>
  <c r="O29" i="12"/>
  <c r="O31" i="12" s="1"/>
  <c r="AT22" i="12"/>
  <c r="AT24" i="12" s="1"/>
  <c r="AT27" i="12"/>
  <c r="BF22" i="12"/>
  <c r="BF24" i="12" s="1"/>
  <c r="BF27" i="12"/>
  <c r="X22" i="12"/>
  <c r="X24" i="12" s="1"/>
  <c r="X27" i="12"/>
  <c r="AU22" i="12"/>
  <c r="AU24" i="12" s="1"/>
  <c r="AU27" i="12"/>
  <c r="W22" i="12"/>
  <c r="W24" i="12" s="1"/>
  <c r="W27" i="12"/>
  <c r="AX22" i="12"/>
  <c r="AX24" i="12" s="1"/>
  <c r="AX27" i="12"/>
  <c r="AN22" i="12"/>
  <c r="AN24" i="12" s="1"/>
  <c r="AN27" i="12"/>
  <c r="G22" i="12"/>
  <c r="G24" i="12" s="1"/>
  <c r="G27" i="12"/>
  <c r="AV22" i="12"/>
  <c r="AV24" i="12" s="1"/>
  <c r="AV27" i="12"/>
  <c r="AM22" i="12"/>
  <c r="AM24" i="12" s="1"/>
  <c r="AM27" i="12"/>
  <c r="H22" i="12"/>
  <c r="H24" i="12" s="1"/>
  <c r="H27" i="12"/>
  <c r="BE22" i="12"/>
  <c r="BE24" i="12" s="1"/>
  <c r="BE27" i="12"/>
  <c r="BL22" i="12"/>
  <c r="BL24" i="12" s="1"/>
  <c r="BL27" i="12"/>
  <c r="P22" i="12"/>
  <c r="P24" i="12" s="1"/>
  <c r="P27" i="12"/>
  <c r="AW22" i="12"/>
  <c r="AW24" i="12" s="1"/>
  <c r="AW27" i="12"/>
  <c r="AP22" i="12"/>
  <c r="AP24" i="12" s="1"/>
  <c r="AP27" i="12"/>
  <c r="AF22" i="12"/>
  <c r="AF24" i="12" s="1"/>
  <c r="AF27" i="12"/>
  <c r="AI22" i="12"/>
  <c r="AI24" i="12" s="1"/>
  <c r="AI27" i="12"/>
  <c r="T22" i="12"/>
  <c r="T24" i="12" s="1"/>
  <c r="T27" i="12"/>
  <c r="BB22" i="12"/>
  <c r="BB24" i="12" s="1"/>
  <c r="BB27" i="12"/>
  <c r="R22" i="12"/>
  <c r="R24" i="12" s="1"/>
  <c r="R27" i="12"/>
  <c r="AB22" i="12"/>
  <c r="AB24" i="12" s="1"/>
  <c r="AB27" i="12"/>
  <c r="Y22" i="12"/>
  <c r="Y24" i="12" s="1"/>
  <c r="Y27" i="12"/>
  <c r="AZ22" i="12"/>
  <c r="AZ24" i="12" s="1"/>
  <c r="AZ27" i="12"/>
  <c r="V22" i="12"/>
  <c r="V24" i="12" s="1"/>
  <c r="V27" i="12"/>
  <c r="U22" i="12"/>
  <c r="U24" i="12" s="1"/>
  <c r="U27" i="12"/>
  <c r="J22" i="12"/>
  <c r="J24" i="12" s="1"/>
  <c r="J27" i="12"/>
  <c r="AJ22" i="12"/>
  <c r="AJ24" i="12" s="1"/>
  <c r="AJ27" i="12"/>
  <c r="BM22" i="12"/>
  <c r="BM24" i="12" s="1"/>
  <c r="BM27" i="12"/>
  <c r="AO22" i="12"/>
  <c r="AO24" i="12" s="1"/>
  <c r="AO27" i="12"/>
  <c r="BH22" i="12"/>
  <c r="BH24" i="12" s="1"/>
  <c r="BH27" i="12"/>
  <c r="AD22" i="12"/>
  <c r="AD24" i="12" s="1"/>
  <c r="AD27" i="12"/>
  <c r="K22" i="12"/>
  <c r="K24" i="12" s="1"/>
  <c r="K27" i="12"/>
  <c r="D22" i="2"/>
  <c r="D44" i="2" s="1"/>
  <c r="E44" i="2" s="1"/>
  <c r="F44" i="2" s="1"/>
  <c r="G44" i="2" s="1"/>
  <c r="H44" i="2" s="1"/>
  <c r="I44" i="2" s="1"/>
  <c r="J44" i="2" s="1"/>
  <c r="K44" i="2" s="1"/>
  <c r="L44" i="2" s="1"/>
  <c r="M44" i="2" s="1"/>
  <c r="N44" i="2" s="1"/>
  <c r="D19" i="2"/>
  <c r="AJ52" i="2"/>
  <c r="AK52" i="2" s="1"/>
  <c r="AL52" i="2" s="1"/>
  <c r="AM52" i="2" s="1"/>
  <c r="AN52" i="2" s="1"/>
  <c r="AO52" i="2" s="1"/>
  <c r="AP52" i="2" s="1"/>
  <c r="AQ52" i="2" s="1"/>
  <c r="AR52" i="2" s="1"/>
  <c r="AS52" i="2" s="1"/>
  <c r="AT52" i="2" s="1"/>
  <c r="AU52" i="2" s="1"/>
  <c r="AV52" i="2" s="1"/>
  <c r="AW52" i="2" s="1"/>
  <c r="AX52" i="2" s="1"/>
  <c r="AY52" i="2" s="1"/>
  <c r="AZ52" i="2" s="1"/>
  <c r="BA52" i="2" s="1"/>
  <c r="BB52" i="2" s="1"/>
  <c r="BC52" i="2" s="1"/>
  <c r="BD52" i="2" s="1"/>
  <c r="BE52" i="2" s="1"/>
  <c r="BF52" i="2" s="1"/>
  <c r="BG52" i="2" s="1"/>
  <c r="BH52" i="2" s="1"/>
  <c r="BI52" i="2" s="1"/>
  <c r="BJ52" i="2" s="1"/>
  <c r="BK52" i="2" s="1"/>
  <c r="BL52" i="2" s="1"/>
  <c r="BM52" i="2" s="1"/>
  <c r="BN52" i="2" s="1"/>
  <c r="BO52" i="2" s="1"/>
  <c r="Z51" i="2"/>
  <c r="AA51" i="2" s="1"/>
  <c r="AB51" i="2" s="1"/>
  <c r="AC51" i="2" s="1"/>
  <c r="AD51" i="2" s="1"/>
  <c r="AE51" i="2" s="1"/>
  <c r="AF51" i="2" s="1"/>
  <c r="AG51" i="2" s="1"/>
  <c r="AH51" i="2" s="1"/>
  <c r="AI51" i="2" s="1"/>
  <c r="AJ51" i="2" s="1"/>
  <c r="AK51" i="2" s="1"/>
  <c r="AL51" i="2" s="1"/>
  <c r="AM51" i="2" s="1"/>
  <c r="AN51" i="2" s="1"/>
  <c r="AO51" i="2" s="1"/>
  <c r="AP51" i="2" s="1"/>
  <c r="AQ51" i="2" s="1"/>
  <c r="AR51" i="2" s="1"/>
  <c r="AS51" i="2" s="1"/>
  <c r="AT51" i="2" s="1"/>
  <c r="AU51" i="2" s="1"/>
  <c r="AV51" i="2" s="1"/>
  <c r="AW51" i="2" s="1"/>
  <c r="AX51" i="2" s="1"/>
  <c r="AY51" i="2" s="1"/>
  <c r="AZ51" i="2" s="1"/>
  <c r="BA51" i="2" s="1"/>
  <c r="BB51" i="2" s="1"/>
  <c r="BC51" i="2" s="1"/>
  <c r="BD51" i="2" s="1"/>
  <c r="BE51" i="2" s="1"/>
  <c r="BF51" i="2" s="1"/>
  <c r="BG51" i="2" s="1"/>
  <c r="BH51" i="2" s="1"/>
  <c r="BI51" i="2" s="1"/>
  <c r="BJ51" i="2" s="1"/>
  <c r="BK51" i="2" s="1"/>
  <c r="BL51" i="2" s="1"/>
  <c r="BM51" i="2" s="1"/>
  <c r="BN51" i="2" s="1"/>
  <c r="BO51" i="2" s="1"/>
  <c r="P50" i="2"/>
  <c r="Q50" i="2" s="1"/>
  <c r="R50" i="2" s="1"/>
  <c r="S50" i="2" s="1"/>
  <c r="AS53" i="2"/>
  <c r="AT53" i="2" s="1"/>
  <c r="AU53" i="2" s="1"/>
  <c r="AV53" i="2" s="1"/>
  <c r="AW53" i="2" s="1"/>
  <c r="AX53" i="2" s="1"/>
  <c r="AY53" i="2" s="1"/>
  <c r="AZ53" i="2" s="1"/>
  <c r="BA53" i="2" s="1"/>
  <c r="BB53" i="2" s="1"/>
  <c r="BC53" i="2" s="1"/>
  <c r="BD53" i="2" s="1"/>
  <c r="BE53" i="2" s="1"/>
  <c r="BF53" i="2" s="1"/>
  <c r="BG53" i="2" s="1"/>
  <c r="BH53" i="2" s="1"/>
  <c r="BI53" i="2" s="1"/>
  <c r="BJ53" i="2" s="1"/>
  <c r="BK53" i="2" s="1"/>
  <c r="BL53" i="2" s="1"/>
  <c r="BM53" i="2" s="1"/>
  <c r="BN53" i="2" s="1"/>
  <c r="BO53" i="2" s="1"/>
  <c r="AS46" i="2"/>
  <c r="AT46" i="2" s="1"/>
  <c r="AU46" i="2" s="1"/>
  <c r="AV46" i="2" s="1"/>
  <c r="AW46" i="2" s="1"/>
  <c r="AX46" i="2" s="1"/>
  <c r="AY46" i="2" s="1"/>
  <c r="AZ46" i="2" s="1"/>
  <c r="BA46" i="2" s="1"/>
  <c r="BB46" i="2" s="1"/>
  <c r="BC46" i="2" s="1"/>
  <c r="BD46" i="2" s="1"/>
  <c r="BE46" i="2" s="1"/>
  <c r="BF46" i="2" s="1"/>
  <c r="BG46" i="2" s="1"/>
  <c r="BH46" i="2" s="1"/>
  <c r="BI46" i="2" s="1"/>
  <c r="BJ46" i="2" s="1"/>
  <c r="BK46" i="2" s="1"/>
  <c r="BL46" i="2" s="1"/>
  <c r="BM46" i="2" s="1"/>
  <c r="BN46" i="2" s="1"/>
  <c r="BO46" i="2" s="1"/>
  <c r="B59" i="2"/>
  <c r="X40" i="2"/>
  <c r="X41" i="2" s="1"/>
  <c r="B58" i="2"/>
  <c r="B57" i="2"/>
  <c r="B60" i="2"/>
  <c r="R30" i="2"/>
  <c r="S32" i="2"/>
  <c r="AR18" i="2"/>
  <c r="AR15" i="2"/>
  <c r="AR16" i="2" s="1"/>
  <c r="D18" i="2"/>
  <c r="D15" i="2"/>
  <c r="D16" i="2" s="1"/>
  <c r="F31" i="2"/>
  <c r="E14" i="2"/>
  <c r="Z73" i="12"/>
  <c r="AA73" i="12" s="1"/>
  <c r="AB73" i="12" s="1"/>
  <c r="AC73" i="12" s="1"/>
  <c r="AD73" i="12" s="1"/>
  <c r="AE73" i="12" s="1"/>
  <c r="BD76" i="12"/>
  <c r="BE76" i="12" s="1"/>
  <c r="BF76" i="12" s="1"/>
  <c r="BG76" i="12" s="1"/>
  <c r="N36" i="12"/>
  <c r="N37" i="12" s="1"/>
  <c r="N18" i="12"/>
  <c r="S36" i="12"/>
  <c r="S37" i="12" s="1"/>
  <c r="S18" i="12"/>
  <c r="D62" i="12"/>
  <c r="D63" i="12" s="1"/>
  <c r="U72" i="12"/>
  <c r="V72" i="12" s="1"/>
  <c r="W72" i="12" s="1"/>
  <c r="Z27" i="12" l="1"/>
  <c r="AP74" i="12"/>
  <c r="AQ74" i="12" s="1"/>
  <c r="AK27" i="12"/>
  <c r="BC22" i="12"/>
  <c r="BC24" i="12" s="1"/>
  <c r="I27" i="12"/>
  <c r="AY27" i="12"/>
  <c r="BI27" i="12"/>
  <c r="AG22" i="12"/>
  <c r="AG24" i="12" s="1"/>
  <c r="BH76" i="12"/>
  <c r="BI76" i="12" s="1"/>
  <c r="BJ76" i="12" s="1"/>
  <c r="BK76" i="12" s="1"/>
  <c r="BL76" i="12" s="1"/>
  <c r="BM76" i="12" s="1"/>
  <c r="BN76" i="12" s="1"/>
  <c r="F27" i="12"/>
  <c r="AQ27" i="12"/>
  <c r="Q22" i="12"/>
  <c r="Q24" i="12" s="1"/>
  <c r="Q26" i="12" s="1"/>
  <c r="Q30" i="12" s="1"/>
  <c r="AF73" i="12"/>
  <c r="AG73" i="12" s="1"/>
  <c r="AH73" i="12" s="1"/>
  <c r="AI73" i="12" s="1"/>
  <c r="AJ73" i="12" s="1"/>
  <c r="AK73" i="12" s="1"/>
  <c r="AL73" i="12" s="1"/>
  <c r="AM73" i="12" s="1"/>
  <c r="AN73" i="12" s="1"/>
  <c r="AO73" i="12" s="1"/>
  <c r="AP73" i="12" s="1"/>
  <c r="AQ73" i="12" s="1"/>
  <c r="AA26" i="12"/>
  <c r="AA30" i="12" s="1"/>
  <c r="AA32" i="12"/>
  <c r="BI26" i="12"/>
  <c r="BI30" i="12" s="1"/>
  <c r="BI32" i="12"/>
  <c r="AC26" i="12"/>
  <c r="AC30" i="12" s="1"/>
  <c r="AC32" i="12"/>
  <c r="I26" i="12"/>
  <c r="I30" i="12" s="1"/>
  <c r="I32" i="12"/>
  <c r="AQ26" i="12"/>
  <c r="AQ30" i="12" s="1"/>
  <c r="AQ32" i="12"/>
  <c r="AT26" i="12"/>
  <c r="AT30" i="12" s="1"/>
  <c r="AT32" i="12"/>
  <c r="AB26" i="12"/>
  <c r="AB30" i="12" s="1"/>
  <c r="AB32" i="12"/>
  <c r="M26" i="12"/>
  <c r="M30" i="12" s="1"/>
  <c r="M32" i="12"/>
  <c r="AN26" i="12"/>
  <c r="AN30" i="12" s="1"/>
  <c r="AN32" i="12"/>
  <c r="Y26" i="12"/>
  <c r="Y30" i="12" s="1"/>
  <c r="Y32" i="12"/>
  <c r="BN26" i="12"/>
  <c r="BN30" i="12" s="1"/>
  <c r="BN32" i="12"/>
  <c r="BJ26" i="12"/>
  <c r="BJ30" i="12" s="1"/>
  <c r="BJ32" i="12"/>
  <c r="L26" i="12"/>
  <c r="L30" i="12" s="1"/>
  <c r="L32" i="12"/>
  <c r="AC27" i="12"/>
  <c r="BK26" i="12"/>
  <c r="BK30" i="12" s="1"/>
  <c r="BK32" i="12"/>
  <c r="AV26" i="12"/>
  <c r="AV30" i="12" s="1"/>
  <c r="AV32" i="12"/>
  <c r="AJ26" i="12"/>
  <c r="AJ30" i="12" s="1"/>
  <c r="AJ32" i="12"/>
  <c r="AH22" i="12"/>
  <c r="AH24" i="12" s="1"/>
  <c r="W26" i="12"/>
  <c r="W30" i="12" s="1"/>
  <c r="W32" i="12"/>
  <c r="AW26" i="12"/>
  <c r="AW30" i="12" s="1"/>
  <c r="AW32" i="12"/>
  <c r="U26" i="12"/>
  <c r="U30" i="12" s="1"/>
  <c r="U32" i="12"/>
  <c r="AX26" i="12"/>
  <c r="AX30" i="12" s="1"/>
  <c r="AX32" i="12"/>
  <c r="AY26" i="12"/>
  <c r="AY30" i="12" s="1"/>
  <c r="AY32" i="12"/>
  <c r="G26" i="12"/>
  <c r="G30" i="12" s="1"/>
  <c r="G32" i="12"/>
  <c r="AK26" i="12"/>
  <c r="AK30" i="12" s="1"/>
  <c r="AK32" i="12"/>
  <c r="BB26" i="12"/>
  <c r="BB30" i="12" s="1"/>
  <c r="BB32" i="12"/>
  <c r="AU26" i="12"/>
  <c r="AU30" i="12" s="1"/>
  <c r="AU32" i="12"/>
  <c r="BG26" i="12"/>
  <c r="BG30" i="12" s="1"/>
  <c r="BG32" i="12"/>
  <c r="BM26" i="12"/>
  <c r="BM30" i="12" s="1"/>
  <c r="BM32" i="12"/>
  <c r="AP26" i="12"/>
  <c r="AP30" i="12" s="1"/>
  <c r="AP32" i="12"/>
  <c r="BC26" i="12"/>
  <c r="BC30" i="12" s="1"/>
  <c r="BC32" i="12"/>
  <c r="F26" i="12"/>
  <c r="F30" i="12" s="1"/>
  <c r="F32" i="12"/>
  <c r="BJ27" i="12"/>
  <c r="BL26" i="12"/>
  <c r="BL30" i="12" s="1"/>
  <c r="BL32" i="12"/>
  <c r="AD26" i="12"/>
  <c r="AD30" i="12" s="1"/>
  <c r="AD32" i="12"/>
  <c r="BE26" i="12"/>
  <c r="BE30" i="12" s="1"/>
  <c r="BE32" i="12"/>
  <c r="X26" i="12"/>
  <c r="X30" i="12" s="1"/>
  <c r="X32" i="12"/>
  <c r="AO26" i="12"/>
  <c r="AO30" i="12" s="1"/>
  <c r="AO32" i="12"/>
  <c r="AF26" i="12"/>
  <c r="AF30" i="12" s="1"/>
  <c r="AF32" i="12"/>
  <c r="R26" i="12"/>
  <c r="R30" i="12" s="1"/>
  <c r="R32" i="12"/>
  <c r="K26" i="12"/>
  <c r="K30" i="12" s="1"/>
  <c r="K32" i="12"/>
  <c r="T26" i="12"/>
  <c r="T30" i="12" s="1"/>
  <c r="T32" i="12"/>
  <c r="AA27" i="12"/>
  <c r="AG26" i="12"/>
  <c r="AG30" i="12" s="1"/>
  <c r="AG32" i="12"/>
  <c r="AM26" i="12"/>
  <c r="AM30" i="12" s="1"/>
  <c r="AM32" i="12"/>
  <c r="D26" i="12"/>
  <c r="D30" i="12" s="1"/>
  <c r="D32" i="12"/>
  <c r="P26" i="12"/>
  <c r="P30" i="12" s="1"/>
  <c r="P32" i="12"/>
  <c r="V26" i="12"/>
  <c r="V30" i="12" s="1"/>
  <c r="V32" i="12"/>
  <c r="AZ26" i="12"/>
  <c r="AZ30" i="12" s="1"/>
  <c r="AZ32" i="12"/>
  <c r="AI26" i="12"/>
  <c r="AI30" i="12" s="1"/>
  <c r="AI32" i="12"/>
  <c r="H26" i="12"/>
  <c r="H30" i="12" s="1"/>
  <c r="H32" i="12"/>
  <c r="BF26" i="12"/>
  <c r="BF30" i="12" s="1"/>
  <c r="BF32" i="12"/>
  <c r="J26" i="12"/>
  <c r="J30" i="12" s="1"/>
  <c r="J32" i="12"/>
  <c r="Z26" i="12"/>
  <c r="Z30" i="12" s="1"/>
  <c r="Z32" i="12"/>
  <c r="X72" i="12"/>
  <c r="Y72" i="12" s="1"/>
  <c r="Z72" i="12" s="1"/>
  <c r="AA72" i="12" s="1"/>
  <c r="AB72" i="12" s="1"/>
  <c r="AC72" i="12" s="1"/>
  <c r="AD72" i="12" s="1"/>
  <c r="AE72" i="12" s="1"/>
  <c r="AF72" i="12" s="1"/>
  <c r="AG72" i="12" s="1"/>
  <c r="AH72" i="12" s="1"/>
  <c r="AI72" i="12" s="1"/>
  <c r="AJ72" i="12" s="1"/>
  <c r="AK72" i="12" s="1"/>
  <c r="AL72" i="12" s="1"/>
  <c r="AM72" i="12" s="1"/>
  <c r="AN72" i="12" s="1"/>
  <c r="AO72" i="12" s="1"/>
  <c r="AP72" i="12" s="1"/>
  <c r="AQ72" i="12" s="1"/>
  <c r="BH26" i="12"/>
  <c r="BH30" i="12" s="1"/>
  <c r="BH32" i="12"/>
  <c r="BO32" i="12"/>
  <c r="BO26" i="12"/>
  <c r="BO30" i="12" s="1"/>
  <c r="O44" i="2"/>
  <c r="P44" i="2" s="1"/>
  <c r="Q44" i="2" s="1"/>
  <c r="R44" i="2" s="1"/>
  <c r="S44" i="2" s="1"/>
  <c r="T44" i="2" s="1"/>
  <c r="U44" i="2" s="1"/>
  <c r="V44" i="2" s="1"/>
  <c r="W44" i="2" s="1"/>
  <c r="X44" i="2" s="1"/>
  <c r="Y44" i="2" s="1"/>
  <c r="Z44" i="2" s="1"/>
  <c r="AA44" i="2" s="1"/>
  <c r="AB44" i="2" s="1"/>
  <c r="AC44" i="2" s="1"/>
  <c r="AD44" i="2" s="1"/>
  <c r="AE44" i="2" s="1"/>
  <c r="AF44" i="2" s="1"/>
  <c r="AG44" i="2" s="1"/>
  <c r="AH44" i="2" s="1"/>
  <c r="AI44" i="2" s="1"/>
  <c r="AJ44" i="2" s="1"/>
  <c r="AK44" i="2" s="1"/>
  <c r="AL44" i="2" s="1"/>
  <c r="AM44" i="2" s="1"/>
  <c r="AN44" i="2" s="1"/>
  <c r="AO44" i="2" s="1"/>
  <c r="AP44" i="2" s="1"/>
  <c r="AQ44" i="2" s="1"/>
  <c r="AR44" i="2" s="1"/>
  <c r="AS44" i="2" s="1"/>
  <c r="AT44" i="2" s="1"/>
  <c r="AU44" i="2" s="1"/>
  <c r="AV44" i="2" s="1"/>
  <c r="AW44" i="2" s="1"/>
  <c r="AX44" i="2" s="1"/>
  <c r="AY44" i="2" s="1"/>
  <c r="AZ44" i="2" s="1"/>
  <c r="BA44" i="2" s="1"/>
  <c r="BB44" i="2" s="1"/>
  <c r="BC44" i="2" s="1"/>
  <c r="BD44" i="2" s="1"/>
  <c r="BE44" i="2" s="1"/>
  <c r="BF44" i="2" s="1"/>
  <c r="BG44" i="2" s="1"/>
  <c r="BH44" i="2" s="1"/>
  <c r="BI44" i="2" s="1"/>
  <c r="BJ44" i="2" s="1"/>
  <c r="BK44" i="2" s="1"/>
  <c r="BL44" i="2" s="1"/>
  <c r="BM44" i="2" s="1"/>
  <c r="BN44" i="2" s="1"/>
  <c r="BO44" i="2" s="1"/>
  <c r="T50" i="2"/>
  <c r="U50" i="2" s="1"/>
  <c r="V50" i="2" s="1"/>
  <c r="W50" i="2" s="1"/>
  <c r="X50" i="2" s="1"/>
  <c r="Y50" i="2" s="1"/>
  <c r="Z50" i="2" s="1"/>
  <c r="AA50" i="2" s="1"/>
  <c r="AB50" i="2" s="1"/>
  <c r="AC50" i="2" s="1"/>
  <c r="AD50" i="2" s="1"/>
  <c r="AE50" i="2" s="1"/>
  <c r="AF50" i="2" s="1"/>
  <c r="AG50" i="2" s="1"/>
  <c r="AH50" i="2" s="1"/>
  <c r="AI50" i="2" s="1"/>
  <c r="AJ50" i="2" s="1"/>
  <c r="AK50" i="2" s="1"/>
  <c r="AL50" i="2" s="1"/>
  <c r="AM50" i="2" s="1"/>
  <c r="AN50" i="2" s="1"/>
  <c r="AO50" i="2" s="1"/>
  <c r="AP50" i="2" s="1"/>
  <c r="AQ50" i="2" s="1"/>
  <c r="AR50" i="2" s="1"/>
  <c r="AS50" i="2" s="1"/>
  <c r="AT50" i="2" s="1"/>
  <c r="AU50" i="2" s="1"/>
  <c r="AV50" i="2" s="1"/>
  <c r="AW50" i="2" s="1"/>
  <c r="AX50" i="2" s="1"/>
  <c r="AY50" i="2" s="1"/>
  <c r="AZ50" i="2" s="1"/>
  <c r="BA50" i="2" s="1"/>
  <c r="BB50" i="2" s="1"/>
  <c r="BC50" i="2" s="1"/>
  <c r="BD50" i="2" s="1"/>
  <c r="BE50" i="2" s="1"/>
  <c r="BF50" i="2" s="1"/>
  <c r="BG50" i="2" s="1"/>
  <c r="BH50" i="2" s="1"/>
  <c r="BI50" i="2" s="1"/>
  <c r="BJ50" i="2" s="1"/>
  <c r="BK50" i="2" s="1"/>
  <c r="BL50" i="2" s="1"/>
  <c r="BM50" i="2" s="1"/>
  <c r="BN50" i="2" s="1"/>
  <c r="BO50" i="2" s="1"/>
  <c r="BA22" i="12"/>
  <c r="BA24" i="12" s="1"/>
  <c r="L27" i="12"/>
  <c r="D27" i="12"/>
  <c r="D58" i="12"/>
  <c r="AU67" i="12"/>
  <c r="AV67" i="12" s="1"/>
  <c r="AW67" i="12" s="1"/>
  <c r="AX67" i="12" s="1"/>
  <c r="AY67" i="12" s="1"/>
  <c r="AZ67" i="12" s="1"/>
  <c r="BA67" i="12" s="1"/>
  <c r="BB67" i="12" s="1"/>
  <c r="BC67" i="12" s="1"/>
  <c r="BD67" i="12" s="1"/>
  <c r="BE67" i="12" s="1"/>
  <c r="BF67" i="12" s="1"/>
  <c r="BG67" i="12" s="1"/>
  <c r="BH67" i="12" s="1"/>
  <c r="BI67" i="12" s="1"/>
  <c r="BJ67" i="12" s="1"/>
  <c r="BK67" i="12" s="1"/>
  <c r="BL67" i="12" s="1"/>
  <c r="BM67" i="12" s="1"/>
  <c r="BN67" i="12" s="1"/>
  <c r="BO67" i="12" s="1"/>
  <c r="BK27" i="12"/>
  <c r="M27" i="12"/>
  <c r="AL22" i="12"/>
  <c r="AL24" i="12" s="1"/>
  <c r="BD22" i="12"/>
  <c r="BD24" i="12" s="1"/>
  <c r="AS18" i="12"/>
  <c r="AS22" i="12" s="1"/>
  <c r="AS24" i="12" s="1"/>
  <c r="BG27" i="12"/>
  <c r="BN27" i="12"/>
  <c r="AS62" i="12"/>
  <c r="AS63" i="12" s="1"/>
  <c r="D60" i="12"/>
  <c r="AS75" i="12"/>
  <c r="AT75" i="12" s="1"/>
  <c r="AU75" i="12" s="1"/>
  <c r="AV75" i="12" s="1"/>
  <c r="AW75" i="12" s="1"/>
  <c r="AX75" i="12" s="1"/>
  <c r="AY75" i="12" s="1"/>
  <c r="AZ75" i="12" s="1"/>
  <c r="BA75" i="12" s="1"/>
  <c r="BB75" i="12" s="1"/>
  <c r="BC75" i="12" s="1"/>
  <c r="BD75" i="12" s="1"/>
  <c r="BE75" i="12" s="1"/>
  <c r="BF75" i="12" s="1"/>
  <c r="BG75" i="12" s="1"/>
  <c r="BH75" i="12" s="1"/>
  <c r="BI75" i="12" s="1"/>
  <c r="BJ75" i="12" s="1"/>
  <c r="BK75" i="12" s="1"/>
  <c r="BL75" i="12" s="1"/>
  <c r="BM75" i="12" s="1"/>
  <c r="BN75" i="12" s="1"/>
  <c r="AE22" i="12"/>
  <c r="AE24" i="12" s="1"/>
  <c r="E18" i="12"/>
  <c r="E36" i="12"/>
  <c r="E37" i="12" s="1"/>
  <c r="E70" i="12" s="1"/>
  <c r="F70" i="12" s="1"/>
  <c r="G70" i="12" s="1"/>
  <c r="H70" i="12" s="1"/>
  <c r="I70" i="12" s="1"/>
  <c r="J70" i="12" s="1"/>
  <c r="K70" i="12" s="1"/>
  <c r="L70" i="12" s="1"/>
  <c r="M70" i="12" s="1"/>
  <c r="N70" i="12" s="1"/>
  <c r="AR36" i="12"/>
  <c r="AR37" i="12" s="1"/>
  <c r="AR18" i="12"/>
  <c r="D56" i="12"/>
  <c r="O18" i="12"/>
  <c r="O36" i="12"/>
  <c r="O37" i="12" s="1"/>
  <c r="O71" i="12" s="1"/>
  <c r="P71" i="12" s="1"/>
  <c r="Q71" i="12" s="1"/>
  <c r="R71" i="12" s="1"/>
  <c r="S71" i="12" s="1"/>
  <c r="T71" i="12" s="1"/>
  <c r="U71" i="12" s="1"/>
  <c r="V71" i="12" s="1"/>
  <c r="W71" i="12" s="1"/>
  <c r="X71" i="12" s="1"/>
  <c r="Y71" i="12" s="1"/>
  <c r="Z71" i="12" s="1"/>
  <c r="AA71" i="12" s="1"/>
  <c r="AB71" i="12" s="1"/>
  <c r="AC71" i="12" s="1"/>
  <c r="AD71" i="12" s="1"/>
  <c r="AE71" i="12" s="1"/>
  <c r="AF71" i="12" s="1"/>
  <c r="AG71" i="12" s="1"/>
  <c r="AH71" i="12" s="1"/>
  <c r="AI71" i="12" s="1"/>
  <c r="AJ71" i="12" s="1"/>
  <c r="AK71" i="12" s="1"/>
  <c r="AL71" i="12" s="1"/>
  <c r="AM71" i="12" s="1"/>
  <c r="AN71" i="12" s="1"/>
  <c r="AO71" i="12" s="1"/>
  <c r="AP71" i="12" s="1"/>
  <c r="AQ71" i="12" s="1"/>
  <c r="D57" i="12"/>
  <c r="S22" i="12"/>
  <c r="S24" i="12" s="1"/>
  <c r="S32" i="12" s="1"/>
  <c r="S27" i="12"/>
  <c r="N22" i="12"/>
  <c r="N24" i="12" s="1"/>
  <c r="N27" i="12"/>
  <c r="Q30" i="2"/>
  <c r="R32" i="2"/>
  <c r="E18" i="2"/>
  <c r="E15" i="2"/>
  <c r="E16" i="2" s="1"/>
  <c r="G31" i="2"/>
  <c r="F14" i="2"/>
  <c r="AS27" i="12" l="1"/>
  <c r="E66" i="12"/>
  <c r="F66" i="12" s="1"/>
  <c r="G66" i="12" s="1"/>
  <c r="H66" i="12" s="1"/>
  <c r="I66" i="12" s="1"/>
  <c r="J66" i="12" s="1"/>
  <c r="K66" i="12" s="1"/>
  <c r="L66" i="12" s="1"/>
  <c r="M66" i="12" s="1"/>
  <c r="N66" i="12" s="1"/>
  <c r="Q32" i="12"/>
  <c r="AR72" i="12"/>
  <c r="AS72" i="12" s="1"/>
  <c r="AT72" i="12" s="1"/>
  <c r="AU72" i="12" s="1"/>
  <c r="AV72" i="12" s="1"/>
  <c r="AW72" i="12" s="1"/>
  <c r="AX72" i="12" s="1"/>
  <c r="AY72" i="12" s="1"/>
  <c r="AZ72" i="12" s="1"/>
  <c r="BA72" i="12" s="1"/>
  <c r="BB72" i="12" s="1"/>
  <c r="BC72" i="12" s="1"/>
  <c r="BD72" i="12" s="1"/>
  <c r="BE72" i="12" s="1"/>
  <c r="BF72" i="12" s="1"/>
  <c r="BG72" i="12" s="1"/>
  <c r="BH72" i="12" s="1"/>
  <c r="BI72" i="12" s="1"/>
  <c r="BJ72" i="12" s="1"/>
  <c r="BK72" i="12" s="1"/>
  <c r="BL72" i="12" s="1"/>
  <c r="BM72" i="12" s="1"/>
  <c r="BN72" i="12" s="1"/>
  <c r="BA26" i="12"/>
  <c r="BA30" i="12" s="1"/>
  <c r="BA32" i="12"/>
  <c r="AH26" i="12"/>
  <c r="AH30" i="12" s="1"/>
  <c r="AH32" i="12"/>
  <c r="AE26" i="12"/>
  <c r="AE30" i="12" s="1"/>
  <c r="AE32" i="12"/>
  <c r="BD26" i="12"/>
  <c r="BD30" i="12" s="1"/>
  <c r="BD32" i="12"/>
  <c r="AS26" i="12"/>
  <c r="AS30" i="12" s="1"/>
  <c r="AS32" i="12"/>
  <c r="N26" i="12"/>
  <c r="N30" i="12" s="1"/>
  <c r="N32" i="12"/>
  <c r="AL26" i="12"/>
  <c r="AL30" i="12" s="1"/>
  <c r="AL32" i="12"/>
  <c r="AR71" i="12"/>
  <c r="AS71" i="12" s="1"/>
  <c r="AT71" i="12" s="1"/>
  <c r="AU71" i="12" s="1"/>
  <c r="AV71" i="12" s="1"/>
  <c r="AW71" i="12" s="1"/>
  <c r="AX71" i="12" s="1"/>
  <c r="AY71" i="12" s="1"/>
  <c r="AZ71" i="12" s="1"/>
  <c r="BA71" i="12" s="1"/>
  <c r="BB71" i="12" s="1"/>
  <c r="BC71" i="12" s="1"/>
  <c r="BD71" i="12" s="1"/>
  <c r="BE71" i="12" s="1"/>
  <c r="BF71" i="12" s="1"/>
  <c r="BG71" i="12" s="1"/>
  <c r="BH71" i="12" s="1"/>
  <c r="BI71" i="12" s="1"/>
  <c r="BJ71" i="12" s="1"/>
  <c r="BK71" i="12" s="1"/>
  <c r="BL71" i="12" s="1"/>
  <c r="BM71" i="12" s="1"/>
  <c r="BN71" i="12" s="1"/>
  <c r="BO70" i="12" s="1"/>
  <c r="O66" i="12"/>
  <c r="P66" i="12" s="1"/>
  <c r="Q66" i="12" s="1"/>
  <c r="R66" i="12" s="1"/>
  <c r="S66" i="12" s="1"/>
  <c r="T66" i="12" s="1"/>
  <c r="U66" i="12" s="1"/>
  <c r="V66" i="12" s="1"/>
  <c r="W66" i="12" s="1"/>
  <c r="X66" i="12" s="1"/>
  <c r="Y66" i="12" s="1"/>
  <c r="Z66" i="12" s="1"/>
  <c r="AA66" i="12" s="1"/>
  <c r="AB66" i="12" s="1"/>
  <c r="AC66" i="12" s="1"/>
  <c r="AD66" i="12" s="1"/>
  <c r="AE66" i="12" s="1"/>
  <c r="AF66" i="12" s="1"/>
  <c r="AG66" i="12" s="1"/>
  <c r="AH66" i="12" s="1"/>
  <c r="AI66" i="12" s="1"/>
  <c r="AJ66" i="12" s="1"/>
  <c r="AK66" i="12" s="1"/>
  <c r="AL66" i="12" s="1"/>
  <c r="AM66" i="12" s="1"/>
  <c r="AN66" i="12" s="1"/>
  <c r="AO66" i="12" s="1"/>
  <c r="AP66" i="12" s="1"/>
  <c r="AQ66" i="12" s="1"/>
  <c r="AR66" i="12" s="1"/>
  <c r="AS66" i="12" s="1"/>
  <c r="AT66" i="12" s="1"/>
  <c r="AU66" i="12" s="1"/>
  <c r="AV66" i="12" s="1"/>
  <c r="AW66" i="12" s="1"/>
  <c r="AX66" i="12" s="1"/>
  <c r="AY66" i="12" s="1"/>
  <c r="AZ66" i="12" s="1"/>
  <c r="BA66" i="12" s="1"/>
  <c r="BB66" i="12" s="1"/>
  <c r="BC66" i="12" s="1"/>
  <c r="BD66" i="12" s="1"/>
  <c r="BE66" i="12" s="1"/>
  <c r="BF66" i="12" s="1"/>
  <c r="BG66" i="12" s="1"/>
  <c r="BH66" i="12" s="1"/>
  <c r="BI66" i="12" s="1"/>
  <c r="BJ66" i="12" s="1"/>
  <c r="BK66" i="12" s="1"/>
  <c r="BL66" i="12" s="1"/>
  <c r="BM66" i="12" s="1"/>
  <c r="BN66" i="12" s="1"/>
  <c r="BO66" i="12" s="1"/>
  <c r="AR73" i="12"/>
  <c r="AS73" i="12" s="1"/>
  <c r="AT73" i="12" s="1"/>
  <c r="AU73" i="12" s="1"/>
  <c r="AV73" i="12" s="1"/>
  <c r="AW73" i="12" s="1"/>
  <c r="AX73" i="12" s="1"/>
  <c r="AY73" i="12" s="1"/>
  <c r="AZ73" i="12" s="1"/>
  <c r="BA73" i="12" s="1"/>
  <c r="BB73" i="12" s="1"/>
  <c r="BC73" i="12" s="1"/>
  <c r="BD73" i="12" s="1"/>
  <c r="BE73" i="12" s="1"/>
  <c r="BF73" i="12" s="1"/>
  <c r="BG73" i="12" s="1"/>
  <c r="BH73" i="12" s="1"/>
  <c r="BI73" i="12" s="1"/>
  <c r="BJ73" i="12" s="1"/>
  <c r="BK73" i="12" s="1"/>
  <c r="BL73" i="12" s="1"/>
  <c r="BM73" i="12" s="1"/>
  <c r="BN73" i="12" s="1"/>
  <c r="O70" i="12"/>
  <c r="P70" i="12" s="1"/>
  <c r="Q70" i="12" s="1"/>
  <c r="R70" i="12" s="1"/>
  <c r="S70" i="12" s="1"/>
  <c r="T70" i="12" s="1"/>
  <c r="U70" i="12" s="1"/>
  <c r="V70" i="12" s="1"/>
  <c r="W70" i="12" s="1"/>
  <c r="X70" i="12" s="1"/>
  <c r="Y70" i="12" s="1"/>
  <c r="Z70" i="12" s="1"/>
  <c r="AA70" i="12" s="1"/>
  <c r="AB70" i="12" s="1"/>
  <c r="AC70" i="12" s="1"/>
  <c r="AD70" i="12" s="1"/>
  <c r="AE70" i="12" s="1"/>
  <c r="AF70" i="12" s="1"/>
  <c r="AG70" i="12" s="1"/>
  <c r="AH70" i="12" s="1"/>
  <c r="AI70" i="12" s="1"/>
  <c r="AJ70" i="12" s="1"/>
  <c r="AK70" i="12" s="1"/>
  <c r="AL70" i="12" s="1"/>
  <c r="AM70" i="12" s="1"/>
  <c r="AN70" i="12" s="1"/>
  <c r="AO70" i="12" s="1"/>
  <c r="AP70" i="12" s="1"/>
  <c r="AQ70" i="12" s="1"/>
  <c r="AR70" i="12" s="1"/>
  <c r="AS70" i="12" s="1"/>
  <c r="AT70" i="12" s="1"/>
  <c r="AU70" i="12" s="1"/>
  <c r="AV70" i="12" s="1"/>
  <c r="AW70" i="12" s="1"/>
  <c r="AX70" i="12" s="1"/>
  <c r="AY70" i="12" s="1"/>
  <c r="AZ70" i="12" s="1"/>
  <c r="BA70" i="12" s="1"/>
  <c r="BB70" i="12" s="1"/>
  <c r="BC70" i="12" s="1"/>
  <c r="BD70" i="12" s="1"/>
  <c r="BE70" i="12" s="1"/>
  <c r="BF70" i="12" s="1"/>
  <c r="BG70" i="12" s="1"/>
  <c r="BH70" i="12" s="1"/>
  <c r="BI70" i="12" s="1"/>
  <c r="BJ70" i="12" s="1"/>
  <c r="BK70" i="12" s="1"/>
  <c r="BL70" i="12" s="1"/>
  <c r="BM70" i="12" s="1"/>
  <c r="BN70" i="12" s="1"/>
  <c r="AR22" i="12"/>
  <c r="AR24" i="12" s="1"/>
  <c r="C34" i="12" s="1"/>
  <c r="AR27" i="12"/>
  <c r="O22" i="12"/>
  <c r="O24" i="12" s="1"/>
  <c r="O27" i="12"/>
  <c r="E22" i="12"/>
  <c r="E24" i="12" s="1"/>
  <c r="E27" i="12"/>
  <c r="AR74" i="12"/>
  <c r="AS74" i="12" s="1"/>
  <c r="AT74" i="12" s="1"/>
  <c r="AU74" i="12" s="1"/>
  <c r="AV74" i="12" s="1"/>
  <c r="AW74" i="12" s="1"/>
  <c r="AX74" i="12" s="1"/>
  <c r="AY74" i="12" s="1"/>
  <c r="AZ74" i="12" s="1"/>
  <c r="BA74" i="12" s="1"/>
  <c r="BB74" i="12" s="1"/>
  <c r="BC74" i="12" s="1"/>
  <c r="BD74" i="12" s="1"/>
  <c r="BE74" i="12" s="1"/>
  <c r="BF74" i="12" s="1"/>
  <c r="BG74" i="12" s="1"/>
  <c r="BH74" i="12" s="1"/>
  <c r="BI74" i="12" s="1"/>
  <c r="BJ74" i="12" s="1"/>
  <c r="BK74" i="12" s="1"/>
  <c r="BL74" i="12" s="1"/>
  <c r="BM74" i="12" s="1"/>
  <c r="BN74" i="12" s="1"/>
  <c r="S26" i="12"/>
  <c r="S30" i="12" s="1"/>
  <c r="P30" i="2"/>
  <c r="Q32" i="2"/>
  <c r="F15" i="2"/>
  <c r="F16" i="2" s="1"/>
  <c r="F18" i="2"/>
  <c r="H31" i="2"/>
  <c r="G14" i="2"/>
  <c r="BO71" i="12" l="1"/>
  <c r="E26" i="12"/>
  <c r="E30" i="12" s="1"/>
  <c r="E32" i="12"/>
  <c r="AR26" i="12"/>
  <c r="AR30" i="12" s="1"/>
  <c r="AR32" i="12"/>
  <c r="O26" i="12"/>
  <c r="O30" i="12" s="1"/>
  <c r="O32" i="12"/>
  <c r="O30" i="2"/>
  <c r="P32" i="2"/>
  <c r="G18" i="2"/>
  <c r="G15" i="2"/>
  <c r="G16" i="2" s="1"/>
  <c r="I31" i="2"/>
  <c r="H14" i="2"/>
  <c r="N30" i="2" l="1"/>
  <c r="O32" i="2"/>
  <c r="J31" i="2"/>
  <c r="I14" i="2"/>
  <c r="H15" i="2"/>
  <c r="H16" i="2" s="1"/>
  <c r="H18" i="2"/>
  <c r="M30" i="2" l="1"/>
  <c r="N32" i="2"/>
  <c r="I15" i="2"/>
  <c r="I16" i="2" s="1"/>
  <c r="I18" i="2"/>
  <c r="K31" i="2"/>
  <c r="J14" i="2"/>
  <c r="L30" i="2" l="1"/>
  <c r="M32" i="2"/>
  <c r="J15" i="2"/>
  <c r="J16" i="2" s="1"/>
  <c r="J18" i="2"/>
  <c r="K14" i="2"/>
  <c r="L31" i="2"/>
  <c r="K30" i="2" l="1"/>
  <c r="L32" i="2"/>
  <c r="L14" i="2"/>
  <c r="M31" i="2"/>
  <c r="K18" i="2"/>
  <c r="K15" i="2"/>
  <c r="K16" i="2" s="1"/>
  <c r="J30" i="2" l="1"/>
  <c r="K32" i="2"/>
  <c r="N31" i="2"/>
  <c r="M14" i="2"/>
  <c r="L18" i="2"/>
  <c r="L15" i="2"/>
  <c r="L16" i="2" s="1"/>
  <c r="I30" i="2" l="1"/>
  <c r="J32" i="2"/>
  <c r="M18" i="2"/>
  <c r="M15" i="2"/>
  <c r="M16" i="2" s="1"/>
  <c r="O31" i="2"/>
  <c r="N14" i="2"/>
  <c r="H30" i="2" l="1"/>
  <c r="I32" i="2"/>
  <c r="N15" i="2"/>
  <c r="N16" i="2" s="1"/>
  <c r="N18" i="2"/>
  <c r="P31" i="2"/>
  <c r="O14" i="2"/>
  <c r="G30" i="2" l="1"/>
  <c r="H32" i="2"/>
  <c r="O15" i="2"/>
  <c r="O16" i="2" s="1"/>
  <c r="O18" i="2"/>
  <c r="Q31" i="2"/>
  <c r="P14" i="2"/>
  <c r="F30" i="2" l="1"/>
  <c r="G32" i="2"/>
  <c r="P15" i="2"/>
  <c r="P16" i="2" s="1"/>
  <c r="P18" i="2"/>
  <c r="Q14" i="2"/>
  <c r="R31" i="2"/>
  <c r="E30" i="2" l="1"/>
  <c r="F32" i="2"/>
  <c r="Q15" i="2"/>
  <c r="Q16" i="2" s="1"/>
  <c r="Q18" i="2"/>
  <c r="S31" i="2"/>
  <c r="R14" i="2"/>
  <c r="D30" i="2" l="1"/>
  <c r="D32" i="2" s="1"/>
  <c r="E32" i="2"/>
  <c r="R15" i="2"/>
  <c r="R16" i="2" s="1"/>
  <c r="R18" i="2"/>
  <c r="S14" i="2"/>
  <c r="T31" i="2"/>
  <c r="U31" i="2" s="1"/>
  <c r="T14" i="2" l="1"/>
  <c r="S18" i="2"/>
  <c r="S15" i="2"/>
  <c r="S16" i="2" s="1"/>
  <c r="V14" i="2" l="1"/>
  <c r="U14" i="2"/>
  <c r="T15" i="2"/>
  <c r="T16" i="2" s="1"/>
  <c r="T18" i="2"/>
  <c r="U18" i="2" l="1"/>
  <c r="U15" i="2"/>
  <c r="U16" i="2" s="1"/>
  <c r="V15" i="2"/>
  <c r="V16" i="2" s="1"/>
  <c r="V1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tc={0D46D137-2A40-4B72-83FE-1FE0BF768F6E}</author>
  </authors>
  <commentList>
    <comment ref="D2" authorId="0" shapeId="0" xr:uid="{0D46D137-2A40-4B72-83FE-1FE0BF768F6E}">
      <text>
        <t>[Threaded comment]
Your version of Excel allows you to read this threaded comment; however, any edits to it will get removed if the file is opened in a newer version of Excel. Learn more: https://go.microsoft.com/fwlink/?linkid=870924
Comment:
    A T&amp;C assessment is the rating associated with the likelihood of the sovereign restricting access to foreign exchange needed for debt service</t>
      </text>
    </comment>
  </commentList>
</comments>
</file>

<file path=xl/sharedStrings.xml><?xml version="1.0" encoding="utf-8"?>
<sst xmlns="http://schemas.openxmlformats.org/spreadsheetml/2006/main" count="654" uniqueCount="416">
  <si>
    <t xml:space="preserve"> </t>
  </si>
  <si>
    <t xml:space="preserve">DEPENSES </t>
  </si>
  <si>
    <t>Dépenses de fonctionnement</t>
  </si>
  <si>
    <t>Consommation intermédiaire (P2)</t>
  </si>
  <si>
    <t>Rémunération des salariés (D1)</t>
  </si>
  <si>
    <t>Autres impôts sur la production (D29)</t>
  </si>
  <si>
    <t>Revenus de la propriété autres que les intérêts (D4 hors D41)</t>
  </si>
  <si>
    <t>Impôts courants sur le revenu et le patrimoine (D5)</t>
  </si>
  <si>
    <t>Intérêts (D41)</t>
  </si>
  <si>
    <t>Prestations et autres transferts</t>
  </si>
  <si>
    <t>Prestations sociales autres que transferts sociaux en nature (D62)</t>
  </si>
  <si>
    <t>Transferts sociaux en nature de produits marchands (D632)</t>
  </si>
  <si>
    <t>Subventions (D3)</t>
  </si>
  <si>
    <t xml:space="preserve">Transferts courants entre administrations publiques (D73) </t>
  </si>
  <si>
    <t>Autres transferts courants (D7 hors D73)</t>
  </si>
  <si>
    <t>Transferts en capital à payer (D9p hors D995p)</t>
  </si>
  <si>
    <t>Acquisitions moins cessions d'actifs non financiers</t>
  </si>
  <si>
    <t>Formation brute de capital fixe (P51g)</t>
  </si>
  <si>
    <t>Autres acquisitions moins cessions d'actifs non financiers (P52, P53, NP)</t>
  </si>
  <si>
    <t>Total des dépenses</t>
  </si>
  <si>
    <t xml:space="preserve"> dont (a) - Cotisations sociales imputées (D122)</t>
  </si>
  <si>
    <t xml:space="preserve"> dont (b) - Capitalisation de la production pour emploi final propre (P51g)</t>
  </si>
  <si>
    <t xml:space="preserve"> dont (c) - Crédits d'impôts enregistrés en dépenses (**)</t>
  </si>
  <si>
    <t xml:space="preserve"> Dépenses hors éléments imputés (a, b et c) (***)</t>
  </si>
  <si>
    <t>RECETTES</t>
  </si>
  <si>
    <t>Recettes de production</t>
  </si>
  <si>
    <t>Production des branches marchandes et ventes résiduelles (P11)</t>
  </si>
  <si>
    <t>Production pour emploi final propre (P12)</t>
  </si>
  <si>
    <t>Paiements partiels des ménages (partie du P13)</t>
  </si>
  <si>
    <t>Autres subventions sur la production (D39)</t>
  </si>
  <si>
    <t>Revenus de la propriété</t>
  </si>
  <si>
    <t>Impôts et cotisations sociales</t>
  </si>
  <si>
    <t>Impôts sur la production et les importations (D2)</t>
  </si>
  <si>
    <t>Impôts en capital à recevoir (D91r)</t>
  </si>
  <si>
    <t>Transferts de recettes fiscales  (D733)</t>
  </si>
  <si>
    <t>Cotisations sociales nettes (D61)</t>
  </si>
  <si>
    <t>Impôts et cotisations dus non recouvrables nets (D995r)</t>
  </si>
  <si>
    <t>Autres transferts</t>
  </si>
  <si>
    <t>Transferts courants entre administrations publiques  (D73 hors D733)</t>
  </si>
  <si>
    <t>Autres transferts courants  (D7 hors D73)</t>
  </si>
  <si>
    <t>Transferts en capital  (D9r hors D91r, D995r)</t>
  </si>
  <si>
    <t>Total des recettes</t>
  </si>
  <si>
    <t xml:space="preserve"> dont (a) - Cotisations sociales imputées (D612)</t>
  </si>
  <si>
    <t xml:space="preserve"> dont (b) - Production pour emploi final propre (P12)</t>
  </si>
  <si>
    <t xml:space="preserve"> dont (c') - Crédits d'impôts enregistrés en recettes (**)</t>
  </si>
  <si>
    <t xml:space="preserve"> Recettes hors éléments imputés (a,b et c') (***)</t>
  </si>
  <si>
    <t>SOLDES</t>
  </si>
  <si>
    <t>Epargne brute (B8g)</t>
  </si>
  <si>
    <t>Capacité (+) ou besoin (-) de financement (B9NF)</t>
  </si>
  <si>
    <t>Milliards d'euros</t>
  </si>
  <si>
    <t xml:space="preserve">(*) Les intérêts (D41), les transferts courants entre administrations (D73 hors D733) et les transferts en capital (D9 hors D91 et D995) sont consolidés des transferts internes aux sous-secteurs.   </t>
  </si>
  <si>
    <t xml:space="preserve">(**) En comptabilité nationale les crédits d'impôts restituables sont enregistrés en dépenses de subventions, de prestations sociales ou de transferts courants ou en capital (D3, D6, D7 et D9) </t>
  </si>
  <si>
    <t xml:space="preserve">même lorsqu'en pratique ils viennent réduire l'impôt dû par le contribuable. Ce traitement a pour contrepartie une recette d'impôts sur le revenu (D51) supplémentaire.  </t>
  </si>
  <si>
    <t xml:space="preserve">(***) L'enregistrement en comptabilité nationale des cotisations sociales imputées et de la production pour emploi final propre entraine un double compte de certaines recettes et dépenses. </t>
  </si>
  <si>
    <t xml:space="preserve">De même le traitement des crédits d'impôts restituables (voir (**)) conduit à l'enregistrement de flux de recettes et dépenses sans équivalent monétaire effectif. Attention, les montants enregistrés une année donnée </t>
  </si>
  <si>
    <t>au titre des crédits d'impôts en dépenses (c) et en recettes (c') peuvent différer en raison d'un décalage entre les dates d'enregistrement des recettes et des dépenses. Par nature, ce décalage est en moyenne nul sur une longue période.</t>
  </si>
  <si>
    <t>Source : Comptes nationaux - Base 2014, Insee</t>
  </si>
  <si>
    <t>Intérêts hors correction au titre des services d'intermédiation financière indirectement mesurés (D41G)</t>
  </si>
  <si>
    <t>3.201 Dépenses et recettes des administrations publiques (S13) en milliards d'euros (*)</t>
  </si>
  <si>
    <t>Dépense - intérêts</t>
  </si>
  <si>
    <t>solde primaire (en milliards)</t>
  </si>
  <si>
    <t>3.101 Dette des administrations publiques (S13) au sens de Maastricht (*) et sa répartition par sous-secteur</t>
  </si>
  <si>
    <t>En milliards d'euros</t>
  </si>
  <si>
    <t>S13 - Ensemble des administrations publiques</t>
  </si>
  <si>
    <t>S1311 - Administration publique centrale</t>
  </si>
  <si>
    <t>S13111 - État</t>
  </si>
  <si>
    <t>S13112 - Organismes divers d'administration centrale</t>
  </si>
  <si>
    <t>S1313 - Administrations publiques locales</t>
  </si>
  <si>
    <t>S1314 - Administrations de sécurité sociale</t>
  </si>
  <si>
    <t>En % du produit intérieur brut</t>
  </si>
  <si>
    <t>B1GQ</t>
  </si>
  <si>
    <t>Produit intérieur brut</t>
  </si>
  <si>
    <t xml:space="preserve">1.101 – Le produit intérieur brut et ses composantes à prix courants </t>
  </si>
  <si>
    <t/>
  </si>
  <si>
    <t>Unité : Milliard d'euros</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</si>
  <si>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</si>
  <si>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</si>
  <si>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</si>
  <si>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</si>
  <si>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</si>
  <si>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</si>
  <si>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</si>
  <si>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</si>
  <si>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</si>
  <si>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</si>
  <si>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</si>
  <si>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</si>
  <si>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</si>
  <si>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</si>
  <si>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</si>
  <si>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</si>
  <si>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</si>
  <si>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</si>
  <si>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</si>
  <si>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</si>
  <si>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</si>
  <si>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</si>
  <si>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</si>
  <si>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</si>
  <si>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</si>
  <si>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</si>
  <si>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</si>
  <si>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</si>
  <si>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</si>
  <si>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</si>
  <si>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</si>
  <si>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</si>
  <si>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</si>
  <si>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</si>
  <si>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</si>
  <si>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</si>
  <si>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</si>
  <si>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</si>
  <si>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</si>
  <si>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</si>
  <si>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</si>
  <si>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</si>
  <si>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</si>
  <si>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</si>
  <si>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</si>
  <si>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</si>
  <si>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</si>
  <si>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</si>
  <si>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</si>
  <si>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</si>
  <si>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</si>
  <si>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</si>
  <si>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</si>
  <si>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</si>
  <si>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</si>
  <si>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</si>
  <si>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</si>
  <si>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</si>
  <si>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</si>
  <si>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</si>
  <si>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</si>
  <si>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</si>
  <si>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</si>
  <si>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</si>
  <si>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</si>
  <si>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</si>
  <si>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</si>
  <si>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</si>
  <si>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</si>
  <si>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</si>
  <si>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</si>
  <si>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</si>
  <si>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</si>
  <si>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</si>
  <si>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Ressources</t>
  </si>
  <si>
    <t>P7</t>
  </si>
  <si>
    <t>Importations de biens et services</t>
  </si>
  <si>
    <t>TFU</t>
  </si>
  <si>
    <t>Total des emplois finaux</t>
  </si>
  <si>
    <t>Emplois</t>
  </si>
  <si>
    <t>P3</t>
  </si>
  <si>
    <t>Dépense de consommation finale</t>
  </si>
  <si>
    <t>S14B</t>
  </si>
  <si>
    <t xml:space="preserve">   Ménages hors entrepreneurs individuels</t>
  </si>
  <si>
    <t>S13</t>
  </si>
  <si>
    <t xml:space="preserve">   Administrations publiques</t>
  </si>
  <si>
    <t>P31</t>
  </si>
  <si>
    <t xml:space="preserve">      dont Dépense de consommation individuelle</t>
  </si>
  <si>
    <t>P32</t>
  </si>
  <si>
    <t xml:space="preserve">      dont Dépense de consommation collective</t>
  </si>
  <si>
    <t>S15</t>
  </si>
  <si>
    <t xml:space="preserve">   Institutions sans but lucratif au services des ménages</t>
  </si>
  <si>
    <t>P51G</t>
  </si>
  <si>
    <t>Formation brute de capital fixe</t>
  </si>
  <si>
    <t>S11X14AA</t>
  </si>
  <si>
    <t xml:space="preserve">   Sociétés et entreprises individuelles non financières</t>
  </si>
  <si>
    <t>S12X14AF</t>
  </si>
  <si>
    <t xml:space="preserve">   Sociétés et entreprises individuelles financières</t>
  </si>
  <si>
    <t>P53</t>
  </si>
  <si>
    <t>Acquisitions moins cessions d’objets de valeur</t>
  </si>
  <si>
    <t>P52</t>
  </si>
  <si>
    <t>Variation des stocks</t>
  </si>
  <si>
    <t>P6</t>
  </si>
  <si>
    <t>Exportations de biens et services</t>
  </si>
  <si>
    <t>DINT_S</t>
  </si>
  <si>
    <t>Demande intérieure hors stocks</t>
  </si>
  <si>
    <t>DINT</t>
  </si>
  <si>
    <t>Total de la demande intérieure en produits</t>
  </si>
  <si>
    <t>Source : Comptes nationaux annuels (base 2014)</t>
  </si>
  <si>
    <t xml:space="preserve">croissance (g) en % </t>
  </si>
  <si>
    <t>Panel construit à partir des autres fiches (md euros)</t>
  </si>
  <si>
    <t xml:space="preserve">Les séries viennent des comptes nationaux de l'INSEE: </t>
  </si>
  <si>
    <t>Comptes nationaux annuels en 2022 − Les comptes de la Nation en 2022 | Insee</t>
  </si>
  <si>
    <t>1.101-103 – Le produit intérieur brut et ses composantes</t>
  </si>
  <si>
    <t>3.101 – Dette des administrations publiques (S13) au sens de Maastricht et sa répartition par sous-secteur (En milliards d'euros et %)</t>
  </si>
  <si>
    <t>3.201 – Dépenses et recettes des administrations publiques (S13) (En milliards d'euros)</t>
  </si>
  <si>
    <t>et de la Macrohistory database (Jorda, Schularick, Taylor)</t>
  </si>
  <si>
    <t>Les fiches excels INSEE téléchargées sont les suivantes:</t>
  </si>
  <si>
    <t xml:space="preserve">Les métadonnées de la macrohistory database peuvent être trouvées ici, </t>
  </si>
  <si>
    <t>(section France)</t>
  </si>
  <si>
    <t>gdp</t>
  </si>
  <si>
    <t>debtgdp</t>
  </si>
  <si>
    <t>revenue</t>
  </si>
  <si>
    <t>expenditure</t>
  </si>
  <si>
    <t>deficit</t>
  </si>
  <si>
    <t>short_ir</t>
  </si>
  <si>
    <t>long_ir</t>
  </si>
  <si>
    <t>et nos variables pertinentes sont décrites dans une autre feuille ici</t>
  </si>
  <si>
    <t>(les séries qui ont été sélectionnées dans les différentes fiches excel sont surlignées)</t>
  </si>
  <si>
    <r>
      <rPr>
        <sz val="10"/>
        <rFont val="Arial"/>
        <family val="2"/>
      </rPr>
      <t>Les séries PIB, Dette, Dépense et recette ont été collectées sur le site de l'INSEE et la base de données Macrohistory database afin de créer notre panel ici</t>
    </r>
    <r>
      <rPr>
        <sz val="10"/>
        <rFont val="Arial"/>
        <family val="2"/>
      </rPr>
      <t xml:space="preserve">: </t>
    </r>
  </si>
  <si>
    <t>Nos séries</t>
  </si>
  <si>
    <r>
      <t>r</t>
    </r>
    <r>
      <rPr>
        <sz val="8"/>
        <rFont val="Arial"/>
        <family val="2"/>
      </rPr>
      <t xml:space="preserve"> (charge intérêts/dette(t-1))</t>
    </r>
  </si>
  <si>
    <t xml:space="preserve">Charge Intérêts </t>
  </si>
  <si>
    <t>r-g (en %)</t>
  </si>
  <si>
    <t>Dette/PIB</t>
  </si>
  <si>
    <t>Reconstruction avec Jorda Schularick</t>
  </si>
  <si>
    <t>solde primaire %PIB</t>
  </si>
  <si>
    <t>Dette/PIB Jorda (en %)</t>
  </si>
  <si>
    <t>Reconstruction r (en %)</t>
  </si>
  <si>
    <t>Reconstruction r-g</t>
  </si>
  <si>
    <t>Solde stabilisant dette/PIB</t>
  </si>
  <si>
    <t>en milliard</t>
  </si>
  <si>
    <t>en % PIB</t>
  </si>
  <si>
    <t>r-g constant</t>
  </si>
  <si>
    <t>dette a r-g constant (index 1950)</t>
  </si>
  <si>
    <t>dette a r-g constant (index 2000)</t>
  </si>
  <si>
    <t>Deficit total</t>
  </si>
  <si>
    <t>Deficit sur PIB</t>
  </si>
  <si>
    <t>DeltaB sur PIB</t>
  </si>
  <si>
    <t>Deficit primaire sur PIB</t>
  </si>
  <si>
    <t>r=</t>
  </si>
  <si>
    <t>g=</t>
  </si>
  <si>
    <t xml:space="preserve">dette a r,g constant </t>
  </si>
  <si>
    <t>index 1960</t>
  </si>
  <si>
    <t>index 1970</t>
  </si>
  <si>
    <t>index 1980</t>
  </si>
  <si>
    <t>index 1990</t>
  </si>
  <si>
    <t>index 2000</t>
  </si>
  <si>
    <t>index 2010</t>
  </si>
  <si>
    <t>r moyen</t>
  </si>
  <si>
    <t>g moyen</t>
  </si>
  <si>
    <t>1980-2022</t>
  </si>
  <si>
    <t>2000-2022</t>
  </si>
  <si>
    <t>Deficit residuel (variation de la dette)</t>
  </si>
  <si>
    <t>deficit primaire = deficit residuel - charge dette (en milliards)</t>
  </si>
  <si>
    <t>1.105 – Evolution du produit intérieur brut : les trois approches à prix courants</t>
  </si>
  <si>
    <t>Unité : %</t>
  </si>
  <si>
    <t>Produit intérieur brut (approche production)</t>
  </si>
  <si>
    <t>B1G</t>
  </si>
  <si>
    <t xml:space="preserve">  Valeur ajoutée brute</t>
  </si>
  <si>
    <t>D21</t>
  </si>
  <si>
    <t>+ Impôts sur les produits</t>
  </si>
  <si>
    <t>D31</t>
  </si>
  <si>
    <t>- Subventions sur les produits</t>
  </si>
  <si>
    <t>Produit intérieur brut (approche demande)</t>
  </si>
  <si>
    <t xml:space="preserve">  Dépense de consommation finale</t>
  </si>
  <si>
    <t>P5</t>
  </si>
  <si>
    <t>+ Formation brute de capital/Formation nette de capital</t>
  </si>
  <si>
    <t>+ Exportations de biens et services</t>
  </si>
  <si>
    <t>- Importations de biens et services</t>
  </si>
  <si>
    <t>Produit intérieur brut (approche revenus)</t>
  </si>
  <si>
    <t>D1</t>
  </si>
  <si>
    <t xml:space="preserve">  Rémunération des salariés</t>
  </si>
  <si>
    <t>B2A3G</t>
  </si>
  <si>
    <t>+ Excédent brut d’exploitation et revenu mixte brut</t>
  </si>
  <si>
    <t>D2</t>
  </si>
  <si>
    <t>+ Impôts sur la production et les importations</t>
  </si>
  <si>
    <t>D3</t>
  </si>
  <si>
    <t>- Subventions</t>
  </si>
  <si>
    <t>FOREIGN CURRENCY RATING (LT/OUTLOOK/ST)</t>
  </si>
  <si>
    <t>LOCAL CURRENCY RATING (LT/OUTLOOK/ST)</t>
  </si>
  <si>
    <t>COUNTRY T&amp;C ASSESSMENT</t>
  </si>
  <si>
    <t>AA/Stable/A-1+</t>
  </si>
  <si>
    <t>Oct. 10, 2014</t>
  </si>
  <si>
    <t>AAA*</t>
  </si>
  <si>
    <t>AA/Negative/A-1+</t>
  </si>
  <si>
    <t>Nov. 01, 2005</t>
  </si>
  <si>
    <t>AAA/Stable/A-1+</t>
  </si>
  <si>
    <t>AAA</t>
  </si>
  <si>
    <t>Jul. 27, 1992</t>
  </si>
  <si>
    <t>Jun. 26, 1989</t>
  </si>
  <si>
    <t>AA+/Negative/A-1+</t>
  </si>
  <si>
    <t>AAA/--/A-1+</t>
  </si>
  <si>
    <t>AAA/--/--</t>
  </si>
  <si>
    <t>Jan. 13, 2012</t>
  </si>
  <si>
    <t>Dec. 05, 2011</t>
  </si>
  <si>
    <t>AAA/Watch Neg/A-1+</t>
  </si>
  <si>
    <t>Nov. 23, 1981</t>
  </si>
  <si>
    <t>AA-</t>
  </si>
  <si>
    <t>AA+</t>
  </si>
  <si>
    <t>AA</t>
  </si>
  <si>
    <t>AAA/--/A-1</t>
  </si>
  <si>
    <t>Dec. 02, 2022</t>
  </si>
  <si>
    <t>Oct. 21, 2016</t>
  </si>
  <si>
    <t>Nov. 08, 2013</t>
  </si>
  <si>
    <t>Jan. 01, 1981</t>
  </si>
  <si>
    <t>Jun. 25, 1975</t>
  </si>
  <si>
    <t xml:space="preserve">S&amp;P rating </t>
  </si>
  <si>
    <t>DATE :</t>
  </si>
  <si>
    <t>28-Apr-2023</t>
  </si>
  <si>
    <t>05-Aug-2022</t>
  </si>
  <si>
    <t>18-Feb-2022</t>
  </si>
  <si>
    <t>07-May-2021</t>
  </si>
  <si>
    <t>15-May-2020</t>
  </si>
  <si>
    <t>13-Dec-2019</t>
  </si>
  <si>
    <t>09-Dec-2016</t>
  </si>
  <si>
    <t>11-Dec-2015</t>
  </si>
  <si>
    <t>12-Dec-2014</t>
  </si>
  <si>
    <t>20-Dec-2013</t>
  </si>
  <si>
    <t>14-Dec-2012</t>
  </si>
  <si>
    <t>16-Dec-2011</t>
  </si>
  <si>
    <t>31-May-2011</t>
  </si>
  <si>
    <t>16-Dec-2008</t>
  </si>
  <si>
    <t>23-May-2006</t>
  </si>
  <si>
    <t>14-Dec-2005</t>
  </si>
  <si>
    <t>07-Dec-2004</t>
  </si>
  <si>
    <t>01-Aug-2003</t>
  </si>
  <si>
    <t>13-Aug-2001</t>
  </si>
  <si>
    <t>10-Aug-1994</t>
  </si>
  <si>
    <t>RATING :</t>
  </si>
  <si>
    <t>ACTION :</t>
  </si>
  <si>
    <t>Affirmed</t>
  </si>
  <si>
    <t>Downgrade</t>
  </si>
  <si>
    <t>Review - No Action</t>
  </si>
  <si>
    <t>Rating Watch On</t>
  </si>
  <si>
    <t>Revision IDR</t>
  </si>
  <si>
    <t>Revision Outlook</t>
  </si>
  <si>
    <t>New Rating</t>
  </si>
  <si>
    <t xml:space="preserve">Fitch rating </t>
  </si>
  <si>
    <t>DATE</t>
  </si>
  <si>
    <t>Changement du niveau de dette vs annee **passee**</t>
  </si>
  <si>
    <t>Dette/PIB Jorda Correction (en %)</t>
  </si>
  <si>
    <t>solde public (milliard) INSEE</t>
  </si>
  <si>
    <t>solde public (%pib) INSEE</t>
  </si>
  <si>
    <t>solde primaire (milliard) INSEE</t>
  </si>
  <si>
    <t>solde primaire(%pib) INSEE</t>
  </si>
  <si>
    <t>Dette des APU (Maastricht) INSEE</t>
  </si>
  <si>
    <t>Produit intérieur brut INSEE</t>
  </si>
  <si>
    <t>Charge Intérêts INSEE</t>
  </si>
  <si>
    <t>ecart stock flux (en md)</t>
  </si>
  <si>
    <t>ecart stock flux (en % pib)</t>
  </si>
  <si>
    <t xml:space="preserve">Reconstruction dette /pib </t>
  </si>
  <si>
    <t xml:space="preserve">r-g moyen </t>
  </si>
  <si>
    <t>1960-2022</t>
  </si>
  <si>
    <t>1970-2022</t>
  </si>
  <si>
    <t>1975-2022</t>
  </si>
  <si>
    <t xml:space="preserve">hélène </t>
  </si>
  <si>
    <t xml:space="preserve">variation de la dette </t>
  </si>
  <si>
    <t>solde comptable B9</t>
  </si>
  <si>
    <t>déficit comptable</t>
  </si>
  <si>
    <t xml:space="preserve">ajustement stock flux </t>
  </si>
  <si>
    <t xml:space="preserve">ajustement stock flux sur pib </t>
  </si>
  <si>
    <t>index 1975</t>
  </si>
  <si>
    <t>moyenne 75-22</t>
  </si>
  <si>
    <t xml:space="preserve">déficit primaire comptable </t>
  </si>
  <si>
    <t xml:space="preserve">déficit primaire comptable en % pib </t>
  </si>
  <si>
    <t xml:space="preserve">solde conjoncturel (commission) </t>
  </si>
  <si>
    <t xml:space="preserve">solde structurel </t>
  </si>
  <si>
    <t xml:space="preserve">solde structurel primaire </t>
  </si>
  <si>
    <t>deficit primaire ajusté %PIB</t>
  </si>
  <si>
    <t>charge d'intérêts</t>
  </si>
  <si>
    <t>recalculée</t>
  </si>
  <si>
    <t>Graphe 1</t>
  </si>
  <si>
    <t>Graphe 2</t>
  </si>
  <si>
    <t>Dette/pib Jorda</t>
  </si>
  <si>
    <t>déficit % PIB</t>
  </si>
  <si>
    <t>Graphe 3:</t>
  </si>
  <si>
    <t xml:space="preserve">r et g </t>
  </si>
  <si>
    <t xml:space="preserve">moyenne: r-g </t>
  </si>
  <si>
    <t>r bactracked avec taux longs</t>
  </si>
  <si>
    <r>
      <t xml:space="preserve">Reconstruction Dette </t>
    </r>
    <r>
      <rPr>
        <sz val="8"/>
        <rFont val="Arial"/>
        <family val="2"/>
      </rPr>
      <t>jorda*insee</t>
    </r>
  </si>
  <si>
    <t xml:space="preserve"> r avec jorda (en %)</t>
  </si>
  <si>
    <t>1970-2023</t>
  </si>
  <si>
    <t>1975-2023</t>
  </si>
  <si>
    <t>1980-2023</t>
  </si>
  <si>
    <t>1960-2023</t>
  </si>
  <si>
    <t>Graphe 4:</t>
  </si>
  <si>
    <t>dette a r-g constant (index 1970)</t>
  </si>
  <si>
    <t>Graphe 5:</t>
  </si>
  <si>
    <t>Déficits primaires</t>
  </si>
  <si>
    <t>Graphe 9: solde conjoncturel</t>
  </si>
  <si>
    <t>Variable</t>
  </si>
  <si>
    <t>Unit/Description</t>
  </si>
  <si>
    <t>Country</t>
  </si>
  <si>
    <t>Unit</t>
  </si>
  <si>
    <t>Year</t>
  </si>
  <si>
    <t>Cyclical component of net lending, % GDP (UBLGC)</t>
  </si>
  <si>
    <t>Percentage of trend GDP at current prices:</t>
  </si>
  <si>
    <t>France</t>
  </si>
  <si>
    <t>(Percentage of trend GDP at current prices)</t>
  </si>
  <si>
    <t>Graphe 10: solde primaire</t>
  </si>
  <si>
    <t>V.2 Dette et trajectoire contrefactuelle avec r-g = 0</t>
  </si>
  <si>
    <t xml:space="preserve">V.1 Dette et trajectoire contrefactuelle avec r-g = 0 </t>
  </si>
  <si>
    <t>(index avec série insee de déficit primaire)</t>
  </si>
  <si>
    <t>(index avec série ajustée de déficit primaire)</t>
  </si>
  <si>
    <t>(a)</t>
  </si>
  <si>
    <t>(b)</t>
  </si>
  <si>
    <t>(c)</t>
  </si>
  <si>
    <t xml:space="preserve"> Total = (a) + (b) + (c)</t>
  </si>
  <si>
    <r>
      <t xml:space="preserve">Reconstruction Dette </t>
    </r>
    <r>
      <rPr>
        <sz val="8"/>
        <rFont val="Arial"/>
        <family val="2"/>
      </rPr>
      <t>(Row20*Row4)</t>
    </r>
  </si>
  <si>
    <t>charge d'interets / PIB</t>
  </si>
  <si>
    <t>Check = Variation de la dette en % PIB</t>
  </si>
  <si>
    <t>Variation du ratio dette sur PIB</t>
  </si>
  <si>
    <t>Terme de croissance: g_t * B_t-1/Y_t</t>
  </si>
  <si>
    <t>(d)</t>
  </si>
  <si>
    <t xml:space="preserve"> Total = (a) + (b) + (c) - (d)</t>
  </si>
  <si>
    <t>Terme r-g (=(c) - (d))</t>
  </si>
  <si>
    <t>Deficit primaire + ajustement stock flux sur PIB (a) + (b)</t>
  </si>
  <si>
    <t>https://www.insee.fr/fr/statistiques/8062883</t>
  </si>
  <si>
    <t>Donnees 2023:</t>
  </si>
  <si>
    <t>Dette (info rapide #75)</t>
  </si>
  <si>
    <t>https://www.insee.fr/fr/statistiques/2381414</t>
  </si>
  <si>
    <t>Deficit, depenses, recettes</t>
  </si>
  <si>
    <t>Parution</t>
  </si>
  <si>
    <t>26/03/2024</t>
  </si>
  <si>
    <t>https://www.insee.fr/fr/statistiques/8061907</t>
  </si>
  <si>
    <t>Dette et deficit (info rapide #74)</t>
  </si>
  <si>
    <t>maj 8 mai avec donnees du 26 mars</t>
  </si>
  <si>
    <t>Deficit publics</t>
  </si>
  <si>
    <t>1960-1979%</t>
  </si>
  <si>
    <t>1980-1999%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</si>
</sst>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
    <numFmt numFmtId="167" formatCode="#,##0.000"/>
    <numFmt numFmtId="168" formatCode="##############"/>
  </numFmts>
  <fonts count="17" x14ac:knownFonts="1">
    <font>
      <sz val="10"/>
      <name val="Arial"/>
    </font>
    <font>
      <sz val="11"/>
      <color theme="1"/>
      <name val="Calibri"/>
      <family val="2"/>
      <scheme val="minor"/>
    </font>
    <font>
      <b/>
      <sz val="10"/>
      <name val="Arial"/>
      <family val="2"/>
    </font>
    <font>
      <sz val="10"/>
      <name val="Arial"/>
      <family val="2"/>
    </font>
    <font>
      <sz val="10"/>
      <name val="Arial"/>
      <family val="2"/>
    </font>
    <font>
      <sz val="11"/>
      <color indexed="8"/>
      <name val="Calibri"/>
      <family val="2"/>
      <scheme val="minor"/>
    </font>
    <font>
      <b/>
      <sz val="10"/>
      <name val="Arial"/>
      <family val="2"/>
    </font>
    <font>
      <i/>
      <sz val="8"/>
      <name val="Arial"/>
      <family val="2"/>
    </font>
    <font>
      <u/>
      <sz val="10"/>
      <color theme="10"/>
      <name val="Arial"/>
      <family val="2"/>
    </font>
    <font>
      <sz val="10"/>
      <color theme="0" tint="-0.34998626667073579"/>
      <name val="Arial"/>
      <family val="2"/>
    </font>
    <font>
      <sz val="8"/>
      <name val="Arial"/>
      <family val="2"/>
    </font>
    <font>
      <sz val="10"/>
      <name val="Arial"/>
      <family val="2"/>
    </font>
    <font>
      <b/>
      <sz val="10"/>
      <color rgb="FF000000"/>
      <name val="Arial"/>
      <family val="2"/>
    </font>
    <font>
      <sz val="10"/>
      <color rgb="FF000000"/>
      <name val="Arial"/>
      <family val="2"/>
    </font>
    <font>
      <b/>
      <u/>
      <sz val="11"/>
      <color theme="10"/>
      <name val="Arial"/>
      <family val="2"/>
    </font>
    <font>
      <sz val="10"/>
      <color theme="0"/>
      <name val="Arial"/>
      <family val="2"/>
    </font>
    <font>
      <b/>
      <sz val="11"/>
      <color theme="1"/>
      <name val="Calibri"/>
      <family val="2"/>
      <scheme val="minor"/>
    </font>
  </fonts>
  <fills count="11">
    <fill>
      <patternFill patternType="none"/>
    </fill>
    <fill>
      <patternFill patternType="gray125"/>
    </fill>
    <fill>
      <patternFill patternType="solid">
        <fgColor rgb="FFFFC000"/>
        <bgColor indexed="64"/>
      </patternFill>
    </fill>
    <fill>
      <patternFill patternType="solid">
        <fgColor theme="9" tint="0.79998168889431442"/>
        <bgColor indexed="64"/>
      </patternFill>
    </fill>
    <fill>
      <patternFill patternType="solid">
        <fgColor theme="7"/>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rgb="FFC00000"/>
        <bgColor indexed="64"/>
      </patternFill>
    </fill>
    <fill>
      <patternFill patternType="solid">
        <fgColor rgb="FFF2F2F2"/>
        <bgColor indexed="64"/>
      </patternFill>
    </fill>
  </fills>
  <borders count="6">
    <border>
      <left/>
      <right/>
      <top/>
      <bottom/>
      <diagonal/>
    </border>
    <border>
      <left/>
      <right/>
      <top/>
      <bottom style="medium">
        <color rgb="FFCCCCCC"/>
      </bottom>
      <diagonal/>
    </border>
    <border>
      <left style="thin">
        <color indexed="64"/>
      </left>
      <right style="thin">
        <color indexed="64"/>
      </right>
      <top style="thin">
        <color indexed="64"/>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rgb="FF7F7F7F"/>
      </left>
      <right style="thin">
        <color rgb="FF7F7F7F"/>
      </right>
      <top style="thin">
        <color rgb="FF7F7F7F"/>
      </top>
      <bottom style="thin">
        <color rgb="FF7F7F7F"/>
      </bottom>
      <diagonal/>
    </border>
    <border>
      <left style="hair">
        <color indexed="8"/>
      </left>
      <right style="thin">
        <color indexed="8"/>
      </right>
      <top/>
      <bottom/>
      <diagonal/>
    </border>
  </borders>
  <cellStyleXfs count="14">
    <xf numFmtId="0" fontId="0" fillId="0" borderId="0"/>
    <xf numFmtId="0" fontId="3" fillId="0" borderId="0"/>
    <xf numFmtId="0" fontId="5" fillId="0" borderId="0"/>
    <xf numFmtId="0" fontId="8" fillId="0" borderId="0" applyNumberFormat="0" applyFill="0" applyBorder="0" applyAlignment="0" applyProtection="0"/>
    <xf numFmtId="0" fontId="3" fillId="0" borderId="0"/>
    <xf numFmtId="9" fontId="11"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0" fontId="1" fillId="0" borderId="0"/>
  </cellStyleXfs>
  <cellXfs count="76">
    <xf numFmtId="0" fontId="0" fillId="0" borderId="0" xfId="0"/>
    <xf numFmtId="164" fontId="0" fillId="0" borderId="0" xfId="0" applyNumberFormat="1"/>
    <xf numFmtId="0" fontId="2" fillId="0" borderId="0" xfId="0" applyFont="1"/>
    <xf numFmtId="164" fontId="0" fillId="0" borderId="0" xfId="0" applyNumberFormat="1" applyAlignment="1">
      <alignment horizontal="right"/>
    </xf>
    <xf numFmtId="164" fontId="3" fillId="0" borderId="0" xfId="0" applyNumberFormat="1" applyFont="1"/>
    <xf numFmtId="164" fontId="0" fillId="2" borderId="0" xfId="0" applyNumberFormat="1" applyFill="1"/>
    <xf numFmtId="164" fontId="0" fillId="2" borderId="0" xfId="0" applyNumberFormat="1" applyFill="1" applyAlignment="1">
      <alignment horizontal="right"/>
    </xf>
    <xf numFmtId="2" fontId="0" fillId="0" borderId="0" xfId="0" applyNumberFormat="1"/>
    <xf numFmtId="165" fontId="0" fillId="0" borderId="0" xfId="0" applyNumberFormat="1"/>
    <xf numFmtId="0" fontId="2" fillId="0" borderId="0" xfId="1" applyFont="1"/>
    <xf numFmtId="0" fontId="3" fillId="0" borderId="0" xfId="1"/>
    <xf numFmtId="164" fontId="3" fillId="0" borderId="0" xfId="1" applyNumberFormat="1" applyAlignment="1">
      <alignment horizontal="right"/>
    </xf>
    <xf numFmtId="164" fontId="3" fillId="2" borderId="0" xfId="1" applyNumberFormat="1" applyFill="1"/>
    <xf numFmtId="164" fontId="3" fillId="2" borderId="0" xfId="1" applyNumberFormat="1" applyFill="1" applyAlignment="1">
      <alignment horizontal="right"/>
    </xf>
    <xf numFmtId="0" fontId="4" fillId="0" borderId="0" xfId="2" applyFont="1" applyAlignment="1">
      <alignment vertical="center" wrapText="1"/>
    </xf>
    <xf numFmtId="164" fontId="4" fillId="0" borderId="0" xfId="2" applyNumberFormat="1" applyFont="1"/>
    <xf numFmtId="0" fontId="5" fillId="0" borderId="0" xfId="2"/>
    <xf numFmtId="0" fontId="6" fillId="0" borderId="0" xfId="2" applyFont="1"/>
    <xf numFmtId="0" fontId="4" fillId="0" borderId="0" xfId="2" applyFont="1"/>
    <xf numFmtId="0" fontId="7" fillId="0" borderId="0" xfId="2" applyFont="1"/>
    <xf numFmtId="0" fontId="8" fillId="0" borderId="0" xfId="3"/>
    <xf numFmtId="0" fontId="3" fillId="0" borderId="0" xfId="0" applyFont="1"/>
    <xf numFmtId="0" fontId="3" fillId="0" borderId="0" xfId="4"/>
    <xf numFmtId="10" fontId="3" fillId="0" borderId="0" xfId="4" applyNumberFormat="1"/>
    <xf numFmtId="165" fontId="3" fillId="0" borderId="0" xfId="4" applyNumberFormat="1"/>
    <xf numFmtId="0" fontId="2" fillId="0" borderId="0" xfId="4" applyFont="1"/>
    <xf numFmtId="0" fontId="3" fillId="0" borderId="0" xfId="0" applyFont="1" applyAlignment="1">
      <alignment horizontal="center" vertical="center" wrapText="1"/>
    </xf>
    <xf numFmtId="0" fontId="9" fillId="0" borderId="0" xfId="0" applyFont="1"/>
    <xf numFmtId="0" fontId="8" fillId="0" borderId="0" xfId="3" quotePrefix="1"/>
    <xf numFmtId="10" fontId="0" fillId="0" borderId="0" xfId="0" applyNumberFormat="1"/>
    <xf numFmtId="164" fontId="3" fillId="2" borderId="0" xfId="0" applyNumberFormat="1" applyFont="1" applyFill="1"/>
    <xf numFmtId="164" fontId="0" fillId="3" borderId="0" xfId="0" applyNumberFormat="1" applyFill="1"/>
    <xf numFmtId="164" fontId="3" fillId="3" borderId="0" xfId="0" applyNumberFormat="1" applyFont="1" applyFill="1"/>
    <xf numFmtId="0" fontId="3" fillId="3" borderId="0" xfId="0" applyFont="1" applyFill="1"/>
    <xf numFmtId="9" fontId="0" fillId="0" borderId="0" xfId="5" applyFont="1"/>
    <xf numFmtId="9" fontId="0" fillId="0" borderId="0" xfId="0" applyNumberFormat="1"/>
    <xf numFmtId="9" fontId="0" fillId="4" borderId="0" xfId="0" applyNumberFormat="1" applyFill="1"/>
    <xf numFmtId="10" fontId="0" fillId="5" borderId="0" xfId="0" applyNumberFormat="1" applyFill="1"/>
    <xf numFmtId="164" fontId="3" fillId="6" borderId="0" xfId="0" applyNumberFormat="1" applyFont="1" applyFill="1"/>
    <xf numFmtId="0" fontId="3" fillId="6" borderId="0" xfId="0" applyFont="1" applyFill="1"/>
    <xf numFmtId="165" fontId="3" fillId="0" borderId="0" xfId="0" applyNumberFormat="1" applyFont="1"/>
    <xf numFmtId="166" fontId="0" fillId="0" borderId="0" xfId="5" applyNumberFormat="1" applyFont="1"/>
    <xf numFmtId="0" fontId="0" fillId="2" borderId="0" xfId="0" applyFill="1"/>
    <xf numFmtId="0" fontId="0" fillId="4" borderId="0" xfId="0" applyFill="1"/>
    <xf numFmtId="0" fontId="12" fillId="8" borderId="2" xfId="0" applyFont="1" applyFill="1" applyBorder="1" applyAlignment="1">
      <alignment vertical="center"/>
    </xf>
    <xf numFmtId="15" fontId="13" fillId="8" borderId="3" xfId="0" applyNumberFormat="1" applyFont="1" applyFill="1" applyBorder="1" applyAlignment="1">
      <alignment horizontal="center" vertical="center"/>
    </xf>
    <xf numFmtId="0" fontId="13" fillId="8" borderId="3" xfId="0" applyFont="1" applyFill="1" applyBorder="1" applyAlignment="1">
      <alignment vertical="center"/>
    </xf>
    <xf numFmtId="0" fontId="13" fillId="4" borderId="3" xfId="0" applyFont="1" applyFill="1" applyBorder="1" applyAlignment="1">
      <alignment horizontal="center" vertical="center"/>
    </xf>
    <xf numFmtId="0" fontId="13" fillId="4" borderId="3" xfId="0" applyFont="1" applyFill="1" applyBorder="1" applyAlignment="1">
      <alignment vertical="center"/>
    </xf>
    <xf numFmtId="0" fontId="13" fillId="8" borderId="3" xfId="0" applyFont="1" applyFill="1" applyBorder="1" applyAlignment="1">
      <alignment horizontal="center" vertical="center"/>
    </xf>
    <xf numFmtId="0" fontId="0" fillId="0" borderId="3" xfId="0" applyBorder="1"/>
    <xf numFmtId="15" fontId="13" fillId="4" borderId="3" xfId="0" applyNumberFormat="1" applyFont="1" applyFill="1" applyBorder="1" applyAlignment="1">
      <alignment horizontal="center" vertical="center"/>
    </xf>
    <xf numFmtId="0" fontId="0" fillId="4" borderId="3" xfId="0" applyFill="1" applyBorder="1"/>
    <xf numFmtId="0" fontId="15" fillId="9" borderId="0" xfId="0" applyFont="1" applyFill="1"/>
    <xf numFmtId="10" fontId="0" fillId="0" borderId="0" xfId="5" applyNumberFormat="1" applyFont="1"/>
    <xf numFmtId="167" fontId="0" fillId="0" borderId="0" xfId="0" applyNumberFormat="1" applyAlignment="1">
      <alignment horizontal="right"/>
    </xf>
    <xf numFmtId="10" fontId="0" fillId="2" borderId="0" xfId="0" applyNumberFormat="1" applyFill="1"/>
    <xf numFmtId="166" fontId="0" fillId="0" borderId="0" xfId="0" applyNumberFormat="1"/>
    <xf numFmtId="168" fontId="0" fillId="0" borderId="0" xfId="0" applyNumberFormat="1"/>
    <xf numFmtId="1" fontId="2" fillId="0" borderId="0" xfId="0" applyNumberFormat="1" applyFont="1"/>
    <xf numFmtId="0" fontId="16" fillId="10" borderId="4" xfId="0" applyFont="1" applyFill="1" applyBorder="1"/>
    <xf numFmtId="164" fontId="3" fillId="4" borderId="0" xfId="12" applyNumberFormat="1" applyFill="1" applyAlignment="1">
      <alignment horizontal="right"/>
    </xf>
    <xf numFmtId="3" fontId="3" fillId="0" borderId="0" xfId="0" applyNumberFormat="1" applyFont="1"/>
    <xf numFmtId="0" fontId="2" fillId="0" borderId="0" xfId="12" applyFont="1"/>
    <xf numFmtId="0" fontId="3" fillId="0" borderId="0" xfId="12"/>
    <xf numFmtId="164" fontId="3" fillId="0" borderId="0" xfId="12" applyNumberFormat="1"/>
    <xf numFmtId="164" fontId="3" fillId="0" borderId="0" xfId="12" applyNumberFormat="1" applyAlignment="1">
      <alignment horizontal="right"/>
    </xf>
    <xf numFmtId="165" fontId="2" fillId="0" borderId="5" xfId="7" applyNumberFormat="1" applyFont="1" applyBorder="1" applyAlignment="1">
      <alignment horizontal="center"/>
    </xf>
    <xf numFmtId="164" fontId="3" fillId="0" borderId="0" xfId="0" applyNumberFormat="1" applyFont="1" applyAlignment="1">
      <alignment horizontal="right"/>
    </xf>
    <xf numFmtId="10" fontId="3" fillId="3" borderId="0" xfId="0" applyNumberFormat="1" applyFont="1" applyFill="1"/>
    <xf numFmtId="10" fontId="3" fillId="0" borderId="0" xfId="0" applyNumberFormat="1" applyFont="1"/>
    <xf numFmtId="166" fontId="3" fillId="3" borderId="0" xfId="0" applyNumberFormat="1" applyFont="1" applyFill="1"/>
    <xf numFmtId="166" fontId="3" fillId="0" borderId="0" xfId="0" applyNumberFormat="1" applyFont="1"/>
    <xf numFmtId="0" fontId="0" fillId="0" borderId="0" xfId="0"/>
    <xf numFmtId="0" fontId="14" fillId="7" borderId="1" xfId="3" applyFont="1" applyFill="1" applyBorder="1" applyAlignment="1">
      <alignment horizontal="center" vertical="center" wrapText="1"/>
    </xf>
    <xf numFmtId="0" fontId="14" fillId="7" borderId="0" xfId="3" applyFont="1" applyFill="1" applyBorder="1" applyAlignment="1">
      <alignment horizontal="center" vertical="center" wrapText="1"/>
    </xf>
  </cellXfs>
  <cellStyles count="14">
    <cellStyle name="Excel.Chart" xfId="1" xr:uid="{05BDD93E-A2E2-40F8-BB11-5AA8CC65AA6F}"/>
    <cellStyle name="Excel.Chart 2" xfId="9" xr:uid="{2D741291-12FF-4AFD-982D-08A24E20E5BB}"/>
    <cellStyle name="Excel.Chart 3" xfId="12" xr:uid="{65A3E74C-2C3E-4C38-B68E-924BBA92F50F}"/>
    <cellStyle name="Hyperlink" xfId="3" builtinId="8"/>
    <cellStyle name="Motif" xfId="10" xr:uid="{567CE676-8159-461A-9EE1-5CB6104952F2}"/>
    <cellStyle name="Motif 2" xfId="6" xr:uid="{45F46DAB-5111-4C2D-83AA-36A19D458A2E}"/>
    <cellStyle name="Motif 3" xfId="7" xr:uid="{53E8CE17-9AF8-4E53-AF97-522C38B77FA0}"/>
    <cellStyle name="Normal" xfId="0" builtinId="0"/>
    <cellStyle name="Normal 2" xfId="2" xr:uid="{EA027FB6-05C6-4E89-ADE6-FD0F21C8211C}"/>
    <cellStyle name="Normal 2 2" xfId="8" xr:uid="{6A621DF1-3774-421D-B7CC-ED2714474AC8}"/>
    <cellStyle name="Normal 3" xfId="13" xr:uid="{01E1B3BD-53FD-4C79-BDF0-33C022DF4EB0}"/>
    <cellStyle name="Normal 4" xfId="4" xr:uid="{CAA27E72-A887-4B00-8BFF-70FE6C3CFF15}"/>
    <cellStyle name="Percent" xfId="5" builtinId="5"/>
    <cellStyle name="Pourcentage 2" xfId="11" xr:uid="{6AD1650C-09D8-4D0A-879C-E65886F8E6B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1.xml"/><Relationship Id="rId13" Type="http://schemas.openxmlformats.org/officeDocument/2006/relationships/chartsheet" Target="chartsheets/sheet6.xml"/><Relationship Id="rId18" Type="http://schemas.openxmlformats.org/officeDocument/2006/relationships/worksheet" Target="worksheets/sheet1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chartsheet" Target="chartsheets/sheet5.xml"/><Relationship Id="rId17" Type="http://schemas.openxmlformats.org/officeDocument/2006/relationships/worksheet" Target="worksheets/sheet10.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9.xml"/><Relationship Id="rId20" Type="http://schemas.openxmlformats.org/officeDocument/2006/relationships/worksheet" Target="worksheets/sheet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4.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8.xml"/><Relationship Id="rId23" Type="http://schemas.openxmlformats.org/officeDocument/2006/relationships/sharedStrings" Target="sharedStrings.xml"/><Relationship Id="rId10" Type="http://schemas.openxmlformats.org/officeDocument/2006/relationships/chartsheet" Target="chartsheets/sheet3.xml"/><Relationship Id="rId19" Type="http://schemas.openxmlformats.org/officeDocument/2006/relationships/worksheet" Target="worksheets/sheet12.xml"/><Relationship Id="rId4" Type="http://schemas.openxmlformats.org/officeDocument/2006/relationships/worksheet" Target="worksheets/sheet4.xml"/><Relationship Id="rId9" Type="http://schemas.openxmlformats.org/officeDocument/2006/relationships/chartsheet" Target="chartsheets/sheet2.xml"/><Relationship Id="rId14" Type="http://schemas.openxmlformats.org/officeDocument/2006/relationships/chartsheet" Target="chartsheets/sheet7.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insee</c:v>
          </c:tx>
          <c:spPr>
            <a:ln w="28575" cap="rnd">
              <a:solidFill>
                <a:schemeClr val="accent1"/>
              </a:solidFill>
              <a:round/>
            </a:ln>
            <a:effectLst/>
          </c:spPr>
          <c:marker>
            <c:symbol val="none"/>
          </c:marker>
          <c:cat>
            <c:numRef>
              <c:f>'Jordà-Schularick-Taylor Macro H'!$W$1:$BK$1</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'Jordà-Schularick-Taylor Macro H'!$W$13:$BK$13</c:f>
              <c:numCache>
                <c:formatCode>0.00%</c:formatCode>
                <c:ptCount val="41"/>
              </c:numCache>
            </c:numRef>
          </c:val>
          <c:smooth val="0"/>
          <c:extLst>
            <c:ext xmlns:c16="http://schemas.microsoft.com/office/drawing/2014/chart" uri="{C3380CC4-5D6E-409C-BE32-E72D297353CC}">
              <c16:uniqueId val="{00000000-D1DD-4BBA-89FD-5B3601C5CBDB}"/>
            </c:ext>
          </c:extLst>
        </c:ser>
        <c:ser>
          <c:idx val="1"/>
          <c:order val="1"/>
          <c:tx>
            <c:v>reconstruit</c:v>
          </c:tx>
          <c:spPr>
            <a:ln w="28575" cap="rnd">
              <a:solidFill>
                <a:schemeClr val="accent2"/>
              </a:solidFill>
              <a:round/>
            </a:ln>
            <a:effectLst/>
          </c:spPr>
          <c:marker>
            <c:symbol val="none"/>
          </c:marker>
          <c:cat>
            <c:numRef>
              <c:f>'Jordà-Schularick-Taylor Macro H'!$W$1:$BK$1</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'Jordà-Schularick-Taylor Macro H'!$W$14:$BK$14</c:f>
              <c:numCache>
                <c:formatCode>0.00%</c:formatCode>
                <c:ptCount val="41"/>
              </c:numCache>
            </c:numRef>
          </c:val>
          <c:smooth val="0"/>
          <c:extLst>
            <c:ext xmlns:c16="http://schemas.microsoft.com/office/drawing/2014/chart" uri="{C3380CC4-5D6E-409C-BE32-E72D297353CC}">
              <c16:uniqueId val="{00000001-D1DD-4BBA-89FD-5B3601C5CBDB}"/>
            </c:ext>
          </c:extLst>
        </c:ser>
        <c:dLbls>
          <c:showLegendKey val="0"/>
          <c:showVal val="0"/>
          <c:showCatName val="0"/>
          <c:showSerName val="0"/>
          <c:showPercent val="0"/>
          <c:showBubbleSize val="0"/>
        </c:dLbls>
        <c:smooth val="0"/>
        <c:axId val="1124232815"/>
        <c:axId val="1124234479"/>
      </c:lineChart>
      <c:catAx>
        <c:axId val="1124232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234479"/>
        <c:crosses val="autoZero"/>
        <c:auto val="1"/>
        <c:lblAlgn val="ctr"/>
        <c:lblOffset val="100"/>
        <c:noMultiLvlLbl val="0"/>
      </c:catAx>
      <c:valAx>
        <c:axId val="11242344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2328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dette/pib</c:v>
          </c:tx>
          <c:spPr>
            <a:ln w="28575" cap="rnd">
              <a:solidFill>
                <a:schemeClr val="accent1"/>
              </a:solidFill>
              <a:round/>
            </a:ln>
            <a:effectLst/>
          </c:spPr>
          <c:marker>
            <c:symbol val="none"/>
          </c:marker>
          <c:cat>
            <c:numRef>
              <c:f>'Series - utilise deficit public'!$C$2:$BO$2</c:f>
              <c:numCache>
                <c:formatCode>0</c:formatCode>
                <c:ptCount val="65"/>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pt idx="64">
                  <c:v>2023</c:v>
                </c:pt>
              </c:numCache>
            </c:numRef>
          </c:cat>
          <c:val>
            <c:numRef>
              <c:f>'Series - utilise deficit public'!$C$33:$BO$33</c:f>
              <c:numCache>
                <c:formatCode>0.00%</c:formatCode>
                <c:ptCount val="65"/>
                <c:pt idx="0">
                  <c:v>0.31480000000000002</c:v>
                </c:pt>
                <c:pt idx="1">
                  <c:v>0.28499999999999998</c:v>
                </c:pt>
                <c:pt idx="2">
                  <c:v>0.2631</c:v>
                </c:pt>
                <c:pt idx="3">
                  <c:v>0.2361</c:v>
                </c:pt>
                <c:pt idx="4">
                  <c:v>0.22170000000000001</c:v>
                </c:pt>
                <c:pt idx="5">
                  <c:v>0.19589999999999999</c:v>
                </c:pt>
                <c:pt idx="6">
                  <c:v>0.1759</c:v>
                </c:pt>
                <c:pt idx="7">
                  <c:v>0.15310000000000001</c:v>
                </c:pt>
                <c:pt idx="8">
                  <c:v>0.1605</c:v>
                </c:pt>
                <c:pt idx="9">
                  <c:v>0.1583</c:v>
                </c:pt>
                <c:pt idx="10">
                  <c:v>0.1439</c:v>
                </c:pt>
                <c:pt idx="11">
                  <c:v>0.2102</c:v>
                </c:pt>
                <c:pt idx="12">
                  <c:v>0.2006</c:v>
                </c:pt>
                <c:pt idx="13">
                  <c:v>0.17710000000000001</c:v>
                </c:pt>
                <c:pt idx="14">
                  <c:v>0.1583</c:v>
                </c:pt>
                <c:pt idx="15">
                  <c:v>0.1542</c:v>
                </c:pt>
                <c:pt idx="16">
                  <c:v>0.16089999999999999</c:v>
                </c:pt>
                <c:pt idx="17">
                  <c:v>0.151</c:v>
                </c:pt>
                <c:pt idx="18">
                  <c:v>0.14990000000000001</c:v>
                </c:pt>
                <c:pt idx="19">
                  <c:v>0.1724</c:v>
                </c:pt>
                <c:pt idx="20">
                  <c:v>0.19819999999999999</c:v>
                </c:pt>
                <c:pt idx="21">
                  <c:v>0.21024500000000002</c:v>
                </c:pt>
                <c:pt idx="22">
                  <c:v>0.22240400000000002</c:v>
                </c:pt>
                <c:pt idx="23">
                  <c:v>0.25579099999999999</c:v>
                </c:pt>
                <c:pt idx="24">
                  <c:v>0.26921900000000004</c:v>
                </c:pt>
                <c:pt idx="25">
                  <c:v>0.29344999999999999</c:v>
                </c:pt>
                <c:pt idx="26">
                  <c:v>0.30958800000000003</c:v>
                </c:pt>
                <c:pt idx="27">
                  <c:v>0.31527699999999997</c:v>
                </c:pt>
                <c:pt idx="28">
                  <c:v>0.33842500000000003</c:v>
                </c:pt>
                <c:pt idx="29">
                  <c:v>0.33715200000000006</c:v>
                </c:pt>
                <c:pt idx="30">
                  <c:v>0.34435000000000004</c:v>
                </c:pt>
                <c:pt idx="31">
                  <c:v>0.35553499999999999</c:v>
                </c:pt>
                <c:pt idx="32">
                  <c:v>0.363396</c:v>
                </c:pt>
                <c:pt idx="33">
                  <c:v>0.40087400000000001</c:v>
                </c:pt>
                <c:pt idx="34">
                  <c:v>0.46488500000000005</c:v>
                </c:pt>
                <c:pt idx="35">
                  <c:v>0.49768400000000002</c:v>
                </c:pt>
                <c:pt idx="36">
                  <c:v>0.56105899999999997</c:v>
                </c:pt>
                <c:pt idx="37">
                  <c:v>0.59998399999999996</c:v>
                </c:pt>
                <c:pt idx="38">
                  <c:v>0.61424999999999996</c:v>
                </c:pt>
                <c:pt idx="39">
                  <c:v>0.61347399999999996</c:v>
                </c:pt>
                <c:pt idx="40">
                  <c:v>0.60496499999999997</c:v>
                </c:pt>
                <c:pt idx="41">
                  <c:v>0.58882400000000001</c:v>
                </c:pt>
                <c:pt idx="42">
                  <c:v>0.58343900000000004</c:v>
                </c:pt>
                <c:pt idx="43">
                  <c:v>0.60258</c:v>
                </c:pt>
                <c:pt idx="44">
                  <c:v>0.64412700000000001</c:v>
                </c:pt>
                <c:pt idx="45">
                  <c:v>0.65939099999999995</c:v>
                </c:pt>
                <c:pt idx="46">
                  <c:v>0.67382999999999993</c:v>
                </c:pt>
                <c:pt idx="47">
                  <c:v>0.64610800000000002</c:v>
                </c:pt>
                <c:pt idx="48">
                  <c:v>0.64535500000000001</c:v>
                </c:pt>
                <c:pt idx="49">
                  <c:v>0.68778300000000003</c:v>
                </c:pt>
                <c:pt idx="50">
                  <c:v>0.83038900000000004</c:v>
                </c:pt>
                <c:pt idx="51">
                  <c:v>0.85256900000000002</c:v>
                </c:pt>
                <c:pt idx="52">
                  <c:v>0.87834400000000001</c:v>
                </c:pt>
                <c:pt idx="53">
                  <c:v>0.90603999999999996</c:v>
                </c:pt>
                <c:pt idx="54">
                  <c:v>0.93413200000000007</c:v>
                </c:pt>
                <c:pt idx="55">
                  <c:v>0.94888700000000004</c:v>
                </c:pt>
                <c:pt idx="56">
                  <c:v>0.95579700000000001</c:v>
                </c:pt>
                <c:pt idx="57">
                  <c:v>0.97956799999999999</c:v>
                </c:pt>
                <c:pt idx="58">
                  <c:v>0.981321</c:v>
                </c:pt>
                <c:pt idx="59">
                  <c:v>0.97781499999999999</c:v>
                </c:pt>
                <c:pt idx="60">
                  <c:v>0.9745910000000001</c:v>
                </c:pt>
                <c:pt idx="61">
                  <c:v>1.1504220000000001</c:v>
                </c:pt>
                <c:pt idx="62">
                  <c:v>1.1297228987601704</c:v>
                </c:pt>
                <c:pt idx="63">
                  <c:v>1.1191728064046269</c:v>
                </c:pt>
                <c:pt idx="64">
                  <c:v>1.1063461502100709</c:v>
                </c:pt>
              </c:numCache>
            </c:numRef>
          </c:val>
          <c:smooth val="0"/>
          <c:extLst>
            <c:ext xmlns:c16="http://schemas.microsoft.com/office/drawing/2014/chart" uri="{C3380CC4-5D6E-409C-BE32-E72D297353CC}">
              <c16:uniqueId val="{00000000-3893-4336-A8A6-FE8AB4847BF7}"/>
            </c:ext>
          </c:extLst>
        </c:ser>
        <c:dLbls>
          <c:showLegendKey val="0"/>
          <c:showVal val="0"/>
          <c:showCatName val="0"/>
          <c:showSerName val="0"/>
          <c:showPercent val="0"/>
          <c:showBubbleSize val="0"/>
        </c:dLbls>
        <c:marker val="1"/>
        <c:smooth val="0"/>
        <c:axId val="1221620319"/>
        <c:axId val="1221643615"/>
      </c:lineChart>
      <c:lineChart>
        <c:grouping val="standard"/>
        <c:varyColors val="0"/>
        <c:ser>
          <c:idx val="1"/>
          <c:order val="1"/>
          <c:spPr>
            <a:ln w="28575" cap="rnd">
              <a:solidFill>
                <a:schemeClr val="accent2"/>
              </a:solidFill>
              <a:round/>
            </a:ln>
            <a:effectLst/>
          </c:spPr>
          <c:marker>
            <c:symbol val="none"/>
          </c:marker>
          <c:val>
            <c:numLit>
              <c:formatCode>General</c:formatCode>
              <c:ptCount val="1"/>
              <c:pt idx="0">
                <c:v>1</c:v>
              </c:pt>
            </c:numLit>
          </c:val>
          <c:smooth val="0"/>
          <c:extLst>
            <c:ext xmlns:c16="http://schemas.microsoft.com/office/drawing/2014/chart" uri="{C3380CC4-5D6E-409C-BE32-E72D297353CC}">
              <c16:uniqueId val="{00000001-3893-4336-A8A6-FE8AB4847BF7}"/>
            </c:ext>
          </c:extLst>
        </c:ser>
        <c:dLbls>
          <c:showLegendKey val="0"/>
          <c:showVal val="0"/>
          <c:showCatName val="0"/>
          <c:showSerName val="0"/>
          <c:showPercent val="0"/>
          <c:showBubbleSize val="0"/>
        </c:dLbls>
        <c:marker val="1"/>
        <c:smooth val="0"/>
        <c:axId val="1337980447"/>
        <c:axId val="1337977119"/>
      </c:lineChart>
      <c:catAx>
        <c:axId val="1221620319"/>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643615"/>
        <c:crosses val="autoZero"/>
        <c:auto val="1"/>
        <c:lblAlgn val="ctr"/>
        <c:lblOffset val="100"/>
        <c:tickLblSkip val="7"/>
        <c:noMultiLvlLbl val="0"/>
      </c:catAx>
      <c:valAx>
        <c:axId val="1221643615"/>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620319"/>
        <c:crosses val="autoZero"/>
        <c:crossBetween val="between"/>
      </c:valAx>
      <c:valAx>
        <c:axId val="1337977119"/>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980447"/>
        <c:crosses val="max"/>
        <c:crossBetween val="between"/>
      </c:valAx>
      <c:catAx>
        <c:axId val="1337980447"/>
        <c:scaling>
          <c:orientation val="minMax"/>
        </c:scaling>
        <c:delete val="1"/>
        <c:axPos val="b"/>
        <c:majorTickMark val="out"/>
        <c:minorTickMark val="none"/>
        <c:tickLblPos val="nextTo"/>
        <c:crossAx val="133797711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déficit</c:v>
          </c:tx>
          <c:spPr>
            <a:solidFill>
              <a:schemeClr val="accent1"/>
            </a:solidFill>
            <a:ln>
              <a:solidFill>
                <a:srgbClr val="FF0000"/>
              </a:solidFill>
            </a:ln>
            <a:effectLst/>
          </c:spPr>
          <c:invertIfNegative val="0"/>
          <c:cat>
            <c:numRef>
              <c:f>'Series - utilise deficit public'!$D$2:$BO$2</c:f>
              <c:numCache>
                <c:formatCode>0</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'Series - utilise deficit public'!$D$17:$BO$17</c:f>
              <c:numCache>
                <c:formatCode>0.00%</c:formatCode>
                <c:ptCount val="64"/>
                <c:pt idx="0">
                  <c:v>-1.1764957082461424E-2</c:v>
                </c:pt>
                <c:pt idx="1">
                  <c:v>-1.1456425406203868E-2</c:v>
                </c:pt>
                <c:pt idx="2" formatCode="0%">
                  <c:v>-1.7028081397391836E-3</c:v>
                </c:pt>
                <c:pt idx="3" formatCode="0%">
                  <c:v>-3.8655672947299248E-3</c:v>
                </c:pt>
                <c:pt idx="4" formatCode="0%">
                  <c:v>-8.3004734647728444E-3</c:v>
                </c:pt>
                <c:pt idx="5" formatCode="0%">
                  <c:v>-5.5939389181125189E-3</c:v>
                </c:pt>
                <c:pt idx="6" formatCode="0%">
                  <c:v>-2.1502909714340122E-3</c:v>
                </c:pt>
                <c:pt idx="7" formatCode="0%">
                  <c:v>5.4475403428443005E-3</c:v>
                </c:pt>
                <c:pt idx="8" formatCode="0%">
                  <c:v>1.4388378735296789E-2</c:v>
                </c:pt>
                <c:pt idx="9" formatCode="0%">
                  <c:v>1.6197070288164388E-3</c:v>
                </c:pt>
                <c:pt idx="10" formatCode="0%">
                  <c:v>3.4686311635829506E-4</c:v>
                </c:pt>
                <c:pt idx="11" formatCode="0%">
                  <c:v>3.010870805752114E-3</c:v>
                </c:pt>
                <c:pt idx="12" formatCode="0%">
                  <c:v>-2.187402148421285E-3</c:v>
                </c:pt>
                <c:pt idx="13" formatCode="0%">
                  <c:v>6.8079890804761424E-4</c:v>
                </c:pt>
                <c:pt idx="14" formatCode="0%">
                  <c:v>-9.4092698024525489E-4</c:v>
                </c:pt>
                <c:pt idx="15" formatCode="0%">
                  <c:v>2.9200088181926123E-2</c:v>
                </c:pt>
                <c:pt idx="16" formatCode="0%">
                  <c:v>1.6295687643977545E-2</c:v>
                </c:pt>
                <c:pt idx="17" formatCode="0%">
                  <c:v>1.1389570642130111E-2</c:v>
                </c:pt>
                <c:pt idx="18" formatCode="0%">
                  <c:v>1.7968245772557147E-2</c:v>
                </c:pt>
                <c:pt idx="19">
                  <c:v>4.819065317294923E-3</c:v>
                </c:pt>
                <c:pt idx="20">
                  <c:v>4.2853664475285625E-3</c:v>
                </c:pt>
                <c:pt idx="21">
                  <c:v>2.4075217898565628E-2</c:v>
                </c:pt>
                <c:pt idx="22" formatCode="0%">
                  <c:v>2.8369133208985192E-2</c:v>
                </c:pt>
                <c:pt idx="23" formatCode="0%">
                  <c:v>2.5407678874486504E-2</c:v>
                </c:pt>
                <c:pt idx="24" formatCode="0%">
                  <c:v>2.7360932350819624E-2</c:v>
                </c:pt>
                <c:pt idx="25" formatCode="0%">
                  <c:v>2.9724596767275444E-2</c:v>
                </c:pt>
                <c:pt idx="26" formatCode="0%">
                  <c:v>3.1974131962346899E-2</c:v>
                </c:pt>
                <c:pt idx="27" formatCode="0%">
                  <c:v>2.0144091646679893E-2</c:v>
                </c:pt>
                <c:pt idx="28" formatCode="0%">
                  <c:v>2.5644850115918976E-2</c:v>
                </c:pt>
                <c:pt idx="29" formatCode="0%">
                  <c:v>1.7821307544420482E-2</c:v>
                </c:pt>
                <c:pt idx="30" formatCode="0%">
                  <c:v>2.4337807746410766E-2</c:v>
                </c:pt>
                <c:pt idx="31" formatCode="0%">
                  <c:v>2.8629529039438412E-2</c:v>
                </c:pt>
                <c:pt idx="32" formatCode="0%">
                  <c:v>4.6011301672969455E-2</c:v>
                </c:pt>
                <c:pt idx="33" formatCode="0%">
                  <c:v>6.3587944863888968E-2</c:v>
                </c:pt>
                <c:pt idx="34" formatCode="0%">
                  <c:v>5.4229841160062894E-2</c:v>
                </c:pt>
                <c:pt idx="35" formatCode="0%">
                  <c:v>5.1085429948788154E-2</c:v>
                </c:pt>
                <c:pt idx="36" formatCode="0%">
                  <c:v>3.9058794217841919E-2</c:v>
                </c:pt>
                <c:pt idx="37" formatCode="0%">
                  <c:v>3.6529115230236782E-2</c:v>
                </c:pt>
                <c:pt idx="38" formatCode="0%">
                  <c:v>2.3785853349665997E-2</c:v>
                </c:pt>
                <c:pt idx="39" formatCode="0%">
                  <c:v>1.6029276252160062E-2</c:v>
                </c:pt>
                <c:pt idx="40" formatCode="0%">
                  <c:v>1.3184903133739432E-2</c:v>
                </c:pt>
                <c:pt idx="41" formatCode="0%">
                  <c:v>1.3792094656091535E-2</c:v>
                </c:pt>
                <c:pt idx="42" formatCode="0%">
                  <c:v>3.1602269513908668E-2</c:v>
                </c:pt>
                <c:pt idx="43" formatCode="0%">
                  <c:v>4.0154758853131203E-2</c:v>
                </c:pt>
                <c:pt idx="44" formatCode="0%">
                  <c:v>3.5905702929368795E-2</c:v>
                </c:pt>
                <c:pt idx="45" formatCode="0%">
                  <c:v>3.3555598970499464E-2</c:v>
                </c:pt>
                <c:pt idx="46" formatCode="0%">
                  <c:v>2.4436856079400444E-2</c:v>
                </c:pt>
                <c:pt idx="47" formatCode="0%">
                  <c:v>2.6362446944410152E-2</c:v>
                </c:pt>
                <c:pt idx="48" formatCode="0%">
                  <c:v>3.2637348297011592E-2</c:v>
                </c:pt>
                <c:pt idx="49" formatCode="0%">
                  <c:v>7.1747790512605256E-2</c:v>
                </c:pt>
                <c:pt idx="50" formatCode="0%">
                  <c:v>6.8866715548474317E-2</c:v>
                </c:pt>
                <c:pt idx="51" formatCode="0%">
                  <c:v>5.1547608810665162E-2</c:v>
                </c:pt>
                <c:pt idx="52" formatCode="0%">
                  <c:v>4.9809843336186585E-2</c:v>
                </c:pt>
                <c:pt idx="53" formatCode="0%">
                  <c:v>4.0840925944294088E-2</c:v>
                </c:pt>
                <c:pt idx="54" formatCode="0%">
                  <c:v>3.9046593464867094E-2</c:v>
                </c:pt>
                <c:pt idx="55" formatCode="0%">
                  <c:v>3.6251746699465855E-2</c:v>
                </c:pt>
                <c:pt idx="56" formatCode="0%">
                  <c:v>3.6372563983547941E-2</c:v>
                </c:pt>
                <c:pt idx="57" formatCode="0%">
                  <c:v>2.9584170931926189E-2</c:v>
                </c:pt>
                <c:pt idx="58" formatCode="0%">
                  <c:v>2.2889545408000402E-2</c:v>
                </c:pt>
                <c:pt idx="59" formatCode="0%">
                  <c:v>3.0646507783158642E-2</c:v>
                </c:pt>
                <c:pt idx="60" formatCode="0%">
                  <c:v>8.9840937565794268E-2</c:v>
                </c:pt>
                <c:pt idx="61">
                  <c:v>6.4776641229550416E-2</c:v>
                </c:pt>
                <c:pt idx="62">
                  <c:v>4.8045274662649066E-2</c:v>
                </c:pt>
                <c:pt idx="63">
                  <c:v>5.4939154885963792E-2</c:v>
                </c:pt>
              </c:numCache>
            </c:numRef>
          </c:val>
          <c:extLst>
            <c:ext xmlns:c16="http://schemas.microsoft.com/office/drawing/2014/chart" uri="{C3380CC4-5D6E-409C-BE32-E72D297353CC}">
              <c16:uniqueId val="{00000001-4A3A-4A9C-A64B-61E29D82D13F}"/>
            </c:ext>
          </c:extLst>
        </c:ser>
        <c:dLbls>
          <c:showLegendKey val="0"/>
          <c:showVal val="0"/>
          <c:showCatName val="0"/>
          <c:showSerName val="0"/>
          <c:showPercent val="0"/>
          <c:showBubbleSize val="0"/>
        </c:dLbls>
        <c:gapWidth val="150"/>
        <c:axId val="1337995423"/>
        <c:axId val="1337997087"/>
      </c:barChart>
      <c:scatterChart>
        <c:scatterStyle val="lineMarker"/>
        <c:varyColors val="0"/>
        <c:ser>
          <c:idx val="1"/>
          <c:order val="1"/>
          <c:spPr>
            <a:ln w="25400" cap="rnd">
              <a:noFill/>
              <a:round/>
            </a:ln>
            <a:effectLst/>
          </c:spPr>
          <c:marker>
            <c:symbol val="circle"/>
            <c:size val="5"/>
            <c:spPr>
              <a:noFill/>
              <a:ln w="9525">
                <a:noFill/>
              </a:ln>
              <a:effectLst/>
            </c:spPr>
          </c:marker>
          <c:yVal>
            <c:numLit>
              <c:formatCode>General</c:formatCode>
              <c:ptCount val="2"/>
              <c:pt idx="0">
                <c:v>0</c:v>
              </c:pt>
              <c:pt idx="1">
                <c:v>1</c:v>
              </c:pt>
            </c:numLit>
          </c:yVal>
          <c:smooth val="0"/>
          <c:extLst>
            <c:ext xmlns:c16="http://schemas.microsoft.com/office/drawing/2014/chart" uri="{C3380CC4-5D6E-409C-BE32-E72D297353CC}">
              <c16:uniqueId val="{00000002-4A3A-4A9C-A64B-61E29D82D13F}"/>
            </c:ext>
          </c:extLst>
        </c:ser>
        <c:dLbls>
          <c:showLegendKey val="0"/>
          <c:showVal val="0"/>
          <c:showCatName val="0"/>
          <c:showSerName val="0"/>
          <c:showPercent val="0"/>
          <c:showBubbleSize val="0"/>
        </c:dLbls>
        <c:axId val="1171868351"/>
        <c:axId val="1171871679"/>
      </c:scatterChart>
      <c:catAx>
        <c:axId val="1337995423"/>
        <c:scaling>
          <c:orientation val="minMax"/>
        </c:scaling>
        <c:delete val="0"/>
        <c:axPos val="b"/>
        <c:numFmt formatCode="0"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997087"/>
        <c:crossesAt val="0"/>
        <c:auto val="1"/>
        <c:lblAlgn val="ctr"/>
        <c:lblOffset val="100"/>
        <c:tickLblSkip val="7"/>
        <c:noMultiLvlLbl val="0"/>
      </c:catAx>
      <c:valAx>
        <c:axId val="1337997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995423"/>
        <c:crosses val="autoZero"/>
        <c:crossBetween val="between"/>
      </c:valAx>
      <c:valAx>
        <c:axId val="1171871679"/>
        <c:scaling>
          <c:orientation val="minMax"/>
          <c:max val="0.1"/>
          <c:min val="-2.0000000000000004E-2"/>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868351"/>
        <c:crosses val="max"/>
        <c:crossBetween val="midCat"/>
      </c:valAx>
      <c:valAx>
        <c:axId val="1171868351"/>
        <c:scaling>
          <c:orientation val="minMax"/>
        </c:scaling>
        <c:delete val="1"/>
        <c:axPos val="b"/>
        <c:majorTickMark val="out"/>
        <c:minorTickMark val="none"/>
        <c:tickLblPos val="nextTo"/>
        <c:crossAx val="11718716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nominal GDP growth</c:v>
          </c:tx>
          <c:spPr>
            <a:ln w="28575" cap="rnd">
              <a:solidFill>
                <a:schemeClr val="accent1"/>
              </a:solidFill>
              <a:round/>
            </a:ln>
            <a:effectLst/>
          </c:spPr>
          <c:marker>
            <c:symbol val="none"/>
          </c:marker>
          <c:cat>
            <c:numRef>
              <c:f>'Series - utilise deficit public'!$D$2:$BO$2</c:f>
              <c:numCache>
                <c:formatCode>0</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'Series - utilise chgB'!$D$44:$BO$44</c:f>
              <c:numCache>
                <c:formatCode>0.00%</c:formatCode>
                <c:ptCount val="64"/>
                <c:pt idx="0">
                  <c:v>0.10815607032155805</c:v>
                </c:pt>
                <c:pt idx="1">
                  <c:v>8.4148268352051803E-2</c:v>
                </c:pt>
                <c:pt idx="2">
                  <c:v>0.12074839980305274</c:v>
                </c:pt>
                <c:pt idx="3">
                  <c:v>0.12104171792078167</c:v>
                </c:pt>
                <c:pt idx="4">
                  <c:v>0.1091168448443427</c:v>
                </c:pt>
                <c:pt idx="5">
                  <c:v>8.0093279626881619E-2</c:v>
                </c:pt>
                <c:pt idx="6">
                  <c:v>8.3797859255188234E-2</c:v>
                </c:pt>
                <c:pt idx="7">
                  <c:v>8.1121869944220437E-2</c:v>
                </c:pt>
                <c:pt idx="8">
                  <c:v>9.088167960243454E-2</c:v>
                </c:pt>
                <c:pt idx="9">
                  <c:v>0.15031274633252445</c:v>
                </c:pt>
                <c:pt idx="10">
                  <c:v>0.11864798960539669</c:v>
                </c:pt>
                <c:pt idx="11">
                  <c:v>0.11530811946093023</c:v>
                </c:pt>
                <c:pt idx="12">
                  <c:v>0.11623345126683393</c:v>
                </c:pt>
                <c:pt idx="13">
                  <c:v>0.14702818764498016</c:v>
                </c:pt>
                <c:pt idx="14">
                  <c:v>0.16642803420708097</c:v>
                </c:pt>
                <c:pt idx="15">
                  <c:v>0.12660960605250082</c:v>
                </c:pt>
                <c:pt idx="16">
                  <c:v>0.15574284793705173</c:v>
                </c:pt>
                <c:pt idx="17">
                  <c:v>0.12543468372632161</c:v>
                </c:pt>
                <c:pt idx="18">
                  <c:v>0.13626807732548474</c:v>
                </c:pt>
                <c:pt idx="19">
                  <c:v>0.14226295483556339</c:v>
                </c:pt>
                <c:pt idx="20">
                  <c:v>0.13450189598453077</c:v>
                </c:pt>
                <c:pt idx="21">
                  <c:v>0.12885981804900726</c:v>
                </c:pt>
                <c:pt idx="22">
                  <c:v>0.14903183426963551</c:v>
                </c:pt>
                <c:pt idx="23">
                  <c:v>0.1101095754357162</c:v>
                </c:pt>
                <c:pt idx="24">
                  <c:v>8.6882332685638497E-2</c:v>
                </c:pt>
                <c:pt idx="25">
                  <c:v>7.1650425017325992E-2</c:v>
                </c:pt>
                <c:pt idx="26">
                  <c:v>7.5106013153154016E-2</c:v>
                </c:pt>
                <c:pt idx="27">
                  <c:v>5.0806780293544129E-2</c:v>
                </c:pt>
                <c:pt idx="28">
                  <c:v>8.0880110936782712E-2</c:v>
                </c:pt>
                <c:pt idx="29">
                  <c:v>7.7718151997103302E-2</c:v>
                </c:pt>
                <c:pt idx="30">
                  <c:v>5.6587916611925859E-2</c:v>
                </c:pt>
                <c:pt idx="31">
                  <c:v>3.6219586045602048E-2</c:v>
                </c:pt>
                <c:pt idx="32">
                  <c:v>3.5978583958120591E-2</c:v>
                </c:pt>
                <c:pt idx="33">
                  <c:v>9.8463018453858187E-3</c:v>
                </c:pt>
                <c:pt idx="34">
                  <c:v>3.3050846715622528E-2</c:v>
                </c:pt>
                <c:pt idx="35">
                  <c:v>3.2551126525277807E-2</c:v>
                </c:pt>
                <c:pt idx="36">
                  <c:v>2.7902612961134388E-2</c:v>
                </c:pt>
                <c:pt idx="37">
                  <c:v>3.235015563785959E-2</c:v>
                </c:pt>
                <c:pt idx="38">
                  <c:v>4.5730238084371821E-2</c:v>
                </c:pt>
                <c:pt idx="39">
                  <c:v>3.6321580950013921E-2</c:v>
                </c:pt>
                <c:pt idx="40">
                  <c:v>5.5379054517526338E-2</c:v>
                </c:pt>
                <c:pt idx="41">
                  <c:v>4.0318953594145723E-2</c:v>
                </c:pt>
                <c:pt idx="42">
                  <c:v>3.2264334936939143E-2</c:v>
                </c:pt>
                <c:pt idx="43">
                  <c:v>2.697834590500614E-2</c:v>
                </c:pt>
                <c:pt idx="44">
                  <c:v>4.498346074548687E-2</c:v>
                </c:pt>
                <c:pt idx="45">
                  <c:v>3.6317670166823302E-2</c:v>
                </c:pt>
                <c:pt idx="46">
                  <c:v>4.6574419348719198E-2</c:v>
                </c:pt>
                <c:pt idx="47">
                  <c:v>5.0433649631442368E-2</c:v>
                </c:pt>
                <c:pt idx="48">
                  <c:v>2.6280545596901295E-2</c:v>
                </c:pt>
                <c:pt idx="49">
                  <c:v>-2.8086007689296255E-2</c:v>
                </c:pt>
                <c:pt idx="50">
                  <c:v>3.0399881843936827E-2</c:v>
                </c:pt>
                <c:pt idx="51">
                  <c:v>3.1614467879089281E-2</c:v>
                </c:pt>
                <c:pt idx="52">
                  <c:v>1.4785978607334327E-2</c:v>
                </c:pt>
                <c:pt idx="53">
                  <c:v>1.3589594811193484E-2</c:v>
                </c:pt>
                <c:pt idx="54">
                  <c:v>1.5385959691855522E-2</c:v>
                </c:pt>
                <c:pt idx="55">
                  <c:v>2.2638288371054527E-2</c:v>
                </c:pt>
                <c:pt idx="56">
                  <c:v>1.6237481987161795E-2</c:v>
                </c:pt>
                <c:pt idx="57">
                  <c:v>2.824948783172343E-2</c:v>
                </c:pt>
                <c:pt idx="58">
                  <c:v>2.8757962809316417E-2</c:v>
                </c:pt>
                <c:pt idx="59">
                  <c:v>3.1451280536672011E-2</c:v>
                </c:pt>
                <c:pt idx="60">
                  <c:v>-4.9147226717699888E-2</c:v>
                </c:pt>
                <c:pt idx="61">
                  <c:v>7.9507919469573363E-2</c:v>
                </c:pt>
                <c:pt idx="62">
                  <c:v>5.4743221542709053E-2</c:v>
                </c:pt>
                <c:pt idx="63">
                  <c:v>6.214599566820711E-2</c:v>
                </c:pt>
              </c:numCache>
            </c:numRef>
          </c:val>
          <c:smooth val="0"/>
          <c:extLst>
            <c:ext xmlns:c16="http://schemas.microsoft.com/office/drawing/2014/chart" uri="{C3380CC4-5D6E-409C-BE32-E72D297353CC}">
              <c16:uniqueId val="{00000000-BD60-4C08-A2B3-1320357F5204}"/>
            </c:ext>
          </c:extLst>
        </c:ser>
        <c:dLbls>
          <c:showLegendKey val="0"/>
          <c:showVal val="0"/>
          <c:showCatName val="0"/>
          <c:showSerName val="0"/>
          <c:showPercent val="0"/>
          <c:showBubbleSize val="0"/>
        </c:dLbls>
        <c:marker val="1"/>
        <c:smooth val="0"/>
        <c:axId val="496489624"/>
        <c:axId val="496490344"/>
        <c:extLst>
          <c:ext xmlns:c15="http://schemas.microsoft.com/office/drawing/2012/chart" uri="{02D57815-91ED-43cb-92C2-25804820EDAC}">
            <c15:filteredLineSeries>
              <c15:ser>
                <c:idx val="1"/>
                <c:order val="1"/>
                <c:tx>
                  <c:v>taux d'intérêt apparent</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c:ext uri="{02D57815-91ED-43cb-92C2-25804820EDAC}">
                        <c15:formulaRef>
                          <c15:sqref>'Series - utilise deficit public'!$D$2:$BO$2</c15:sqref>
                        </c15:formulaRef>
                      </c:ext>
                    </c:extLst>
                    <c:numCache>
                      <c:formatCode>0</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extLst>
                      <c:ext uri="{02D57815-91ED-43cb-92C2-25804820EDAC}">
                        <c15:formulaRef>
                          <c15:sqref>'Series - utilise chgB'!$D$54:$BN$54</c15:sqref>
                        </c15:formulaRef>
                      </c:ext>
                    </c:extLst>
                    <c:numCache>
                      <c:formatCode>0.00%</c:formatCode>
                      <c:ptCount val="63"/>
                      <c:pt idx="0">
                        <c:v>3.8483531198313117E-2</c:v>
                      </c:pt>
                      <c:pt idx="1">
                        <c:v>3.9332648570651552E-2</c:v>
                      </c:pt>
                      <c:pt idx="2">
                        <c:v>4.4614443439496623E-2</c:v>
                      </c:pt>
                      <c:pt idx="3">
                        <c:v>4.3913491136984742E-2</c:v>
                      </c:pt>
                      <c:pt idx="4">
                        <c:v>3.8888139172702778E-2</c:v>
                      </c:pt>
                      <c:pt idx="5">
                        <c:v>4.4369398836850801E-2</c:v>
                      </c:pt>
                      <c:pt idx="6">
                        <c:v>4.4634123599833125E-2</c:v>
                      </c:pt>
                      <c:pt idx="7">
                        <c:v>6.5690583974781253E-2</c:v>
                      </c:pt>
                      <c:pt idx="8">
                        <c:v>6.9023232545149943E-2</c:v>
                      </c:pt>
                      <c:pt idx="9">
                        <c:v>7.223593012707076E-2</c:v>
                      </c:pt>
                      <c:pt idx="10">
                        <c:v>6.5431963454776504E-2</c:v>
                      </c:pt>
                      <c:pt idx="11">
                        <c:v>3.7999040758876272E-2</c:v>
                      </c:pt>
                      <c:pt idx="12">
                        <c:v>3.1291653457795977E-2</c:v>
                      </c:pt>
                      <c:pt idx="13">
                        <c:v>3.3340733123823872E-2</c:v>
                      </c:pt>
                      <c:pt idx="14">
                        <c:v>4.2830910621233502E-2</c:v>
                      </c:pt>
                      <c:pt idx="15">
                        <c:v>6.6006814108605566E-2</c:v>
                      </c:pt>
                      <c:pt idx="16">
                        <c:v>5.9021225097034863E-2</c:v>
                      </c:pt>
                      <c:pt idx="17">
                        <c:v>7.0036224494109123E-2</c:v>
                      </c:pt>
                      <c:pt idx="18">
                        <c:v>7.8212026881897628E-2</c:v>
                      </c:pt>
                      <c:pt idx="19">
                        <c:v>7.5089982357431431E-2</c:v>
                      </c:pt>
                      <c:pt idx="20">
                        <c:v>6.9787576904123252E-2</c:v>
                      </c:pt>
                      <c:pt idx="21">
                        <c:v>9.0972216902362971E-2</c:v>
                      </c:pt>
                      <c:pt idx="22">
                        <c:v>8.9729236144543104E-2</c:v>
                      </c:pt>
                      <c:pt idx="23">
                        <c:v>9.4584090593571007E-2</c:v>
                      </c:pt>
                      <c:pt idx="24">
                        <c:v>9.2451872449055991E-2</c:v>
                      </c:pt>
                      <c:pt idx="25">
                        <c:v>9.0650673811894456E-2</c:v>
                      </c:pt>
                      <c:pt idx="26">
                        <c:v>8.7166013874436954E-2</c:v>
                      </c:pt>
                      <c:pt idx="27">
                        <c:v>8.0569555905514928E-2</c:v>
                      </c:pt>
                      <c:pt idx="28">
                        <c:v>7.4329131032898635E-2</c:v>
                      </c:pt>
                      <c:pt idx="29">
                        <c:v>7.6852409874239969E-2</c:v>
                      </c:pt>
                      <c:pt idx="30">
                        <c:v>8.0029708485204284E-2</c:v>
                      </c:pt>
                      <c:pt idx="31">
                        <c:v>7.9522564683941532E-2</c:v>
                      </c:pt>
                      <c:pt idx="32">
                        <c:v>8.230634183762113E-2</c:v>
                      </c:pt>
                      <c:pt idx="33">
                        <c:v>7.8594140916799504E-2</c:v>
                      </c:pt>
                      <c:pt idx="34">
                        <c:v>7.1668790064386992E-2</c:v>
                      </c:pt>
                      <c:pt idx="35">
                        <c:v>6.9457497327184661E-2</c:v>
                      </c:pt>
                      <c:pt idx="36">
                        <c:v>6.3614595210946409E-2</c:v>
                      </c:pt>
                      <c:pt idx="37">
                        <c:v>6.0296453149814716E-2</c:v>
                      </c:pt>
                      <c:pt idx="38">
                        <c:v>5.6862646985238935E-2</c:v>
                      </c:pt>
                      <c:pt idx="39">
                        <c:v>5.0991508192799906E-2</c:v>
                      </c:pt>
                      <c:pt idx="40">
                        <c:v>5.0486637880732876E-2</c:v>
                      </c:pt>
                      <c:pt idx="41">
                        <c:v>5.2672727272727267E-2</c:v>
                      </c:pt>
                      <c:pt idx="42">
                        <c:v>5.2207777900187283E-2</c:v>
                      </c:pt>
                      <c:pt idx="43">
                        <c:v>4.7924079437318995E-2</c:v>
                      </c:pt>
                      <c:pt idx="44">
                        <c:v>4.459826480573368E-2</c:v>
                      </c:pt>
                      <c:pt idx="45">
                        <c:v>4.2062946310499873E-2</c:v>
                      </c:pt>
                      <c:pt idx="46">
                        <c:v>4.0022471910112364E-2</c:v>
                      </c:pt>
                      <c:pt idx="47">
                        <c:v>4.3261823904580471E-2</c:v>
                      </c:pt>
                      <c:pt idx="48">
                        <c:v>4.518244148475057E-2</c:v>
                      </c:pt>
                      <c:pt idx="49">
                        <c:v>3.5446955520368501E-2</c:v>
                      </c:pt>
                      <c:pt idx="50">
                        <c:v>3.0990044247787611E-2</c:v>
                      </c:pt>
                      <c:pt idx="51">
                        <c:v>3.2344675415166647E-2</c:v>
                      </c:pt>
                      <c:pt idx="52">
                        <c:v>2.9880334407955851E-2</c:v>
                      </c:pt>
                      <c:pt idx="53">
                        <c:v>2.5511013675749036E-2</c:v>
                      </c:pt>
                      <c:pt idx="54">
                        <c:v>2.3166558587319797E-2</c:v>
                      </c:pt>
                      <c:pt idx="55">
                        <c:v>2.1157635467980294E-2</c:v>
                      </c:pt>
                      <c:pt idx="56">
                        <c:v>1.9253080924042924E-2</c:v>
                      </c:pt>
                      <c:pt idx="57">
                        <c:v>1.8144748858447489E-2</c:v>
                      </c:pt>
                      <c:pt idx="58">
                        <c:v>1.783062234794908E-2</c:v>
                      </c:pt>
                      <c:pt idx="59">
                        <c:v>1.5215535822053624E-2</c:v>
                      </c:pt>
                      <c:pt idx="60">
                        <c:v>1.2210301328527724E-2</c:v>
                      </c:pt>
                      <c:pt idx="61">
                        <c:v>1.2988993651628417E-2</c:v>
                      </c:pt>
                      <c:pt idx="62">
                        <c:v>1.7948137404040047E-2</c:v>
                      </c:pt>
                    </c:numCache>
                  </c:numRef>
                </c:val>
                <c:smooth val="0"/>
                <c:extLst>
                  <c:ext xmlns:c16="http://schemas.microsoft.com/office/drawing/2014/chart" uri="{C3380CC4-5D6E-409C-BE32-E72D297353CC}">
                    <c16:uniqueId val="{00000002-BD60-4C08-A2B3-1320357F5204}"/>
                  </c:ext>
                </c:extLst>
              </c15:ser>
            </c15:filteredLineSeries>
          </c:ext>
        </c:extLst>
      </c:lineChart>
      <c:lineChart>
        <c:grouping val="standard"/>
        <c:varyColors val="0"/>
        <c:ser>
          <c:idx val="2"/>
          <c:order val="2"/>
          <c:tx>
            <c:v>effective nominal rate</c:v>
          </c:tx>
          <c:spPr>
            <a:ln w="28575" cap="rnd">
              <a:solidFill>
                <a:schemeClr val="accent2"/>
              </a:solidFill>
              <a:round/>
            </a:ln>
            <a:effectLst/>
          </c:spPr>
          <c:marker>
            <c:symbol val="none"/>
          </c:marker>
          <c:cat>
            <c:numRef>
              <c:f>'Series - utilise deficit public'!$D$2:$BO$2</c:f>
              <c:numCache>
                <c:formatCode>0</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'Series - utilise deficit public'!$D$37:$BO$37</c:f>
              <c:numCache>
                <c:formatCode>0.00%</c:formatCode>
                <c:ptCount val="64"/>
                <c:pt idx="0">
                  <c:v>3.337066824951699E-2</c:v>
                </c:pt>
                <c:pt idx="1">
                  <c:v>3.2852288936802476E-2</c:v>
                </c:pt>
                <c:pt idx="2">
                  <c:v>3.2528301866355899E-2</c:v>
                </c:pt>
                <c:pt idx="3">
                  <c:v>3.2204314802389063E-2</c:v>
                </c:pt>
                <c:pt idx="4">
                  <c:v>3.2917086357371526E-2</c:v>
                </c:pt>
                <c:pt idx="5">
                  <c:v>3.4148237218588756E-2</c:v>
                </c:pt>
                <c:pt idx="6">
                  <c:v>3.4990603601749833E-2</c:v>
                </c:pt>
                <c:pt idx="7">
                  <c:v>3.6675336368071999E-2</c:v>
                </c:pt>
                <c:pt idx="8">
                  <c:v>3.797128465633802E-2</c:v>
                </c:pt>
                <c:pt idx="9">
                  <c:v>4.1664737252949183E-2</c:v>
                </c:pt>
                <c:pt idx="10">
                  <c:v>4.3964296273755143E-2</c:v>
                </c:pt>
                <c:pt idx="11">
                  <c:v>4.216464139217492E-2</c:v>
                </c:pt>
                <c:pt idx="12">
                  <c:v>4.0137757358880068E-2</c:v>
                </c:pt>
                <c:pt idx="13">
                  <c:v>4.5095897449294278E-2</c:v>
                </c:pt>
                <c:pt idx="14">
                  <c:v>5.7148131656240754E-2</c:v>
                </c:pt>
                <c:pt idx="15">
                  <c:v>5.217181323368917E-2</c:v>
                </c:pt>
                <c:pt idx="16">
                  <c:v>5.0849339570709765E-2</c:v>
                </c:pt>
                <c:pt idx="17">
                  <c:v>5.3798773959966274E-2</c:v>
                </c:pt>
                <c:pt idx="18">
                  <c:v>5.1812791173980008E-2</c:v>
                </c:pt>
                <c:pt idx="19">
                  <c:v>5.3008138446498605E-2</c:v>
                </c:pt>
                <c:pt idx="20">
                  <c:v>5.7800781024133718E-2</c:v>
                </c:pt>
                <c:pt idx="21">
                  <c:v>7.5866843668881717E-2</c:v>
                </c:pt>
                <c:pt idx="22">
                  <c:v>6.7556299606818776E-2</c:v>
                </c:pt>
                <c:pt idx="23">
                  <c:v>8.0506316591216182E-2</c:v>
                </c:pt>
                <c:pt idx="24">
                  <c:v>7.8059776315768922E-2</c:v>
                </c:pt>
                <c:pt idx="25">
                  <c:v>8.0183853232051377E-2</c:v>
                </c:pt>
                <c:pt idx="26">
                  <c:v>7.9533869080242445E-2</c:v>
                </c:pt>
                <c:pt idx="27">
                  <c:v>7.1464712018769971E-2</c:v>
                </c:pt>
                <c:pt idx="28">
                  <c:v>6.8905086331062307E-2</c:v>
                </c:pt>
                <c:pt idx="29">
                  <c:v>6.9614318005127365E-2</c:v>
                </c:pt>
                <c:pt idx="30">
                  <c:v>7.3198562928529859E-2</c:v>
                </c:pt>
                <c:pt idx="31">
                  <c:v>7.4678140003811178E-2</c:v>
                </c:pt>
                <c:pt idx="32">
                  <c:v>7.1976744737972706E-2</c:v>
                </c:pt>
                <c:pt idx="33">
                  <c:v>6.7260852072528632E-2</c:v>
                </c:pt>
                <c:pt idx="34">
                  <c:v>6.4738625403021416E-2</c:v>
                </c:pt>
                <c:pt idx="35">
                  <c:v>5.9895952109464086E-2</c:v>
                </c:pt>
                <c:pt idx="36">
                  <c:v>5.9068290100582316E-2</c:v>
                </c:pt>
                <c:pt idx="37">
                  <c:v>5.6992744558418816E-2</c:v>
                </c:pt>
                <c:pt idx="38">
                  <c:v>5.436670254754216E-2</c:v>
                </c:pt>
                <c:pt idx="39">
                  <c:v>4.9753763566343798E-2</c:v>
                </c:pt>
                <c:pt idx="40">
                  <c:v>4.9161363636363635E-2</c:v>
                </c:pt>
                <c:pt idx="41">
                  <c:v>5.1065329954830888E-2</c:v>
                </c:pt>
                <c:pt idx="42">
                  <c:v>4.9016342573438149E-2</c:v>
                </c:pt>
                <c:pt idx="43">
                  <c:v>4.3693889098453412E-2</c:v>
                </c:pt>
                <c:pt idx="44">
                  <c:v>4.1692673895794764E-2</c:v>
                </c:pt>
                <c:pt idx="45">
                  <c:v>3.9710362047440703E-2</c:v>
                </c:pt>
                <c:pt idx="46">
                  <c:v>3.9830199618984513E-2</c:v>
                </c:pt>
                <c:pt idx="47">
                  <c:v>4.1161636062731495E-2</c:v>
                </c:pt>
                <c:pt idx="48">
                  <c:v>4.1263854901396287E-2</c:v>
                </c:pt>
                <c:pt idx="49">
                  <c:v>3.0266715830875122E-2</c:v>
                </c:pt>
                <c:pt idx="50">
                  <c:v>2.9280571362211124E-2</c:v>
                </c:pt>
                <c:pt idx="51">
                  <c:v>3.0437681001038195E-2</c:v>
                </c:pt>
                <c:pt idx="52">
                  <c:v>2.8543689320388348E-2</c:v>
                </c:pt>
                <c:pt idx="53">
                  <c:v>2.4379707686935703E-2</c:v>
                </c:pt>
                <c:pt idx="54">
                  <c:v>2.2429247561093404E-2</c:v>
                </c:pt>
                <c:pt idx="55">
                  <c:v>2.0528091467129E-2</c:v>
                </c:pt>
                <c:pt idx="56">
                  <c:v>1.8761643835616439E-2</c:v>
                </c:pt>
                <c:pt idx="57">
                  <c:v>1.7564091230551627E-2</c:v>
                </c:pt>
                <c:pt idx="58">
                  <c:v>1.738943012328649E-2</c:v>
                </c:pt>
                <c:pt idx="59">
                  <c:v>1.4792758057080592E-2</c:v>
                </c:pt>
                <c:pt idx="60">
                  <c:v>1.0944367228879457E-2</c:v>
                </c:pt>
                <c:pt idx="61">
                  <c:v>1.2232638766052288E-2</c:v>
                </c:pt>
                <c:pt idx="62">
                  <c:v>1.7177004333694474E-2</c:v>
                </c:pt>
                <c:pt idx="63">
                  <c:v>1.6155036759963888E-2</c:v>
                </c:pt>
              </c:numCache>
            </c:numRef>
          </c:val>
          <c:smooth val="0"/>
          <c:extLst>
            <c:ext xmlns:c16="http://schemas.microsoft.com/office/drawing/2014/chart" uri="{C3380CC4-5D6E-409C-BE32-E72D297353CC}">
              <c16:uniqueId val="{00000001-BD60-4C08-A2B3-1320357F5204}"/>
            </c:ext>
          </c:extLst>
        </c:ser>
        <c:ser>
          <c:idx val="3"/>
          <c:order val="3"/>
          <c:tx>
            <c:v>interest payments % GDP</c:v>
          </c:tx>
          <c:spPr>
            <a:ln w="28575" cap="rnd">
              <a:solidFill>
                <a:schemeClr val="accent4"/>
              </a:solidFill>
              <a:round/>
            </a:ln>
            <a:effectLst/>
          </c:spPr>
          <c:marker>
            <c:symbol val="none"/>
          </c:marker>
          <c:val>
            <c:numRef>
              <c:f>'Series - utilise deficit public'!$D$6:$BO$6</c:f>
              <c:numCache>
                <c:formatCode>0.00%</c:formatCode>
                <c:ptCount val="64"/>
                <c:pt idx="0">
                  <c:v>1.0932228722722807E-2</c:v>
                </c:pt>
                <c:pt idx="1">
                  <c:v>1.0339734121122601E-2</c:v>
                </c:pt>
                <c:pt idx="2">
                  <c:v>1.0473412293958458E-2</c:v>
                </c:pt>
                <c:pt idx="3">
                  <c:v>9.2485186694673486E-3</c:v>
                </c:pt>
                <c:pt idx="4">
                  <c:v>7.7733022401243737E-3</c:v>
                </c:pt>
                <c:pt idx="5">
                  <c:v>8.0474208997409133E-3</c:v>
                </c:pt>
                <c:pt idx="6">
                  <c:v>7.2441020935455052E-3</c:v>
                </c:pt>
                <c:pt idx="7">
                  <c:v>9.3025852923111271E-3</c:v>
                </c:pt>
                <c:pt idx="8">
                  <c:v>1.0155298260700428E-2</c:v>
                </c:pt>
                <c:pt idx="9">
                  <c:v>9.9407294021323176E-3</c:v>
                </c:pt>
                <c:pt idx="10">
                  <c:v>8.4169994749319806E-3</c:v>
                </c:pt>
                <c:pt idx="11">
                  <c:v>7.16160693905501E-3</c:v>
                </c:pt>
                <c:pt idx="12">
                  <c:v>5.6234703202182931E-3</c:v>
                </c:pt>
                <c:pt idx="13">
                  <c:v>5.1477757040586086E-3</c:v>
                </c:pt>
                <c:pt idx="14">
                  <c:v>5.8127316495357462E-3</c:v>
                </c:pt>
                <c:pt idx="15">
                  <c:v>9.0344079092404481E-3</c:v>
                </c:pt>
                <c:pt idx="16">
                  <c:v>8.2168063034642642E-3</c:v>
                </c:pt>
                <c:pt idx="17">
                  <c:v>9.3967869051227639E-3</c:v>
                </c:pt>
                <c:pt idx="18">
                  <c:v>1.0317972548513403E-2</c:v>
                </c:pt>
                <c:pt idx="19">
                  <c:v>1.1333216142236509E-2</c:v>
                </c:pt>
                <c:pt idx="20">
                  <c:v>1.2192044624477058E-2</c:v>
                </c:pt>
                <c:pt idx="21">
                  <c:v>1.6998539172720768E-2</c:v>
                </c:pt>
                <c:pt idx="22">
                  <c:v>1.7496915471109525E-2</c:v>
                </c:pt>
                <c:pt idx="23">
                  <c:v>2.2067233194775809E-2</c:v>
                </c:pt>
                <c:pt idx="24">
                  <c:v>2.3315842326351074E-2</c:v>
                </c:pt>
                <c:pt idx="25">
                  <c:v>2.5266303192998711E-2</c:v>
                </c:pt>
                <c:pt idx="26">
                  <c:v>2.554763342810424E-2</c:v>
                </c:pt>
                <c:pt idx="27">
                  <c:v>2.4628993800110518E-2</c:v>
                </c:pt>
                <c:pt idx="28">
                  <c:v>2.3699356365817673E-2</c:v>
                </c:pt>
                <c:pt idx="29">
                  <c:v>2.4526612116282778E-2</c:v>
                </c:pt>
                <c:pt idx="30">
                  <c:v>2.6686067812890939E-2</c:v>
                </c:pt>
                <c:pt idx="31">
                  <c:v>2.7978254198707527E-2</c:v>
                </c:pt>
                <c:pt idx="32">
                  <c:v>2.976525730271808E-2</c:v>
                </c:pt>
                <c:pt idx="33">
                  <c:v>3.2184912430315932E-2</c:v>
                </c:pt>
                <c:pt idx="34">
                  <c:v>3.3196962030466147E-2</c:v>
                </c:pt>
                <c:pt idx="35">
                  <c:v>3.4493910642360133E-2</c:v>
                </c:pt>
                <c:pt idx="36">
                  <c:v>3.5640990013303876E-2</c:v>
                </c:pt>
                <c:pt idx="37">
                  <c:v>3.5241963617855206E-2</c:v>
                </c:pt>
                <c:pt idx="38">
                  <c:v>3.3623888228088553E-2</c:v>
                </c:pt>
                <c:pt idx="39">
                  <c:v>3.0431142349138008E-2</c:v>
                </c:pt>
                <c:pt idx="40">
                  <c:v>2.9259055110122178E-2</c:v>
                </c:pt>
                <c:pt idx="41">
                  <c:v>3.0133922766870366E-2</c:v>
                </c:pt>
                <c:pt idx="42">
                  <c:v>2.98451533508961E-2</c:v>
                </c:pt>
                <c:pt idx="43">
                  <c:v>2.8413543913959081E-2</c:v>
                </c:pt>
                <c:pt idx="44">
                  <c:v>2.7753211671935583E-2</c:v>
                </c:pt>
                <c:pt idx="45">
                  <c:v>2.7018440969361322E-2</c:v>
                </c:pt>
                <c:pt idx="46">
                  <c:v>2.601897788654715E-2</c:v>
                </c:pt>
                <c:pt idx="47">
                  <c:v>2.6903820002472493E-2</c:v>
                </c:pt>
                <c:pt idx="48">
                  <c:v>2.877563516999769E-2</c:v>
                </c:pt>
                <c:pt idx="49">
                  <c:v>2.5433505713114188E-2</c:v>
                </c:pt>
                <c:pt idx="50">
                  <c:v>2.5273030623633969E-2</c:v>
                </c:pt>
                <c:pt idx="51">
                  <c:v>2.7062203132674462E-2</c:v>
                </c:pt>
                <c:pt idx="52">
                  <c:v>2.617957453164586E-2</c:v>
                </c:pt>
                <c:pt idx="53">
                  <c:v>2.3084371265687065E-2</c:v>
                </c:pt>
                <c:pt idx="54">
                  <c:v>2.1603291522561768E-2</c:v>
                </c:pt>
                <c:pt idx="55">
                  <c:v>1.992738460866654E-2</c:v>
                </c:pt>
                <c:pt idx="56">
                  <c:v>1.8391059782134338E-2</c:v>
                </c:pt>
                <c:pt idx="57">
                  <c:v>1.7297698718724452E-2</c:v>
                </c:pt>
                <c:pt idx="58">
                  <c:v>1.7069308841089561E-2</c:v>
                </c:pt>
                <c:pt idx="59">
                  <c:v>1.4480018542562768E-2</c:v>
                </c:pt>
                <c:pt idx="60">
                  <c:v>1.2569936043682201E-2</c:v>
                </c:pt>
                <c:pt idx="61">
                  <c:v>1.3819492126270625E-2</c:v>
                </c:pt>
                <c:pt idx="62">
                  <c:v>1.9224036145765285E-2</c:v>
                </c:pt>
                <c:pt idx="63">
                  <c:v>1.7873062725888223E-2</c:v>
                </c:pt>
              </c:numCache>
            </c:numRef>
          </c:val>
          <c:smooth val="0"/>
          <c:extLst>
            <c:ext xmlns:c16="http://schemas.microsoft.com/office/drawing/2014/chart" uri="{C3380CC4-5D6E-409C-BE32-E72D297353CC}">
              <c16:uniqueId val="{00000000-5307-4B06-BC9A-D40A0A7BDB88}"/>
            </c:ext>
          </c:extLst>
        </c:ser>
        <c:dLbls>
          <c:showLegendKey val="0"/>
          <c:showVal val="0"/>
          <c:showCatName val="0"/>
          <c:showSerName val="0"/>
          <c:showPercent val="0"/>
          <c:showBubbleSize val="0"/>
        </c:dLbls>
        <c:marker val="1"/>
        <c:smooth val="0"/>
        <c:axId val="1181663823"/>
        <c:axId val="1181675471"/>
      </c:lineChart>
      <c:catAx>
        <c:axId val="496489624"/>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490344"/>
        <c:crossesAt val="-0.1"/>
        <c:auto val="1"/>
        <c:lblAlgn val="ctr"/>
        <c:lblOffset val="100"/>
        <c:tickLblSkip val="5"/>
        <c:noMultiLvlLbl val="0"/>
      </c:catAx>
      <c:valAx>
        <c:axId val="496490344"/>
        <c:scaling>
          <c:orientation val="minMax"/>
          <c:min val="-7.0000000000000007E-2"/>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489624"/>
        <c:crosses val="autoZero"/>
        <c:crossBetween val="between"/>
      </c:valAx>
      <c:valAx>
        <c:axId val="1181675471"/>
        <c:scaling>
          <c:orientation val="minMax"/>
          <c:max val="0.18000000000000002"/>
          <c:min val="-7.0000000000000007E-2"/>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663823"/>
        <c:crosses val="max"/>
        <c:crossBetween val="between"/>
      </c:valAx>
      <c:catAx>
        <c:axId val="1181663823"/>
        <c:scaling>
          <c:orientation val="minMax"/>
        </c:scaling>
        <c:delete val="1"/>
        <c:axPos val="b"/>
        <c:numFmt formatCode="0" sourceLinked="1"/>
        <c:majorTickMark val="out"/>
        <c:minorTickMark val="none"/>
        <c:tickLblPos val="nextTo"/>
        <c:crossAx val="118167547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v>dette publique</c:v>
          </c:tx>
          <c:spPr>
            <a:ln w="28575" cap="rnd">
              <a:solidFill>
                <a:schemeClr val="accent1"/>
              </a:solidFill>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public'!$C$33:$BO$33</c:f>
              <c:numCache>
                <c:formatCode>0.00%</c:formatCode>
                <c:ptCount val="65"/>
                <c:pt idx="0">
                  <c:v>0.31480000000000002</c:v>
                </c:pt>
                <c:pt idx="1">
                  <c:v>0.28499999999999998</c:v>
                </c:pt>
                <c:pt idx="2">
                  <c:v>0.2631</c:v>
                </c:pt>
                <c:pt idx="3">
                  <c:v>0.2361</c:v>
                </c:pt>
                <c:pt idx="4">
                  <c:v>0.22170000000000001</c:v>
                </c:pt>
                <c:pt idx="5">
                  <c:v>0.19589999999999999</c:v>
                </c:pt>
                <c:pt idx="6">
                  <c:v>0.1759</c:v>
                </c:pt>
                <c:pt idx="7">
                  <c:v>0.15310000000000001</c:v>
                </c:pt>
                <c:pt idx="8">
                  <c:v>0.1605</c:v>
                </c:pt>
                <c:pt idx="9">
                  <c:v>0.1583</c:v>
                </c:pt>
                <c:pt idx="10">
                  <c:v>0.1439</c:v>
                </c:pt>
                <c:pt idx="11">
                  <c:v>0.2102</c:v>
                </c:pt>
                <c:pt idx="12">
                  <c:v>0.2006</c:v>
                </c:pt>
                <c:pt idx="13">
                  <c:v>0.17710000000000001</c:v>
                </c:pt>
                <c:pt idx="14">
                  <c:v>0.1583</c:v>
                </c:pt>
                <c:pt idx="15">
                  <c:v>0.1542</c:v>
                </c:pt>
                <c:pt idx="16">
                  <c:v>0.16089999999999999</c:v>
                </c:pt>
                <c:pt idx="17">
                  <c:v>0.151</c:v>
                </c:pt>
                <c:pt idx="18">
                  <c:v>0.14990000000000001</c:v>
                </c:pt>
                <c:pt idx="19">
                  <c:v>0.1724</c:v>
                </c:pt>
                <c:pt idx="20">
                  <c:v>0.19819999999999999</c:v>
                </c:pt>
                <c:pt idx="21">
                  <c:v>0.21024500000000002</c:v>
                </c:pt>
                <c:pt idx="22">
                  <c:v>0.22240400000000002</c:v>
                </c:pt>
                <c:pt idx="23">
                  <c:v>0.25579099999999999</c:v>
                </c:pt>
                <c:pt idx="24">
                  <c:v>0.26921900000000004</c:v>
                </c:pt>
                <c:pt idx="25">
                  <c:v>0.29344999999999999</c:v>
                </c:pt>
                <c:pt idx="26">
                  <c:v>0.30958800000000003</c:v>
                </c:pt>
                <c:pt idx="27">
                  <c:v>0.31527699999999997</c:v>
                </c:pt>
                <c:pt idx="28">
                  <c:v>0.33842500000000003</c:v>
                </c:pt>
                <c:pt idx="29">
                  <c:v>0.33715200000000006</c:v>
                </c:pt>
                <c:pt idx="30">
                  <c:v>0.34435000000000004</c:v>
                </c:pt>
                <c:pt idx="31">
                  <c:v>0.35553499999999999</c:v>
                </c:pt>
                <c:pt idx="32">
                  <c:v>0.363396</c:v>
                </c:pt>
                <c:pt idx="33">
                  <c:v>0.40087400000000001</c:v>
                </c:pt>
                <c:pt idx="34">
                  <c:v>0.46488500000000005</c:v>
                </c:pt>
                <c:pt idx="35">
                  <c:v>0.49768400000000002</c:v>
                </c:pt>
                <c:pt idx="36">
                  <c:v>0.56105899999999997</c:v>
                </c:pt>
                <c:pt idx="37">
                  <c:v>0.59998399999999996</c:v>
                </c:pt>
                <c:pt idx="38">
                  <c:v>0.61424999999999996</c:v>
                </c:pt>
                <c:pt idx="39">
                  <c:v>0.61347399999999996</c:v>
                </c:pt>
                <c:pt idx="40">
                  <c:v>0.60496499999999997</c:v>
                </c:pt>
                <c:pt idx="41">
                  <c:v>0.58882400000000001</c:v>
                </c:pt>
                <c:pt idx="42">
                  <c:v>0.58343900000000004</c:v>
                </c:pt>
                <c:pt idx="43">
                  <c:v>0.60258</c:v>
                </c:pt>
                <c:pt idx="44">
                  <c:v>0.64412700000000001</c:v>
                </c:pt>
                <c:pt idx="45">
                  <c:v>0.65939099999999995</c:v>
                </c:pt>
                <c:pt idx="46">
                  <c:v>0.67382999999999993</c:v>
                </c:pt>
                <c:pt idx="47">
                  <c:v>0.64610800000000002</c:v>
                </c:pt>
                <c:pt idx="48">
                  <c:v>0.64535500000000001</c:v>
                </c:pt>
                <c:pt idx="49">
                  <c:v>0.68778300000000003</c:v>
                </c:pt>
                <c:pt idx="50">
                  <c:v>0.83038900000000004</c:v>
                </c:pt>
                <c:pt idx="51">
                  <c:v>0.85256900000000002</c:v>
                </c:pt>
                <c:pt idx="52">
                  <c:v>0.87834400000000001</c:v>
                </c:pt>
                <c:pt idx="53">
                  <c:v>0.90603999999999996</c:v>
                </c:pt>
                <c:pt idx="54">
                  <c:v>0.93413200000000007</c:v>
                </c:pt>
                <c:pt idx="55">
                  <c:v>0.94888700000000004</c:v>
                </c:pt>
                <c:pt idx="56">
                  <c:v>0.95579700000000001</c:v>
                </c:pt>
                <c:pt idx="57">
                  <c:v>0.97956799999999999</c:v>
                </c:pt>
                <c:pt idx="58">
                  <c:v>0.981321</c:v>
                </c:pt>
                <c:pt idx="59">
                  <c:v>0.97781499999999999</c:v>
                </c:pt>
                <c:pt idx="60">
                  <c:v>0.9745910000000001</c:v>
                </c:pt>
                <c:pt idx="61">
                  <c:v>1.1504220000000001</c:v>
                </c:pt>
                <c:pt idx="62">
                  <c:v>1.1297228987601704</c:v>
                </c:pt>
                <c:pt idx="63">
                  <c:v>1.1191728064046269</c:v>
                </c:pt>
                <c:pt idx="64">
                  <c:v>1.1063461502100709</c:v>
                </c:pt>
              </c:numCache>
            </c:numRef>
          </c:val>
          <c:smooth val="0"/>
          <c:extLst>
            <c:ext xmlns:c16="http://schemas.microsoft.com/office/drawing/2014/chart" uri="{C3380CC4-5D6E-409C-BE32-E72D297353CC}">
              <c16:uniqueId val="{00000000-1583-4DE8-BF8F-67ED6D2B681D}"/>
            </c:ext>
          </c:extLst>
        </c:ser>
        <c:dLbls>
          <c:showLegendKey val="0"/>
          <c:showVal val="0"/>
          <c:showCatName val="0"/>
          <c:showSerName val="0"/>
          <c:showPercent val="0"/>
          <c:showBubbleSize val="0"/>
        </c:dLbls>
        <c:marker val="1"/>
        <c:smooth val="0"/>
        <c:axId val="738890376"/>
        <c:axId val="738891456"/>
        <c:extLst>
          <c:ext xmlns:c15="http://schemas.microsoft.com/office/drawing/2012/chart" uri="{02D57815-91ED-43cb-92C2-25804820EDAC}">
            <c15:filteredLineSeries>
              <c15:ser>
                <c:idx val="3"/>
                <c:order val="2"/>
                <c:tx>
                  <c:v>dette a r-g=0 (index 1950)</c:v>
                </c:tx>
                <c:spPr>
                  <a:ln w="28575" cap="rnd">
                    <a:solidFill>
                      <a:schemeClr val="accent4"/>
                    </a:solidFill>
                    <a:round/>
                  </a:ln>
                  <a:effectLst/>
                </c:spPr>
                <c:marker>
                  <c:symbol val="none"/>
                </c:marker>
                <c:cat>
                  <c:numRef>
                    <c:extLst>
                      <c:ext uri="{02D57815-91ED-43cb-92C2-25804820EDAC}">
                        <c15:formulaRef>
                          <c15:sqref>'Series - utilise deficit public'!$C$2:$BN$2</c15:sqref>
                        </c15:formulaRef>
                      </c:ext>
                    </c:extLst>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extLst>
                      <c:ext uri="{02D57815-91ED-43cb-92C2-25804820EDAC}">
                        <c15:formulaRef>
                          <c15:sqref>'Series - utilise deficit public'!$C$44:$BL$44</c15:sqref>
                        </c15:formulaRef>
                      </c:ext>
                    </c:extLst>
                    <c:numCache>
                      <c:formatCode>0.00%</c:formatCode>
                      <c:ptCount val="62"/>
                      <c:pt idx="0">
                        <c:v>0.31480000000000002</c:v>
                      </c:pt>
                      <c:pt idx="1">
                        <c:v>0.33749718580518429</c:v>
                      </c:pt>
                      <c:pt idx="2">
                        <c:v>0.31570102627785784</c:v>
                      </c:pt>
                      <c:pt idx="3">
                        <c:v>0.30352480584416019</c:v>
                      </c:pt>
                      <c:pt idx="4">
                        <c:v>0.29041071987996292</c:v>
                      </c:pt>
                      <c:pt idx="5">
                        <c:v>0.27433694417506571</c:v>
                      </c:pt>
                      <c:pt idx="6">
                        <c:v>0.2606955843572123</c:v>
                      </c:pt>
                      <c:pt idx="7">
                        <c:v>0.25130119129223277</c:v>
                      </c:pt>
                      <c:pt idx="8">
                        <c:v>0.24744614634276593</c:v>
                      </c:pt>
                      <c:pt idx="9">
                        <c:v>0.25167922681736227</c:v>
                      </c:pt>
                      <c:pt idx="10">
                        <c:v>0.24335820444404638</c:v>
                      </c:pt>
                      <c:pt idx="11">
                        <c:v>0.2352880680854727</c:v>
                      </c:pt>
                      <c:pt idx="12">
                        <c:v>0.23113733195216982</c:v>
                      </c:pt>
                      <c:pt idx="13">
                        <c:v>0.22332645948353025</c:v>
                      </c:pt>
                      <c:pt idx="14">
                        <c:v>0.21885948268751926</c:v>
                      </c:pt>
                      <c:pt idx="15">
                        <c:v>0.21210582405773826</c:v>
                      </c:pt>
                      <c:pt idx="16">
                        <c:v>0.23227150433042393</c:v>
                      </c:pt>
                      <c:pt idx="17">
                        <c:v>0.24035038567093719</c:v>
                      </c:pt>
                      <c:pt idx="18">
                        <c:v>0.24234316940794454</c:v>
                      </c:pt>
                      <c:pt idx="19">
                        <c:v>0.24999344263198828</c:v>
                      </c:pt>
                      <c:pt idx="20">
                        <c:v>0.24347929180704669</c:v>
                      </c:pt>
                      <c:pt idx="21">
                        <c:v>0.23557261363009821</c:v>
                      </c:pt>
                      <c:pt idx="22">
                        <c:v>0.24264929235594307</c:v>
                      </c:pt>
                      <c:pt idx="23">
                        <c:v>0.25352151009381874</c:v>
                      </c:pt>
                      <c:pt idx="24">
                        <c:v>0.25686195577352944</c:v>
                      </c:pt>
                      <c:pt idx="25">
                        <c:v>0.26090704579799801</c:v>
                      </c:pt>
                      <c:pt idx="26">
                        <c:v>0.26536533937227474</c:v>
                      </c:pt>
                      <c:pt idx="27">
                        <c:v>0.2717918379065174</c:v>
                      </c:pt>
                      <c:pt idx="28">
                        <c:v>0.26730693575308678</c:v>
                      </c:pt>
                      <c:pt idx="29">
                        <c:v>0.26925242950318806</c:v>
                      </c:pt>
                      <c:pt idx="30">
                        <c:v>0.26254712493132576</c:v>
                      </c:pt>
                      <c:pt idx="31">
                        <c:v>0.26019886486484556</c:v>
                      </c:pt>
                      <c:pt idx="32">
                        <c:v>0.26085013970557647</c:v>
                      </c:pt>
                      <c:pt idx="33">
                        <c:v>0.27709618407582787</c:v>
                      </c:pt>
                      <c:pt idx="34">
                        <c:v>0.30849921650940093</c:v>
                      </c:pt>
                      <c:pt idx="35">
                        <c:v>0.32953209563899766</c:v>
                      </c:pt>
                      <c:pt idx="36">
                        <c:v>0.34612361494542571</c:v>
                      </c:pt>
                      <c:pt idx="37">
                        <c:v>0.34954141914996373</c:v>
                      </c:pt>
                      <c:pt idx="38">
                        <c:v>0.3508285707623453</c:v>
                      </c:pt>
                      <c:pt idx="39">
                        <c:v>0.34099053588392275</c:v>
                      </c:pt>
                      <c:pt idx="40">
                        <c:v>0.32658866978694479</c:v>
                      </c:pt>
                      <c:pt idx="41">
                        <c:v>0.31051451781056205</c:v>
                      </c:pt>
                      <c:pt idx="42">
                        <c:v>0.29417268969978322</c:v>
                      </c:pt>
                      <c:pt idx="43">
                        <c:v>0.29592980586279577</c:v>
                      </c:pt>
                      <c:pt idx="44">
                        <c:v>0.3076710208019679</c:v>
                      </c:pt>
                      <c:pt idx="45">
                        <c:v>0.31582351205940112</c:v>
                      </c:pt>
                      <c:pt idx="46">
                        <c:v>0.32236067006053926</c:v>
                      </c:pt>
                      <c:pt idx="47">
                        <c:v>0.32077854825339253</c:v>
                      </c:pt>
                      <c:pt idx="48">
                        <c:v>0.32023717519533018</c:v>
                      </c:pt>
                      <c:pt idx="49">
                        <c:v>0.32409888832234407</c:v>
                      </c:pt>
                      <c:pt idx="50">
                        <c:v>0.37041317312183514</c:v>
                      </c:pt>
                      <c:pt idx="51">
                        <c:v>0.41400685804667547</c:v>
                      </c:pt>
                      <c:pt idx="52">
                        <c:v>0.43849226372466615</c:v>
                      </c:pt>
                      <c:pt idx="53">
                        <c:v>0.46212253252920688</c:v>
                      </c:pt>
                      <c:pt idx="54">
                        <c:v>0.47987908720781391</c:v>
                      </c:pt>
                      <c:pt idx="55">
                        <c:v>0.49732238915011923</c:v>
                      </c:pt>
                      <c:pt idx="56">
                        <c:v>0.51364675124091852</c:v>
                      </c:pt>
                      <c:pt idx="57">
                        <c:v>0.53162825544233216</c:v>
                      </c:pt>
                      <c:pt idx="58">
                        <c:v>0.54391472765553395</c:v>
                      </c:pt>
                      <c:pt idx="59">
                        <c:v>0.54973496422244483</c:v>
                      </c:pt>
                      <c:pt idx="60">
                        <c:v>0.56590145346304066</c:v>
                      </c:pt>
                      <c:pt idx="61">
                        <c:v>0.64317245498515274</c:v>
                      </c:pt>
                    </c:numCache>
                  </c:numRef>
                </c:val>
                <c:smooth val="0"/>
                <c:extLst>
                  <c:ext xmlns:c16="http://schemas.microsoft.com/office/drawing/2014/chart" uri="{C3380CC4-5D6E-409C-BE32-E72D297353CC}">
                    <c16:uniqueId val="{00000001-1583-4DE8-BF8F-67ED6D2B681D}"/>
                  </c:ext>
                </c:extLst>
              </c15:ser>
            </c15:filteredLineSeries>
            <c15:filteredLineSeries>
              <c15:ser>
                <c:idx val="0"/>
                <c:order val="3"/>
                <c:tx>
                  <c:v>dette a r-g=0 (index 2000)</c:v>
                </c:tx>
                <c:spPr>
                  <a:ln w="28575" cap="rnd">
                    <a:solidFill>
                      <a:schemeClr val="accent1"/>
                    </a:solidFill>
                    <a:round/>
                  </a:ln>
                  <a:effectLst/>
                </c:spPr>
                <c:marker>
                  <c:symbol val="none"/>
                </c:marker>
                <c:cat>
                  <c:numRef>
                    <c:extLst xmlns:c15="http://schemas.microsoft.com/office/drawing/2012/chart">
                      <c:ext xmlns:c15="http://schemas.microsoft.com/office/drawing/2012/chart" uri="{02D57815-91ED-43cb-92C2-25804820EDAC}">
                        <c15:formulaRef>
                          <c15:sqref>'Series - utilise deficit public'!$C$2:$BN$2</c15:sqref>
                        </c15:formulaRef>
                      </c:ext>
                    </c:extLst>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extLst xmlns:c15="http://schemas.microsoft.com/office/drawing/2012/chart">
                      <c:ext xmlns:c15="http://schemas.microsoft.com/office/drawing/2012/chart" uri="{02D57815-91ED-43cb-92C2-25804820EDAC}">
                        <c15:formulaRef>
                          <c15:sqref>'Series - utilise deficit public'!$C$46:$BL$46</c15:sqref>
                        </c15:formulaRef>
                      </c:ext>
                    </c:extLst>
                    <c:numCache>
                      <c:formatCode>General</c:formatCode>
                      <c:ptCount val="62"/>
                      <c:pt idx="41" formatCode="0.00%">
                        <c:v>0.59516361927112749</c:v>
                      </c:pt>
                      <c:pt idx="42" formatCode="0.00%">
                        <c:v>0.57882179116034871</c:v>
                      </c:pt>
                      <c:pt idx="43" formatCode="0.00%">
                        <c:v>0.58057890732336126</c:v>
                      </c:pt>
                      <c:pt idx="44" formatCode="0.00%">
                        <c:v>0.59232012226253339</c:v>
                      </c:pt>
                      <c:pt idx="45" formatCode="0.00%">
                        <c:v>0.60047261351996661</c:v>
                      </c:pt>
                      <c:pt idx="46" formatCode="0.00%">
                        <c:v>0.6070097715211048</c:v>
                      </c:pt>
                      <c:pt idx="47" formatCode="0.00%">
                        <c:v>0.60542764971395813</c:v>
                      </c:pt>
                      <c:pt idx="48" formatCode="0.00%">
                        <c:v>0.60488627665589578</c:v>
                      </c:pt>
                      <c:pt idx="49" formatCode="0.00%">
                        <c:v>0.60874798978290967</c:v>
                      </c:pt>
                      <c:pt idx="50" formatCode="0.00%">
                        <c:v>0.65506227458240074</c:v>
                      </c:pt>
                      <c:pt idx="51" formatCode="0.00%">
                        <c:v>0.69865595950724113</c:v>
                      </c:pt>
                      <c:pt idx="52" formatCode="0.00%">
                        <c:v>0.72314136518523187</c:v>
                      </c:pt>
                      <c:pt idx="53" formatCode="0.00%">
                        <c:v>0.74677163398977264</c:v>
                      </c:pt>
                      <c:pt idx="54" formatCode="0.00%">
                        <c:v>0.76452818866837968</c:v>
                      </c:pt>
                      <c:pt idx="55" formatCode="0.00%">
                        <c:v>0.78197149061068505</c:v>
                      </c:pt>
                      <c:pt idx="56" formatCode="0.00%">
                        <c:v>0.7982958527014844</c:v>
                      </c:pt>
                      <c:pt idx="57" formatCode="0.00%">
                        <c:v>0.81627735690289804</c:v>
                      </c:pt>
                      <c:pt idx="58" formatCode="0.00%">
                        <c:v>0.82856382911609983</c:v>
                      </c:pt>
                      <c:pt idx="59" formatCode="0.00%">
                        <c:v>0.83438406568301071</c:v>
                      </c:pt>
                      <c:pt idx="60" formatCode="0.00%">
                        <c:v>0.85055055492360654</c:v>
                      </c:pt>
                      <c:pt idx="61" formatCode="0.00%">
                        <c:v>0.92782155644571862</c:v>
                      </c:pt>
                    </c:numCache>
                  </c:numRef>
                </c:val>
                <c:smooth val="0"/>
                <c:extLst xmlns:c15="http://schemas.microsoft.com/office/drawing/2012/chart">
                  <c:ext xmlns:c16="http://schemas.microsoft.com/office/drawing/2014/chart" uri="{C3380CC4-5D6E-409C-BE32-E72D297353CC}">
                    <c16:uniqueId val="{00000002-1583-4DE8-BF8F-67ED6D2B681D}"/>
                  </c:ext>
                </c:extLst>
              </c15:ser>
            </c15:filteredLineSeries>
          </c:ext>
        </c:extLst>
      </c:lineChart>
      <c:lineChart>
        <c:grouping val="standard"/>
        <c:varyColors val="0"/>
        <c:ser>
          <c:idx val="4"/>
          <c:order val="4"/>
          <c:tx>
            <c:v>index 1970</c:v>
          </c:tx>
          <c:spPr>
            <a:ln w="28575" cap="rnd">
              <a:solidFill>
                <a:srgbClr val="FFC000"/>
              </a:solidFill>
              <a:prstDash val="dash"/>
              <a:round/>
            </a:ln>
            <a:effectLst/>
          </c:spPr>
          <c:marker>
            <c:symbol val="none"/>
          </c:marker>
          <c:cat>
            <c:numRef>
              <c:f>'Series - utilise deficit public'!$C$2:$BO$2</c:f>
              <c:numCache>
                <c:formatCode>0</c:formatCode>
                <c:ptCount val="65"/>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pt idx="64">
                  <c:v>2023</c:v>
                </c:pt>
              </c:numCache>
            </c:numRef>
          </c:cat>
          <c:val>
            <c:numRef>
              <c:f>'Series - utilise deficit public'!$C$50:$BO$50</c:f>
              <c:numCache>
                <c:formatCode>General</c:formatCode>
                <c:ptCount val="65"/>
                <c:pt idx="11" formatCode="0.00%">
                  <c:v>0.2102</c:v>
                </c:pt>
                <c:pt idx="12" formatCode="0.00%">
                  <c:v>0.20604926386669711</c:v>
                </c:pt>
                <c:pt idx="13" formatCode="0.00%">
                  <c:v>0.19823839139805755</c:v>
                </c:pt>
                <c:pt idx="14" formatCode="0.00%">
                  <c:v>0.19377141460204655</c:v>
                </c:pt>
                <c:pt idx="15" formatCode="0.00%">
                  <c:v>0.18701775597226555</c:v>
                </c:pt>
                <c:pt idx="16" formatCode="0.00%">
                  <c:v>0.20718343624495122</c:v>
                </c:pt>
                <c:pt idx="17" formatCode="0.00%">
                  <c:v>0.21526231758546449</c:v>
                </c:pt>
                <c:pt idx="18" formatCode="0.00%">
                  <c:v>0.21725510132247183</c:v>
                </c:pt>
                <c:pt idx="19" formatCode="0.00%">
                  <c:v>0.22490537454651557</c:v>
                </c:pt>
                <c:pt idx="20" formatCode="0.00%">
                  <c:v>0.21839122372157399</c:v>
                </c:pt>
                <c:pt idx="21" formatCode="0.00%">
                  <c:v>0.21048454554462551</c:v>
                </c:pt>
                <c:pt idx="22" formatCode="0.00%">
                  <c:v>0.21756122427047037</c:v>
                </c:pt>
                <c:pt idx="23" formatCode="0.00%">
                  <c:v>0.22843344200834603</c:v>
                </c:pt>
                <c:pt idx="24" formatCode="0.00%">
                  <c:v>0.23177388768805673</c:v>
                </c:pt>
                <c:pt idx="25" formatCode="0.00%">
                  <c:v>0.23581897771252527</c:v>
                </c:pt>
                <c:pt idx="26" formatCode="0.00%">
                  <c:v>0.24027727128680201</c:v>
                </c:pt>
                <c:pt idx="27" formatCode="0.00%">
                  <c:v>0.24670376982104467</c:v>
                </c:pt>
                <c:pt idx="28" formatCode="0.00%">
                  <c:v>0.24221886766761405</c:v>
                </c:pt>
                <c:pt idx="29" formatCode="0.00%">
                  <c:v>0.24416436141771536</c:v>
                </c:pt>
                <c:pt idx="30" formatCode="0.00%">
                  <c:v>0.23745905684585306</c:v>
                </c:pt>
                <c:pt idx="31" formatCode="0.00%">
                  <c:v>0.23511079677937288</c:v>
                </c:pt>
                <c:pt idx="32" formatCode="0.00%">
                  <c:v>0.23576207162010376</c:v>
                </c:pt>
                <c:pt idx="33" formatCode="0.00%">
                  <c:v>0.25200811599035516</c:v>
                </c:pt>
                <c:pt idx="34" formatCode="0.00%">
                  <c:v>0.28341114842392823</c:v>
                </c:pt>
                <c:pt idx="35" formatCode="0.00%">
                  <c:v>0.30444402755352495</c:v>
                </c:pt>
                <c:pt idx="36" formatCode="0.00%">
                  <c:v>0.321035546859953</c:v>
                </c:pt>
                <c:pt idx="37" formatCode="0.00%">
                  <c:v>0.32445335106449102</c:v>
                </c:pt>
                <c:pt idx="38" formatCode="0.00%">
                  <c:v>0.3257405026768726</c:v>
                </c:pt>
                <c:pt idx="39" formatCode="0.00%">
                  <c:v>0.31590246779845005</c:v>
                </c:pt>
                <c:pt idx="40" formatCode="0.00%">
                  <c:v>0.30150060170147208</c:v>
                </c:pt>
                <c:pt idx="41" formatCode="0.00%">
                  <c:v>0.28542644972508935</c:v>
                </c:pt>
                <c:pt idx="42" formatCode="0.00%">
                  <c:v>0.26908462161431052</c:v>
                </c:pt>
                <c:pt idx="43" formatCode="0.00%">
                  <c:v>0.27084173777732307</c:v>
                </c:pt>
                <c:pt idx="44" formatCode="0.00%">
                  <c:v>0.28258295271649519</c:v>
                </c:pt>
                <c:pt idx="45" formatCode="0.00%">
                  <c:v>0.29073544397392842</c:v>
                </c:pt>
                <c:pt idx="46" formatCode="0.00%">
                  <c:v>0.29727260197506655</c:v>
                </c:pt>
                <c:pt idx="47" formatCode="0.00%">
                  <c:v>0.29569048016791982</c:v>
                </c:pt>
                <c:pt idx="48" formatCode="0.00%">
                  <c:v>0.29514910710985748</c:v>
                </c:pt>
                <c:pt idx="49" formatCode="0.00%">
                  <c:v>0.29901082023687137</c:v>
                </c:pt>
                <c:pt idx="50" formatCode="0.00%">
                  <c:v>0.34532510503636243</c:v>
                </c:pt>
                <c:pt idx="51" formatCode="0.00%">
                  <c:v>0.38891878996120277</c:v>
                </c:pt>
                <c:pt idx="52" formatCode="0.00%">
                  <c:v>0.41340419563919345</c:v>
                </c:pt>
                <c:pt idx="53" formatCode="0.00%">
                  <c:v>0.43703446444373417</c:v>
                </c:pt>
                <c:pt idx="54" formatCode="0.00%">
                  <c:v>0.45479101912234121</c:v>
                </c:pt>
                <c:pt idx="55" formatCode="0.00%">
                  <c:v>0.47223432106464652</c:v>
                </c:pt>
                <c:pt idx="56" formatCode="0.00%">
                  <c:v>0.48855868315544582</c:v>
                </c:pt>
                <c:pt idx="57" formatCode="0.00%">
                  <c:v>0.50654018735685946</c:v>
                </c:pt>
                <c:pt idx="58" formatCode="0.00%">
                  <c:v>0.51882665957006124</c:v>
                </c:pt>
                <c:pt idx="59" formatCode="0.00%">
                  <c:v>0.52464689613697213</c:v>
                </c:pt>
                <c:pt idx="60" formatCode="0.00%">
                  <c:v>0.54081338537756796</c:v>
                </c:pt>
                <c:pt idx="61" formatCode="0.00%">
                  <c:v>0.61808438689968004</c:v>
                </c:pt>
                <c:pt idx="62" formatCode="0.00%">
                  <c:v>0.66904153600295979</c:v>
                </c:pt>
                <c:pt idx="63" formatCode="0.00%">
                  <c:v>0.69786277451984358</c:v>
                </c:pt>
                <c:pt idx="64" formatCode="0.00%">
                  <c:v>0.73492886667991919</c:v>
                </c:pt>
              </c:numCache>
            </c:numRef>
          </c:val>
          <c:smooth val="0"/>
          <c:extLst>
            <c:ext xmlns:c16="http://schemas.microsoft.com/office/drawing/2014/chart" uri="{C3380CC4-5D6E-409C-BE32-E72D297353CC}">
              <c16:uniqueId val="{00000004-1583-4DE8-BF8F-67ED6D2B681D}"/>
            </c:ext>
          </c:extLst>
        </c:ser>
        <c:dLbls>
          <c:showLegendKey val="0"/>
          <c:showVal val="0"/>
          <c:showCatName val="0"/>
          <c:showSerName val="0"/>
          <c:showPercent val="0"/>
          <c:showBubbleSize val="0"/>
        </c:dLbls>
        <c:marker val="1"/>
        <c:smooth val="0"/>
        <c:axId val="855959752"/>
        <c:axId val="855960472"/>
        <c:extLst>
          <c:ext xmlns:c15="http://schemas.microsoft.com/office/drawing/2012/chart" uri="{02D57815-91ED-43cb-92C2-25804820EDAC}">
            <c15:filteredLineSeries>
              <c15:ser>
                <c:idx val="2"/>
                <c:order val="1"/>
                <c:tx>
                  <c:v>deficit primaire</c:v>
                </c:tx>
                <c:spPr>
                  <a:ln w="28575" cap="rnd">
                    <a:solidFill>
                      <a:schemeClr val="accent3"/>
                    </a:solidFill>
                    <a:round/>
                  </a:ln>
                  <a:effectLst/>
                </c:spPr>
                <c:marker>
                  <c:symbol val="none"/>
                </c:marker>
                <c:cat>
                  <c:numRef>
                    <c:extLst>
                      <c:ext uri="{02D57815-91ED-43cb-92C2-25804820EDAC}">
                        <c15:formulaRef>
                          <c15:sqref>'Series - utilise deficit public'!$C$2:$BO$2</c15:sqref>
                        </c15:formulaRef>
                      </c:ext>
                    </c:extLst>
                    <c:numCache>
                      <c:formatCode>0</c:formatCode>
                      <c:ptCount val="65"/>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pt idx="64">
                        <c:v>2023</c:v>
                      </c:pt>
                    </c:numCache>
                  </c:numRef>
                </c:cat>
                <c:val>
                  <c:numRef>
                    <c:extLst>
                      <c:ext uri="{02D57815-91ED-43cb-92C2-25804820EDAC}">
                        <c15:formulaRef>
                          <c15:sqref>'Series - utilise deficit public'!$C$22:$BN$22</c15:sqref>
                        </c15:formulaRef>
                      </c:ext>
                    </c:extLst>
                    <c:numCache>
                      <c:formatCode>0.00%</c:formatCode>
                      <c:ptCount val="64"/>
                      <c:pt idx="1">
                        <c:v>2.2697185805184233E-2</c:v>
                      </c:pt>
                      <c:pt idx="2">
                        <c:v>-2.1796159527326466E-2</c:v>
                      </c:pt>
                      <c:pt idx="3">
                        <c:v>-1.2176220433697642E-2</c:v>
                      </c:pt>
                      <c:pt idx="4">
                        <c:v>-1.3114085964197273E-2</c:v>
                      </c:pt>
                      <c:pt idx="5">
                        <c:v>-1.6073775704897219E-2</c:v>
                      </c:pt>
                      <c:pt idx="6">
                        <c:v>-1.3641359817853431E-2</c:v>
                      </c:pt>
                      <c:pt idx="7">
                        <c:v>-9.3943930649795174E-3</c:v>
                      </c:pt>
                      <c:pt idx="8">
                        <c:v>-3.8550449494668274E-3</c:v>
                      </c:pt>
                      <c:pt idx="9">
                        <c:v>4.2330804745963615E-3</c:v>
                      </c:pt>
                      <c:pt idx="10">
                        <c:v>-8.321022373315879E-3</c:v>
                      </c:pt>
                      <c:pt idx="11">
                        <c:v>-8.070136358573685E-3</c:v>
                      </c:pt>
                      <c:pt idx="12">
                        <c:v>-4.150736133302896E-3</c:v>
                      </c:pt>
                      <c:pt idx="13">
                        <c:v>-7.8108724686395776E-3</c:v>
                      </c:pt>
                      <c:pt idx="14">
                        <c:v>-4.4669767960109951E-3</c:v>
                      </c:pt>
                      <c:pt idx="15">
                        <c:v>-6.7536586297810008E-3</c:v>
                      </c:pt>
                      <c:pt idx="16">
                        <c:v>2.0165680272685674E-2</c:v>
                      </c:pt>
                      <c:pt idx="17">
                        <c:v>8.0788813405132786E-3</c:v>
                      </c:pt>
                      <c:pt idx="18">
                        <c:v>1.9927837370073468E-3</c:v>
                      </c:pt>
                      <c:pt idx="19">
                        <c:v>7.6502732240437445E-3</c:v>
                      </c:pt>
                      <c:pt idx="20">
                        <c:v>-6.5141508249415862E-3</c:v>
                      </c:pt>
                      <c:pt idx="21">
                        <c:v>-7.9066781769484944E-3</c:v>
                      </c:pt>
                      <c:pt idx="22">
                        <c:v>7.0766787258448602E-3</c:v>
                      </c:pt>
                      <c:pt idx="23">
                        <c:v>1.0872217737875665E-2</c:v>
                      </c:pt>
                      <c:pt idx="24">
                        <c:v>3.340445679710694E-3</c:v>
                      </c:pt>
                      <c:pt idx="25">
                        <c:v>4.0450900244685508E-3</c:v>
                      </c:pt>
                      <c:pt idx="26">
                        <c:v>4.4582935742767333E-3</c:v>
                      </c:pt>
                      <c:pt idx="27">
                        <c:v>6.4264985342426624E-3</c:v>
                      </c:pt>
                      <c:pt idx="28">
                        <c:v>-4.4849021534306239E-3</c:v>
                      </c:pt>
                      <c:pt idx="29">
                        <c:v>1.9454937501013016E-3</c:v>
                      </c:pt>
                      <c:pt idx="30">
                        <c:v>-6.7053045718622958E-3</c:v>
                      </c:pt>
                      <c:pt idx="31">
                        <c:v>-2.3482600664801747E-3</c:v>
                      </c:pt>
                      <c:pt idx="32">
                        <c:v>6.512748407308831E-4</c:v>
                      </c:pt>
                      <c:pt idx="33">
                        <c:v>1.6246044370251376E-2</c:v>
                      </c:pt>
                      <c:pt idx="34">
                        <c:v>3.1403032433573036E-2</c:v>
                      </c:pt>
                      <c:pt idx="35">
                        <c:v>2.1032879129596747E-2</c:v>
                      </c:pt>
                      <c:pt idx="36">
                        <c:v>1.6591519306428024E-2</c:v>
                      </c:pt>
                      <c:pt idx="37">
                        <c:v>3.4178042045380427E-3</c:v>
                      </c:pt>
                      <c:pt idx="38">
                        <c:v>1.2871516123815761E-3</c:v>
                      </c:pt>
                      <c:pt idx="39">
                        <c:v>-9.8380348784225559E-3</c:v>
                      </c:pt>
                      <c:pt idx="40">
                        <c:v>-1.4401866096977948E-2</c:v>
                      </c:pt>
                      <c:pt idx="41">
                        <c:v>-1.6074151976382744E-2</c:v>
                      </c:pt>
                      <c:pt idx="42">
                        <c:v>-1.634182811077883E-2</c:v>
                      </c:pt>
                      <c:pt idx="43">
                        <c:v>1.7571161630125691E-3</c:v>
                      </c:pt>
                      <c:pt idx="44">
                        <c:v>1.174121493917212E-2</c:v>
                      </c:pt>
                      <c:pt idx="45">
                        <c:v>8.1524912574332097E-3</c:v>
                      </c:pt>
                      <c:pt idx="46">
                        <c:v>6.5371580011381446E-3</c:v>
                      </c:pt>
                      <c:pt idx="47">
                        <c:v>-1.5821218071467062E-3</c:v>
                      </c:pt>
                      <c:pt idx="48">
                        <c:v>-5.4137305806234274E-4</c:v>
                      </c:pt>
                      <c:pt idx="49">
                        <c:v>3.8617131270138991E-3</c:v>
                      </c:pt>
                      <c:pt idx="50">
                        <c:v>4.6314284799491061E-2</c:v>
                      </c:pt>
                      <c:pt idx="51">
                        <c:v>4.3593684924840351E-2</c:v>
                      </c:pt>
                      <c:pt idx="52">
                        <c:v>2.44854056779907E-2</c:v>
                      </c:pt>
                      <c:pt idx="53">
                        <c:v>2.3630268804540729E-2</c:v>
                      </c:pt>
                      <c:pt idx="54">
                        <c:v>1.7756554678607022E-2</c:v>
                      </c:pt>
                      <c:pt idx="55">
                        <c:v>1.7443301942305325E-2</c:v>
                      </c:pt>
                      <c:pt idx="56">
                        <c:v>1.6324362090799314E-2</c:v>
                      </c:pt>
                      <c:pt idx="57">
                        <c:v>1.79815042014136E-2</c:v>
                      </c:pt>
                      <c:pt idx="58">
                        <c:v>1.2286472213201737E-2</c:v>
                      </c:pt>
                      <c:pt idx="59">
                        <c:v>5.8202365669108424E-3</c:v>
                      </c:pt>
                      <c:pt idx="60">
                        <c:v>1.6166489240595876E-2</c:v>
                      </c:pt>
                      <c:pt idx="61">
                        <c:v>7.7271001522112068E-2</c:v>
                      </c:pt>
                      <c:pt idx="62">
                        <c:v>5.0957149103279795E-2</c:v>
                      </c:pt>
                      <c:pt idx="63">
                        <c:v>2.8821238516883774E-2</c:v>
                      </c:pt>
                    </c:numCache>
                  </c:numRef>
                </c:val>
                <c:smooth val="0"/>
                <c:extLst>
                  <c:ext xmlns:c16="http://schemas.microsoft.com/office/drawing/2014/chart" uri="{C3380CC4-5D6E-409C-BE32-E72D297353CC}">
                    <c16:uniqueId val="{00000003-1583-4DE8-BF8F-67ED6D2B681D}"/>
                  </c:ext>
                </c:extLst>
              </c15:ser>
            </c15:filteredLineSeries>
          </c:ext>
        </c:extLst>
      </c:lineChart>
      <c:catAx>
        <c:axId val="73889037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891456"/>
        <c:crosses val="autoZero"/>
        <c:auto val="1"/>
        <c:lblAlgn val="ctr"/>
        <c:lblOffset val="100"/>
        <c:tickLblSkip val="7"/>
        <c:noMultiLvlLbl val="0"/>
      </c:catAx>
      <c:valAx>
        <c:axId val="738891456"/>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890376"/>
        <c:crosses val="autoZero"/>
        <c:crossBetween val="between"/>
      </c:valAx>
      <c:valAx>
        <c:axId val="855960472"/>
        <c:scaling>
          <c:orientation val="minMax"/>
          <c:max val="1.2"/>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959752"/>
        <c:crosses val="max"/>
        <c:crossBetween val="between"/>
        <c:majorUnit val="0.2"/>
      </c:valAx>
      <c:catAx>
        <c:axId val="855959752"/>
        <c:scaling>
          <c:orientation val="minMax"/>
        </c:scaling>
        <c:delete val="1"/>
        <c:axPos val="b"/>
        <c:numFmt formatCode="0" sourceLinked="1"/>
        <c:majorTickMark val="out"/>
        <c:minorTickMark val="none"/>
        <c:tickLblPos val="nextTo"/>
        <c:crossAx val="85596047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3"/>
          <c:order val="0"/>
          <c:spPr>
            <a:ln w="28575" cap="rnd">
              <a:solidFill>
                <a:schemeClr val="accent1"/>
              </a:solidFill>
              <a:round/>
            </a:ln>
            <a:effectLst/>
          </c:spPr>
          <c:marker>
            <c:symbol val="none"/>
          </c:marker>
          <c:cat>
            <c:numRef>
              <c:f>'Series - utilise deficit public'!$S$2:$BO$2</c:f>
              <c:numCache>
                <c:formatCode>0</c:formatCode>
                <c:ptCount val="49"/>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pt idx="48">
                  <c:v>2023</c:v>
                </c:pt>
              </c:numCache>
            </c:numRef>
          </c:cat>
          <c:val>
            <c:numRef>
              <c:f>'Series - utilise chgB'!$S$37:$BO$37</c:f>
              <c:numCache>
                <c:formatCode>0.00%</c:formatCode>
                <c:ptCount val="49"/>
                <c:pt idx="0">
                  <c:v>1.4994754871203485E-2</c:v>
                </c:pt>
                <c:pt idx="1">
                  <c:v>3.5653734978651382E-3</c:v>
                </c:pt>
                <c:pt idx="2">
                  <c:v>6.3328323669277391E-3</c:v>
                </c:pt>
                <c:pt idx="3">
                  <c:v>3.0158933780818381E-2</c:v>
                </c:pt>
                <c:pt idx="4">
                  <c:v>3.5938313954948363E-2</c:v>
                </c:pt>
                <c:pt idx="5">
                  <c:v>2.4037913097372569E-2</c:v>
                </c:pt>
                <c:pt idx="6">
                  <c:v>2.020482955381039E-2</c:v>
                </c:pt>
                <c:pt idx="7">
                  <c:v>4.6503808091960794E-2</c:v>
                </c:pt>
                <c:pt idx="8">
                  <c:v>1.8730292446565155E-2</c:v>
                </c:pt>
                <c:pt idx="9">
                  <c:v>2.3181930045401169E-2</c:v>
                </c:pt>
                <c:pt idx="10">
                  <c:v>1.1116698275941762E-2</c:v>
                </c:pt>
                <c:pt idx="11">
                  <c:v>2.5777195075841561E-3</c:v>
                </c:pt>
                <c:pt idx="12">
                  <c:v>1.4316440863895677E-2</c:v>
                </c:pt>
                <c:pt idx="13">
                  <c:v>1.3992423382672245E-3</c:v>
                </c:pt>
                <c:pt idx="14">
                  <c:v>8.6556195286229144E-3</c:v>
                </c:pt>
                <c:pt idx="15">
                  <c:v>4.4328391925934794E-3</c:v>
                </c:pt>
                <c:pt idx="16">
                  <c:v>-5.1549273842293689E-3</c:v>
                </c:pt>
                <c:pt idx="17">
                  <c:v>2.213476241464293E-2</c:v>
                </c:pt>
                <c:pt idx="18">
                  <c:v>3.6816146128380654E-2</c:v>
                </c:pt>
                <c:pt idx="19">
                  <c:v>1.6387813202674597E-2</c:v>
                </c:pt>
                <c:pt idx="20">
                  <c:v>4.478431353235271E-2</c:v>
                </c:pt>
                <c:pt idx="21">
                  <c:v>7.4808387355402139E-3</c:v>
                </c:pt>
                <c:pt idx="22">
                  <c:v>-1.3614103592499308E-3</c:v>
                </c:pt>
                <c:pt idx="23">
                  <c:v>-6.476829578606607E-3</c:v>
                </c:pt>
                <c:pt idx="24">
                  <c:v>-1.5584593565020422E-2</c:v>
                </c:pt>
                <c:pt idx="25">
                  <c:v>-1.3636010104255067E-2</c:v>
                </c:pt>
                <c:pt idx="26">
                  <c:v>-1.2125861396437289E-2</c:v>
                </c:pt>
                <c:pt idx="27">
                  <c:v>7.3754793494763471E-3</c:v>
                </c:pt>
                <c:pt idx="28">
                  <c:v>2.898631602057089E-2</c:v>
                </c:pt>
                <c:pt idx="29">
                  <c:v>1.5614849364942446E-2</c:v>
                </c:pt>
                <c:pt idx="30">
                  <c:v>1.103570124100676E-2</c:v>
                </c:pt>
                <c:pt idx="31">
                  <c:v>-2.2880706176064643E-2</c:v>
                </c:pt>
                <c:pt idx="32">
                  <c:v>4.8265133720691369E-3</c:v>
                </c:pt>
                <c:pt idx="33">
                  <c:v>3.1704795269978617E-2</c:v>
                </c:pt>
                <c:pt idx="34">
                  <c:v>9.7370304613353886E-2</c:v>
                </c:pt>
                <c:pt idx="35">
                  <c:v>2.2339119796681083E-2</c:v>
                </c:pt>
                <c:pt idx="36">
                  <c:v>2.5357941166039646E-2</c:v>
                </c:pt>
                <c:pt idx="37">
                  <c:v>1.484868853181057E-2</c:v>
                </c:pt>
                <c:pt idx="38">
                  <c:v>1.8905247049154816E-2</c:v>
                </c:pt>
                <c:pt idx="39">
                  <c:v>9.0512218777400628E-3</c:v>
                </c:pt>
                <c:pt idx="40">
                  <c:v>8.9568383284086128E-3</c:v>
                </c:pt>
                <c:pt idx="41">
                  <c:v>6.6298767886724943E-3</c:v>
                </c:pt>
                <c:pt idx="42">
                  <c:v>1.421835400885065E-2</c:v>
                </c:pt>
                <c:pt idx="43">
                  <c:v>7.2187012600146098E-3</c:v>
                </c:pt>
                <c:pt idx="44">
                  <c:v>1.2718475079328828E-2</c:v>
                </c:pt>
                <c:pt idx="45">
                  <c:v>0.10650685640719412</c:v>
                </c:pt>
                <c:pt idx="46">
                  <c:v>5.1964775442245474E-2</c:v>
                </c:pt>
                <c:pt idx="47">
                  <c:v>2.8860683901887497E-2</c:v>
                </c:pt>
                <c:pt idx="48">
                  <c:v>3.4782906502477048E-2</c:v>
                </c:pt>
              </c:numCache>
            </c:numRef>
          </c:val>
          <c:smooth val="0"/>
          <c:extLst>
            <c:ext xmlns:c16="http://schemas.microsoft.com/office/drawing/2014/chart" uri="{C3380CC4-5D6E-409C-BE32-E72D297353CC}">
              <c16:uniqueId val="{00000000-1AE9-45B6-A439-AE697ACDFB7E}"/>
            </c:ext>
          </c:extLst>
        </c:ser>
        <c:dLbls>
          <c:showLegendKey val="0"/>
          <c:showVal val="0"/>
          <c:showCatName val="0"/>
          <c:showSerName val="0"/>
          <c:showPercent val="0"/>
          <c:showBubbleSize val="0"/>
        </c:dLbls>
        <c:marker val="1"/>
        <c:smooth val="0"/>
        <c:axId val="891711776"/>
        <c:axId val="891715736"/>
      </c:lineChart>
      <c:lineChart>
        <c:grouping val="standard"/>
        <c:varyColors val="0"/>
        <c:ser>
          <c:idx val="0"/>
          <c:order val="1"/>
          <c:spPr>
            <a:ln w="28575" cap="rnd">
              <a:noFill/>
              <a:round/>
            </a:ln>
            <a:effectLst/>
          </c:spPr>
          <c:marker>
            <c:symbol val="none"/>
          </c:marker>
          <c:cat>
            <c:numRef>
              <c:f>'Series - utilise deficit public'!$S$2:$BO$2</c:f>
              <c:numCache>
                <c:formatCode>0</c:formatCode>
                <c:ptCount val="49"/>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pt idx="48">
                  <c:v>2023</c:v>
                </c:pt>
              </c:numCache>
            </c:numRef>
          </c:cat>
          <c:val>
            <c:numLit>
              <c:formatCode>General</c:formatCode>
              <c:ptCount val="2"/>
              <c:pt idx="0">
                <c:v>0</c:v>
              </c:pt>
              <c:pt idx="1">
                <c:v>1</c:v>
              </c:pt>
            </c:numLit>
          </c:val>
          <c:smooth val="0"/>
          <c:extLst>
            <c:ext xmlns:c16="http://schemas.microsoft.com/office/drawing/2014/chart" uri="{C3380CC4-5D6E-409C-BE32-E72D297353CC}">
              <c16:uniqueId val="{00000001-1AE9-45B6-A439-AE697ACDFB7E}"/>
            </c:ext>
          </c:extLst>
        </c:ser>
        <c:dLbls>
          <c:showLegendKey val="0"/>
          <c:showVal val="0"/>
          <c:showCatName val="0"/>
          <c:showSerName val="0"/>
          <c:showPercent val="0"/>
          <c:showBubbleSize val="0"/>
        </c:dLbls>
        <c:marker val="1"/>
        <c:smooth val="0"/>
        <c:axId val="956049183"/>
        <c:axId val="956048351"/>
      </c:lineChart>
      <c:catAx>
        <c:axId val="89171177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715736"/>
        <c:crossesAt val="-4.0000000000000008E-2"/>
        <c:auto val="1"/>
        <c:lblAlgn val="ctr"/>
        <c:lblOffset val="100"/>
        <c:tickLblSkip val="6"/>
        <c:noMultiLvlLbl val="0"/>
      </c:catAx>
      <c:valAx>
        <c:axId val="891715736"/>
        <c:scaling>
          <c:orientation val="minMax"/>
          <c:max val="0.11000000000000001"/>
          <c:min val="-3.0000000000000006E-2"/>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711776"/>
        <c:crosses val="autoZero"/>
        <c:crossBetween val="between"/>
      </c:valAx>
      <c:valAx>
        <c:axId val="956048351"/>
        <c:scaling>
          <c:orientation val="minMax"/>
          <c:max val="0.11000000000000001"/>
          <c:min val="-3.0000000000000006E-2"/>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049183"/>
        <c:crosses val="max"/>
        <c:crossBetween val="between"/>
      </c:valAx>
      <c:catAx>
        <c:axId val="956049183"/>
        <c:scaling>
          <c:orientation val="minMax"/>
        </c:scaling>
        <c:delete val="1"/>
        <c:axPos val="b"/>
        <c:numFmt formatCode="0" sourceLinked="1"/>
        <c:majorTickMark val="out"/>
        <c:minorTickMark val="none"/>
        <c:tickLblPos val="nextTo"/>
        <c:crossAx val="95604835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2"/>
              </a:solidFill>
              <a:round/>
            </a:ln>
            <a:effectLst/>
          </c:spPr>
          <c:marker>
            <c:symbol val="none"/>
          </c:marker>
          <c:cat>
            <c:numRef>
              <c:f>'solde conjoncturel'!$F$1:$BL$1</c:f>
              <c:numCache>
                <c:formatCode>##############</c:formatCode>
                <c:ptCount val="59"/>
                <c:pt idx="0">
                  <c:v>1965</c:v>
                </c:pt>
                <c:pt idx="1">
                  <c:v>1966</c:v>
                </c:pt>
                <c:pt idx="2">
                  <c:v>1967</c:v>
                </c:pt>
                <c:pt idx="3">
                  <c:v>1968</c:v>
                </c:pt>
                <c:pt idx="4">
                  <c:v>1969</c:v>
                </c:pt>
                <c:pt idx="5">
                  <c:v>1970</c:v>
                </c:pt>
                <c:pt idx="6">
                  <c:v>1971</c:v>
                </c:pt>
                <c:pt idx="7">
                  <c:v>1972</c:v>
                </c:pt>
                <c:pt idx="8">
                  <c:v>1973</c:v>
                </c:pt>
                <c:pt idx="9">
                  <c:v>1974</c:v>
                </c:pt>
                <c:pt idx="10">
                  <c:v>1975</c:v>
                </c:pt>
                <c:pt idx="11">
                  <c:v>1976</c:v>
                </c:pt>
                <c:pt idx="12">
                  <c:v>1977</c:v>
                </c:pt>
                <c:pt idx="13">
                  <c:v>1978</c:v>
                </c:pt>
                <c:pt idx="14">
                  <c:v>1979</c:v>
                </c:pt>
                <c:pt idx="15">
                  <c:v>1980</c:v>
                </c:pt>
                <c:pt idx="16">
                  <c:v>1981</c:v>
                </c:pt>
                <c:pt idx="17">
                  <c:v>1982</c:v>
                </c:pt>
                <c:pt idx="18">
                  <c:v>1983</c:v>
                </c:pt>
                <c:pt idx="19">
                  <c:v>1984</c:v>
                </c:pt>
                <c:pt idx="20">
                  <c:v>1985</c:v>
                </c:pt>
                <c:pt idx="21">
                  <c:v>1986</c:v>
                </c:pt>
                <c:pt idx="22">
                  <c:v>1987</c:v>
                </c:pt>
                <c:pt idx="23">
                  <c:v>1988</c:v>
                </c:pt>
                <c:pt idx="24">
                  <c:v>1989</c:v>
                </c:pt>
                <c:pt idx="25">
                  <c:v>1990</c:v>
                </c:pt>
                <c:pt idx="26">
                  <c:v>1991</c:v>
                </c:pt>
                <c:pt idx="27">
                  <c:v>1992</c:v>
                </c:pt>
                <c:pt idx="28">
                  <c:v>1993</c:v>
                </c:pt>
                <c:pt idx="29">
                  <c:v>1994</c:v>
                </c:pt>
                <c:pt idx="30">
                  <c:v>1995</c:v>
                </c:pt>
                <c:pt idx="31">
                  <c:v>1996</c:v>
                </c:pt>
                <c:pt idx="32">
                  <c:v>1997</c:v>
                </c:pt>
                <c:pt idx="33">
                  <c:v>1998</c:v>
                </c:pt>
                <c:pt idx="34">
                  <c:v>1999</c:v>
                </c:pt>
                <c:pt idx="35">
                  <c:v>2000</c:v>
                </c:pt>
                <c:pt idx="36">
                  <c:v>2001</c:v>
                </c:pt>
                <c:pt idx="37">
                  <c:v>2002</c:v>
                </c:pt>
                <c:pt idx="38">
                  <c:v>2003</c:v>
                </c:pt>
                <c:pt idx="39">
                  <c:v>2004</c:v>
                </c:pt>
                <c:pt idx="40">
                  <c:v>2005</c:v>
                </c:pt>
                <c:pt idx="41">
                  <c:v>2006</c:v>
                </c:pt>
                <c:pt idx="42">
                  <c:v>2007</c:v>
                </c:pt>
                <c:pt idx="43">
                  <c:v>2008</c:v>
                </c:pt>
                <c:pt idx="44">
                  <c:v>2009</c:v>
                </c:pt>
                <c:pt idx="45">
                  <c:v>2010</c:v>
                </c:pt>
                <c:pt idx="46">
                  <c:v>2011</c:v>
                </c:pt>
                <c:pt idx="47">
                  <c:v>2012</c:v>
                </c:pt>
                <c:pt idx="48">
                  <c:v>2013</c:v>
                </c:pt>
                <c:pt idx="49">
                  <c:v>2014</c:v>
                </c:pt>
                <c:pt idx="50">
                  <c:v>2015</c:v>
                </c:pt>
                <c:pt idx="51">
                  <c:v>2016</c:v>
                </c:pt>
                <c:pt idx="52">
                  <c:v>2017</c:v>
                </c:pt>
                <c:pt idx="53">
                  <c:v>2018</c:v>
                </c:pt>
                <c:pt idx="54">
                  <c:v>2019</c:v>
                </c:pt>
                <c:pt idx="55">
                  <c:v>2020</c:v>
                </c:pt>
                <c:pt idx="56">
                  <c:v>2021</c:v>
                </c:pt>
                <c:pt idx="57">
                  <c:v>2022</c:v>
                </c:pt>
                <c:pt idx="58">
                  <c:v>2023</c:v>
                </c:pt>
              </c:numCache>
            </c:numRef>
          </c:cat>
          <c:val>
            <c:numRef>
              <c:f>'solde conjoncturel'!$F$2:$BL$2</c:f>
              <c:numCache>
                <c:formatCode>0.0%</c:formatCode>
                <c:ptCount val="59"/>
                <c:pt idx="0">
                  <c:v>-6.000000000000001E-3</c:v>
                </c:pt>
                <c:pt idx="1">
                  <c:v>-7.0000000000000019E-3</c:v>
                </c:pt>
                <c:pt idx="2">
                  <c:v>-9.0000000000000011E-3</c:v>
                </c:pt>
                <c:pt idx="3">
                  <c:v>-1.3000000000000001E-2</c:v>
                </c:pt>
                <c:pt idx="4">
                  <c:v>-2E-3</c:v>
                </c:pt>
                <c:pt idx="5">
                  <c:v>5.0000000000000001E-3</c:v>
                </c:pt>
                <c:pt idx="6">
                  <c:v>7.0000000000000019E-3</c:v>
                </c:pt>
                <c:pt idx="7">
                  <c:v>7.0000000000000019E-3</c:v>
                </c:pt>
                <c:pt idx="8">
                  <c:v>1.9E-2</c:v>
                </c:pt>
                <c:pt idx="9">
                  <c:v>2.1000000000000001E-2</c:v>
                </c:pt>
                <c:pt idx="10">
                  <c:v>-8.0000000000000002E-3</c:v>
                </c:pt>
                <c:pt idx="11">
                  <c:v>-2E-3</c:v>
                </c:pt>
                <c:pt idx="12">
                  <c:v>-1E-3</c:v>
                </c:pt>
                <c:pt idx="13">
                  <c:v>6.000000000000001E-3</c:v>
                </c:pt>
                <c:pt idx="14">
                  <c:v>1.1000000000000001E-2</c:v>
                </c:pt>
                <c:pt idx="15">
                  <c:v>6.000000000000001E-3</c:v>
                </c:pt>
                <c:pt idx="16">
                  <c:v>-2E-3</c:v>
                </c:pt>
                <c:pt idx="17">
                  <c:v>-1E-3</c:v>
                </c:pt>
                <c:pt idx="18">
                  <c:v>-6.000000000000001E-3</c:v>
                </c:pt>
                <c:pt idx="19">
                  <c:v>-0.01</c:v>
                </c:pt>
                <c:pt idx="20">
                  <c:v>-1.3999999999999999E-2</c:v>
                </c:pt>
                <c:pt idx="21">
                  <c:v>-1.3999999999999999E-2</c:v>
                </c:pt>
                <c:pt idx="22">
                  <c:v>-1.2E-2</c:v>
                </c:pt>
                <c:pt idx="23">
                  <c:v>2E-3</c:v>
                </c:pt>
                <c:pt idx="24">
                  <c:v>1.4999999999999999E-2</c:v>
                </c:pt>
                <c:pt idx="25">
                  <c:v>1.9E-2</c:v>
                </c:pt>
                <c:pt idx="26">
                  <c:v>1.1000000000000001E-2</c:v>
                </c:pt>
                <c:pt idx="27">
                  <c:v>8.0000000000000002E-3</c:v>
                </c:pt>
                <c:pt idx="28">
                  <c:v>-9.0000000000000011E-3</c:v>
                </c:pt>
                <c:pt idx="29">
                  <c:v>-8.0000000000000002E-3</c:v>
                </c:pt>
                <c:pt idx="30">
                  <c:v>-8.0000000000000002E-3</c:v>
                </c:pt>
                <c:pt idx="31">
                  <c:v>-1.3000000000000001E-2</c:v>
                </c:pt>
                <c:pt idx="32">
                  <c:v>-1.3000000000000001E-2</c:v>
                </c:pt>
                <c:pt idx="33">
                  <c:v>-6.000000000000001E-3</c:v>
                </c:pt>
                <c:pt idx="34">
                  <c:v>1E-3</c:v>
                </c:pt>
                <c:pt idx="35">
                  <c:v>1.1000000000000001E-2</c:v>
                </c:pt>
                <c:pt idx="36">
                  <c:v>0.01</c:v>
                </c:pt>
                <c:pt idx="37">
                  <c:v>4.0000000000000001E-3</c:v>
                </c:pt>
                <c:pt idx="38">
                  <c:v>-3.0000000000000001E-3</c:v>
                </c:pt>
                <c:pt idx="39">
                  <c:v>3.0000000000000001E-3</c:v>
                </c:pt>
                <c:pt idx="40">
                  <c:v>3.0000000000000001E-3</c:v>
                </c:pt>
                <c:pt idx="41">
                  <c:v>9.0000000000000011E-3</c:v>
                </c:pt>
                <c:pt idx="42">
                  <c:v>1.6E-2</c:v>
                </c:pt>
                <c:pt idx="43">
                  <c:v>1.1000000000000001E-2</c:v>
                </c:pt>
                <c:pt idx="44">
                  <c:v>-1.3999999999999999E-2</c:v>
                </c:pt>
                <c:pt idx="45">
                  <c:v>-8.0000000000000002E-3</c:v>
                </c:pt>
                <c:pt idx="46">
                  <c:v>0</c:v>
                </c:pt>
                <c:pt idx="47">
                  <c:v>-3.0000000000000001E-3</c:v>
                </c:pt>
                <c:pt idx="48">
                  <c:v>-5.0000000000000001E-3</c:v>
                </c:pt>
                <c:pt idx="49">
                  <c:v>-4.0000000000000001E-3</c:v>
                </c:pt>
                <c:pt idx="50">
                  <c:v>-3.0000000000000001E-3</c:v>
                </c:pt>
                <c:pt idx="51">
                  <c:v>-2E-3</c:v>
                </c:pt>
                <c:pt idx="52">
                  <c:v>6.000000000000001E-3</c:v>
                </c:pt>
                <c:pt idx="53">
                  <c:v>1.2E-2</c:v>
                </c:pt>
                <c:pt idx="54">
                  <c:v>1.8000000000000002E-2</c:v>
                </c:pt>
                <c:pt idx="55">
                  <c:v>-3.7000000000000005E-2</c:v>
                </c:pt>
                <c:pt idx="56">
                  <c:v>-5.0000000000000001E-3</c:v>
                </c:pt>
                <c:pt idx="57">
                  <c:v>3.0000000000000001E-3</c:v>
                </c:pt>
                <c:pt idx="58">
                  <c:v>1E-3</c:v>
                </c:pt>
              </c:numCache>
            </c:numRef>
          </c:val>
          <c:smooth val="0"/>
          <c:extLst>
            <c:ext xmlns:c16="http://schemas.microsoft.com/office/drawing/2014/chart" uri="{C3380CC4-5D6E-409C-BE32-E72D297353CC}">
              <c16:uniqueId val="{00000000-747C-4F8F-8FBA-9050FA5F58D9}"/>
            </c:ext>
          </c:extLst>
        </c:ser>
        <c:dLbls>
          <c:showLegendKey val="0"/>
          <c:showVal val="0"/>
          <c:showCatName val="0"/>
          <c:showSerName val="0"/>
          <c:showPercent val="0"/>
          <c:showBubbleSize val="0"/>
        </c:dLbls>
        <c:marker val="1"/>
        <c:smooth val="0"/>
        <c:axId val="1348935071"/>
        <c:axId val="1348930079"/>
      </c:lineChart>
      <c:lineChart>
        <c:grouping val="standard"/>
        <c:varyColors val="0"/>
        <c:ser>
          <c:idx val="1"/>
          <c:order val="1"/>
          <c:spPr>
            <a:ln w="28575" cap="rnd">
              <a:noFill/>
              <a:round/>
            </a:ln>
            <a:effectLst/>
          </c:spPr>
          <c:marker>
            <c:symbol val="none"/>
          </c:marker>
          <c:val>
            <c:numLit>
              <c:formatCode>General</c:formatCode>
              <c:ptCount val="2"/>
              <c:pt idx="0">
                <c:v>0</c:v>
              </c:pt>
              <c:pt idx="1">
                <c:v>1</c:v>
              </c:pt>
            </c:numLit>
          </c:val>
          <c:smooth val="0"/>
          <c:extLst>
            <c:ext xmlns:c16="http://schemas.microsoft.com/office/drawing/2014/chart" uri="{C3380CC4-5D6E-409C-BE32-E72D297353CC}">
              <c16:uniqueId val="{00000001-747C-4F8F-8FBA-9050FA5F58D9}"/>
            </c:ext>
          </c:extLst>
        </c:ser>
        <c:dLbls>
          <c:showLegendKey val="0"/>
          <c:showVal val="0"/>
          <c:showCatName val="0"/>
          <c:showSerName val="0"/>
          <c:showPercent val="0"/>
          <c:showBubbleSize val="0"/>
        </c:dLbls>
        <c:marker val="1"/>
        <c:smooth val="0"/>
        <c:axId val="1348920927"/>
        <c:axId val="1348907199"/>
      </c:lineChart>
      <c:catAx>
        <c:axId val="1348935071"/>
        <c:scaling>
          <c:orientation val="minMax"/>
        </c:scaling>
        <c:delete val="0"/>
        <c:axPos val="b"/>
        <c:numFmt formatCode="##############"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930079"/>
        <c:crossesAt val="-4.0000000000000008E-2"/>
        <c:auto val="1"/>
        <c:lblAlgn val="ctr"/>
        <c:lblOffset val="100"/>
        <c:tickLblSkip val="5"/>
        <c:noMultiLvlLbl val="0"/>
      </c:catAx>
      <c:valAx>
        <c:axId val="1348930079"/>
        <c:scaling>
          <c:orientation val="minMax"/>
          <c:max val="8.0000000000000016E-2"/>
          <c:min val="-4.0000000000000008E-2"/>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935071"/>
        <c:crosses val="autoZero"/>
        <c:crossBetween val="between"/>
      </c:valAx>
      <c:valAx>
        <c:axId val="1348907199"/>
        <c:scaling>
          <c:orientation val="minMax"/>
          <c:max val="8.0000000000000016E-2"/>
          <c:min val="-4.0000000000000008E-2"/>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920927"/>
        <c:crosses val="max"/>
        <c:crossBetween val="between"/>
      </c:valAx>
      <c:catAx>
        <c:axId val="1348920927"/>
        <c:scaling>
          <c:orientation val="minMax"/>
        </c:scaling>
        <c:delete val="1"/>
        <c:axPos val="b"/>
        <c:majorTickMark val="out"/>
        <c:minorTickMark val="none"/>
        <c:tickLblPos val="nextTo"/>
        <c:crossAx val="134890719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3"/>
          <c:order val="0"/>
          <c:spPr>
            <a:ln w="28575" cap="rnd">
              <a:solidFill>
                <a:schemeClr val="accent2"/>
              </a:solidFill>
              <a:round/>
            </a:ln>
            <a:effectLst/>
          </c:spPr>
          <c:marker>
            <c:symbol val="none"/>
          </c:marker>
          <c:cat>
            <c:numRef>
              <c:f>'Series - utilise deficit public'!$I$2:$BO$2</c:f>
              <c:numCache>
                <c:formatCode>0</c:formatCode>
                <c:ptCount val="59"/>
                <c:pt idx="0">
                  <c:v>1965</c:v>
                </c:pt>
                <c:pt idx="1">
                  <c:v>1966</c:v>
                </c:pt>
                <c:pt idx="2">
                  <c:v>1967</c:v>
                </c:pt>
                <c:pt idx="3">
                  <c:v>1968</c:v>
                </c:pt>
                <c:pt idx="4">
                  <c:v>1969</c:v>
                </c:pt>
                <c:pt idx="5">
                  <c:v>1970</c:v>
                </c:pt>
                <c:pt idx="6">
                  <c:v>1971</c:v>
                </c:pt>
                <c:pt idx="7">
                  <c:v>1972</c:v>
                </c:pt>
                <c:pt idx="8">
                  <c:v>1973</c:v>
                </c:pt>
                <c:pt idx="9">
                  <c:v>1974</c:v>
                </c:pt>
                <c:pt idx="10">
                  <c:v>1975</c:v>
                </c:pt>
                <c:pt idx="11">
                  <c:v>1976</c:v>
                </c:pt>
                <c:pt idx="12">
                  <c:v>1977</c:v>
                </c:pt>
                <c:pt idx="13">
                  <c:v>1978</c:v>
                </c:pt>
                <c:pt idx="14">
                  <c:v>1979</c:v>
                </c:pt>
                <c:pt idx="15">
                  <c:v>1980</c:v>
                </c:pt>
                <c:pt idx="16">
                  <c:v>1981</c:v>
                </c:pt>
                <c:pt idx="17">
                  <c:v>1982</c:v>
                </c:pt>
                <c:pt idx="18">
                  <c:v>1983</c:v>
                </c:pt>
                <c:pt idx="19">
                  <c:v>1984</c:v>
                </c:pt>
                <c:pt idx="20">
                  <c:v>1985</c:v>
                </c:pt>
                <c:pt idx="21">
                  <c:v>1986</c:v>
                </c:pt>
                <c:pt idx="22">
                  <c:v>1987</c:v>
                </c:pt>
                <c:pt idx="23">
                  <c:v>1988</c:v>
                </c:pt>
                <c:pt idx="24">
                  <c:v>1989</c:v>
                </c:pt>
                <c:pt idx="25">
                  <c:v>1990</c:v>
                </c:pt>
                <c:pt idx="26">
                  <c:v>1991</c:v>
                </c:pt>
                <c:pt idx="27">
                  <c:v>1992</c:v>
                </c:pt>
                <c:pt idx="28">
                  <c:v>1993</c:v>
                </c:pt>
                <c:pt idx="29">
                  <c:v>1994</c:v>
                </c:pt>
                <c:pt idx="30">
                  <c:v>1995</c:v>
                </c:pt>
                <c:pt idx="31">
                  <c:v>1996</c:v>
                </c:pt>
                <c:pt idx="32">
                  <c:v>1997</c:v>
                </c:pt>
                <c:pt idx="33">
                  <c:v>1998</c:v>
                </c:pt>
                <c:pt idx="34">
                  <c:v>1999</c:v>
                </c:pt>
                <c:pt idx="35">
                  <c:v>2000</c:v>
                </c:pt>
                <c:pt idx="36">
                  <c:v>2001</c:v>
                </c:pt>
                <c:pt idx="37">
                  <c:v>2002</c:v>
                </c:pt>
                <c:pt idx="38">
                  <c:v>2003</c:v>
                </c:pt>
                <c:pt idx="39">
                  <c:v>2004</c:v>
                </c:pt>
                <c:pt idx="40">
                  <c:v>2005</c:v>
                </c:pt>
                <c:pt idx="41">
                  <c:v>2006</c:v>
                </c:pt>
                <c:pt idx="42">
                  <c:v>2007</c:v>
                </c:pt>
                <c:pt idx="43">
                  <c:v>2008</c:v>
                </c:pt>
                <c:pt idx="44">
                  <c:v>2009</c:v>
                </c:pt>
                <c:pt idx="45">
                  <c:v>2010</c:v>
                </c:pt>
                <c:pt idx="46">
                  <c:v>2011</c:v>
                </c:pt>
                <c:pt idx="47">
                  <c:v>2012</c:v>
                </c:pt>
                <c:pt idx="48">
                  <c:v>2013</c:v>
                </c:pt>
                <c:pt idx="49">
                  <c:v>2014</c:v>
                </c:pt>
                <c:pt idx="50">
                  <c:v>2015</c:v>
                </c:pt>
                <c:pt idx="51">
                  <c:v>2016</c:v>
                </c:pt>
                <c:pt idx="52">
                  <c:v>2017</c:v>
                </c:pt>
                <c:pt idx="53">
                  <c:v>2018</c:v>
                </c:pt>
                <c:pt idx="54">
                  <c:v>2019</c:v>
                </c:pt>
                <c:pt idx="55">
                  <c:v>2020</c:v>
                </c:pt>
                <c:pt idx="56">
                  <c:v>2021</c:v>
                </c:pt>
                <c:pt idx="57">
                  <c:v>2022</c:v>
                </c:pt>
                <c:pt idx="58">
                  <c:v>2023</c:v>
                </c:pt>
              </c:numCache>
            </c:numRef>
          </c:cat>
          <c:val>
            <c:numRef>
              <c:f>'Series - utilise deficit public'!$I$19:$BO$19</c:f>
              <c:numCache>
                <c:formatCode>0.00%</c:formatCode>
                <c:ptCount val="59"/>
                <c:pt idx="0">
                  <c:v>-1.3641359817853431E-2</c:v>
                </c:pt>
                <c:pt idx="1">
                  <c:v>-9.3943930649795174E-3</c:v>
                </c:pt>
                <c:pt idx="2">
                  <c:v>-3.8550449494668274E-3</c:v>
                </c:pt>
                <c:pt idx="3">
                  <c:v>4.2330804745963615E-3</c:v>
                </c:pt>
                <c:pt idx="4">
                  <c:v>-8.321022373315879E-3</c:v>
                </c:pt>
                <c:pt idx="5">
                  <c:v>-8.070136358573685E-3</c:v>
                </c:pt>
                <c:pt idx="6">
                  <c:v>-4.150736133302896E-3</c:v>
                </c:pt>
                <c:pt idx="7">
                  <c:v>-7.8108724686395776E-3</c:v>
                </c:pt>
                <c:pt idx="8">
                  <c:v>-4.4669767960109951E-3</c:v>
                </c:pt>
                <c:pt idx="9">
                  <c:v>-6.7536586297810008E-3</c:v>
                </c:pt>
                <c:pt idx="10">
                  <c:v>2.0165680272685674E-2</c:v>
                </c:pt>
                <c:pt idx="11">
                  <c:v>8.0788813405132786E-3</c:v>
                </c:pt>
                <c:pt idx="12">
                  <c:v>1.9927837370073468E-3</c:v>
                </c:pt>
                <c:pt idx="13">
                  <c:v>7.6502732240437445E-3</c:v>
                </c:pt>
                <c:pt idx="14">
                  <c:v>-6.5141508249415862E-3</c:v>
                </c:pt>
                <c:pt idx="15">
                  <c:v>-7.9066781769484944E-3</c:v>
                </c:pt>
                <c:pt idx="16">
                  <c:v>7.0766787258448602E-3</c:v>
                </c:pt>
                <c:pt idx="17">
                  <c:v>1.0872217737875665E-2</c:v>
                </c:pt>
                <c:pt idx="18">
                  <c:v>3.340445679710694E-3</c:v>
                </c:pt>
                <c:pt idx="19">
                  <c:v>4.0450900244685508E-3</c:v>
                </c:pt>
                <c:pt idx="20">
                  <c:v>4.4582935742767333E-3</c:v>
                </c:pt>
                <c:pt idx="21">
                  <c:v>6.4264985342426624E-3</c:v>
                </c:pt>
                <c:pt idx="22">
                  <c:v>-4.4849021534306239E-3</c:v>
                </c:pt>
                <c:pt idx="23">
                  <c:v>1.9454937501013016E-3</c:v>
                </c:pt>
                <c:pt idx="24">
                  <c:v>-6.7053045718622958E-3</c:v>
                </c:pt>
                <c:pt idx="25">
                  <c:v>-2.3482600664801747E-3</c:v>
                </c:pt>
                <c:pt idx="26">
                  <c:v>6.512748407308831E-4</c:v>
                </c:pt>
                <c:pt idx="27">
                  <c:v>1.6246044370251376E-2</c:v>
                </c:pt>
                <c:pt idx="28">
                  <c:v>3.1403032433573036E-2</c:v>
                </c:pt>
                <c:pt idx="29">
                  <c:v>2.1032879129596747E-2</c:v>
                </c:pt>
                <c:pt idx="30">
                  <c:v>1.6591519306428024E-2</c:v>
                </c:pt>
                <c:pt idx="31">
                  <c:v>3.4178042045380427E-3</c:v>
                </c:pt>
                <c:pt idx="32">
                  <c:v>1.2871516123815761E-3</c:v>
                </c:pt>
                <c:pt idx="33">
                  <c:v>-9.8380348784225559E-3</c:v>
                </c:pt>
                <c:pt idx="34">
                  <c:v>-1.4401866096977948E-2</c:v>
                </c:pt>
                <c:pt idx="35">
                  <c:v>-1.6074151976382744E-2</c:v>
                </c:pt>
                <c:pt idx="36">
                  <c:v>-1.634182811077883E-2</c:v>
                </c:pt>
                <c:pt idx="37">
                  <c:v>1.7571161630125691E-3</c:v>
                </c:pt>
                <c:pt idx="38">
                  <c:v>1.174121493917212E-2</c:v>
                </c:pt>
                <c:pt idx="39">
                  <c:v>8.1524912574332097E-3</c:v>
                </c:pt>
                <c:pt idx="40">
                  <c:v>6.5371580011381446E-3</c:v>
                </c:pt>
                <c:pt idx="41">
                  <c:v>-1.5821218071467062E-3</c:v>
                </c:pt>
                <c:pt idx="42">
                  <c:v>-5.4137305806234274E-4</c:v>
                </c:pt>
                <c:pt idx="43">
                  <c:v>3.8617131270138991E-3</c:v>
                </c:pt>
                <c:pt idx="44">
                  <c:v>4.6314284799491061E-2</c:v>
                </c:pt>
                <c:pt idx="45">
                  <c:v>4.3593684924840351E-2</c:v>
                </c:pt>
                <c:pt idx="46">
                  <c:v>2.44854056779907E-2</c:v>
                </c:pt>
                <c:pt idx="47">
                  <c:v>2.3630268804540729E-2</c:v>
                </c:pt>
                <c:pt idx="48">
                  <c:v>1.7756554678607022E-2</c:v>
                </c:pt>
                <c:pt idx="49">
                  <c:v>1.7443301942305325E-2</c:v>
                </c:pt>
                <c:pt idx="50">
                  <c:v>1.6324362090799314E-2</c:v>
                </c:pt>
                <c:pt idx="51">
                  <c:v>1.79815042014136E-2</c:v>
                </c:pt>
                <c:pt idx="52">
                  <c:v>1.2286472213201737E-2</c:v>
                </c:pt>
                <c:pt idx="53">
                  <c:v>5.8202365669108424E-3</c:v>
                </c:pt>
                <c:pt idx="54">
                  <c:v>1.6166489240595876E-2</c:v>
                </c:pt>
                <c:pt idx="55">
                  <c:v>7.7271001522112068E-2</c:v>
                </c:pt>
                <c:pt idx="56">
                  <c:v>5.0957149103279795E-2</c:v>
                </c:pt>
                <c:pt idx="57">
                  <c:v>2.8821238516883774E-2</c:v>
                </c:pt>
                <c:pt idx="58">
                  <c:v>3.7066092160075573E-2</c:v>
                </c:pt>
              </c:numCache>
            </c:numRef>
          </c:val>
          <c:smooth val="0"/>
          <c:extLst>
            <c:ext xmlns:c16="http://schemas.microsoft.com/office/drawing/2014/chart" uri="{C3380CC4-5D6E-409C-BE32-E72D297353CC}">
              <c16:uniqueId val="{00000000-CDE1-4D10-A169-D421C9645C93}"/>
            </c:ext>
          </c:extLst>
        </c:ser>
        <c:dLbls>
          <c:showLegendKey val="0"/>
          <c:showVal val="0"/>
          <c:showCatName val="0"/>
          <c:showSerName val="0"/>
          <c:showPercent val="0"/>
          <c:showBubbleSize val="0"/>
        </c:dLbls>
        <c:marker val="1"/>
        <c:smooth val="0"/>
        <c:axId val="891711776"/>
        <c:axId val="891715736"/>
      </c:lineChart>
      <c:lineChart>
        <c:grouping val="standard"/>
        <c:varyColors val="0"/>
        <c:ser>
          <c:idx val="0"/>
          <c:order val="1"/>
          <c:spPr>
            <a:ln w="28575" cap="rnd">
              <a:noFill/>
              <a:round/>
            </a:ln>
            <a:effectLst/>
          </c:spPr>
          <c:marker>
            <c:symbol val="none"/>
          </c:marker>
          <c:cat>
            <c:numRef>
              <c:f>'Series - utilise deficit public'!$S$2:$BO$2</c:f>
              <c:numCache>
                <c:formatCode>0</c:formatCode>
                <c:ptCount val="49"/>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pt idx="48">
                  <c:v>2023</c:v>
                </c:pt>
              </c:numCache>
            </c:numRef>
          </c:cat>
          <c:val>
            <c:numLit>
              <c:formatCode>General</c:formatCode>
              <c:ptCount val="2"/>
              <c:pt idx="0">
                <c:v>0</c:v>
              </c:pt>
              <c:pt idx="1">
                <c:v>1</c:v>
              </c:pt>
            </c:numLit>
          </c:val>
          <c:smooth val="0"/>
          <c:extLst>
            <c:ext xmlns:c16="http://schemas.microsoft.com/office/drawing/2014/chart" uri="{C3380CC4-5D6E-409C-BE32-E72D297353CC}">
              <c16:uniqueId val="{00000001-CDE1-4D10-A169-D421C9645C93}"/>
            </c:ext>
          </c:extLst>
        </c:ser>
        <c:dLbls>
          <c:showLegendKey val="0"/>
          <c:showVal val="0"/>
          <c:showCatName val="0"/>
          <c:showSerName val="0"/>
          <c:showPercent val="0"/>
          <c:showBubbleSize val="0"/>
        </c:dLbls>
        <c:marker val="1"/>
        <c:smooth val="0"/>
        <c:axId val="956049183"/>
        <c:axId val="956048351"/>
      </c:lineChart>
      <c:catAx>
        <c:axId val="89171177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715736"/>
        <c:crossesAt val="-4.0000000000000008E-2"/>
        <c:auto val="1"/>
        <c:lblAlgn val="ctr"/>
        <c:lblOffset val="100"/>
        <c:tickLblSkip val="5"/>
        <c:noMultiLvlLbl val="0"/>
      </c:catAx>
      <c:valAx>
        <c:axId val="891715736"/>
        <c:scaling>
          <c:orientation val="minMax"/>
          <c:max val="8.0000000000000016E-2"/>
          <c:min val="-4.0000000000000008E-2"/>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711776"/>
        <c:crosses val="autoZero"/>
        <c:crossBetween val="between"/>
      </c:valAx>
      <c:valAx>
        <c:axId val="956048351"/>
        <c:scaling>
          <c:orientation val="minMax"/>
          <c:max val="8.0000000000000016E-2"/>
          <c:min val="-4.0000000000000008E-2"/>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049183"/>
        <c:crosses val="max"/>
        <c:crossBetween val="between"/>
      </c:valAx>
      <c:catAx>
        <c:axId val="956049183"/>
        <c:scaling>
          <c:orientation val="minMax"/>
        </c:scaling>
        <c:delete val="1"/>
        <c:axPos val="b"/>
        <c:numFmt formatCode="0" sourceLinked="1"/>
        <c:majorTickMark val="out"/>
        <c:minorTickMark val="none"/>
        <c:tickLblPos val="nextTo"/>
        <c:crossAx val="95604835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v>dette publique</c:v>
          </c:tx>
          <c:spPr>
            <a:ln w="28575" cap="rnd">
              <a:solidFill>
                <a:schemeClr val="accent1"/>
              </a:solidFill>
              <a:round/>
            </a:ln>
            <a:effectLst/>
          </c:spPr>
          <c:marker>
            <c:symbol val="none"/>
          </c:marker>
          <c:cat>
            <c:numRef>
              <c:f>'Series - utilise deficit public'!$C$2:$BO$2</c:f>
              <c:numCache>
                <c:formatCode>0</c:formatCode>
                <c:ptCount val="65"/>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pt idx="64">
                  <c:v>2023</c:v>
                </c:pt>
              </c:numCache>
            </c:numRef>
          </c:cat>
          <c:val>
            <c:numRef>
              <c:f>'Series - utilise deficit public'!$C$33:$BO$33</c:f>
              <c:numCache>
                <c:formatCode>0.00%</c:formatCode>
                <c:ptCount val="65"/>
                <c:pt idx="0">
                  <c:v>0.31480000000000002</c:v>
                </c:pt>
                <c:pt idx="1">
                  <c:v>0.28499999999999998</c:v>
                </c:pt>
                <c:pt idx="2">
                  <c:v>0.2631</c:v>
                </c:pt>
                <c:pt idx="3">
                  <c:v>0.2361</c:v>
                </c:pt>
                <c:pt idx="4">
                  <c:v>0.22170000000000001</c:v>
                </c:pt>
                <c:pt idx="5">
                  <c:v>0.19589999999999999</c:v>
                </c:pt>
                <c:pt idx="6">
                  <c:v>0.1759</c:v>
                </c:pt>
                <c:pt idx="7">
                  <c:v>0.15310000000000001</c:v>
                </c:pt>
                <c:pt idx="8">
                  <c:v>0.1605</c:v>
                </c:pt>
                <c:pt idx="9">
                  <c:v>0.1583</c:v>
                </c:pt>
                <c:pt idx="10">
                  <c:v>0.1439</c:v>
                </c:pt>
                <c:pt idx="11">
                  <c:v>0.2102</c:v>
                </c:pt>
                <c:pt idx="12">
                  <c:v>0.2006</c:v>
                </c:pt>
                <c:pt idx="13">
                  <c:v>0.17710000000000001</c:v>
                </c:pt>
                <c:pt idx="14">
                  <c:v>0.1583</c:v>
                </c:pt>
                <c:pt idx="15">
                  <c:v>0.1542</c:v>
                </c:pt>
                <c:pt idx="16">
                  <c:v>0.16089999999999999</c:v>
                </c:pt>
                <c:pt idx="17">
                  <c:v>0.151</c:v>
                </c:pt>
                <c:pt idx="18">
                  <c:v>0.14990000000000001</c:v>
                </c:pt>
                <c:pt idx="19">
                  <c:v>0.1724</c:v>
                </c:pt>
                <c:pt idx="20">
                  <c:v>0.19819999999999999</c:v>
                </c:pt>
                <c:pt idx="21">
                  <c:v>0.21024500000000002</c:v>
                </c:pt>
                <c:pt idx="22">
                  <c:v>0.22240400000000002</c:v>
                </c:pt>
                <c:pt idx="23">
                  <c:v>0.25579099999999999</c:v>
                </c:pt>
                <c:pt idx="24">
                  <c:v>0.26921900000000004</c:v>
                </c:pt>
                <c:pt idx="25">
                  <c:v>0.29344999999999999</c:v>
                </c:pt>
                <c:pt idx="26">
                  <c:v>0.30958800000000003</c:v>
                </c:pt>
                <c:pt idx="27">
                  <c:v>0.31527699999999997</c:v>
                </c:pt>
                <c:pt idx="28">
                  <c:v>0.33842500000000003</c:v>
                </c:pt>
                <c:pt idx="29">
                  <c:v>0.33715200000000006</c:v>
                </c:pt>
                <c:pt idx="30">
                  <c:v>0.34435000000000004</c:v>
                </c:pt>
                <c:pt idx="31">
                  <c:v>0.35553499999999999</c:v>
                </c:pt>
                <c:pt idx="32">
                  <c:v>0.363396</c:v>
                </c:pt>
                <c:pt idx="33">
                  <c:v>0.40087400000000001</c:v>
                </c:pt>
                <c:pt idx="34">
                  <c:v>0.46488500000000005</c:v>
                </c:pt>
                <c:pt idx="35">
                  <c:v>0.49768400000000002</c:v>
                </c:pt>
                <c:pt idx="36">
                  <c:v>0.56105899999999997</c:v>
                </c:pt>
                <c:pt idx="37">
                  <c:v>0.59998399999999996</c:v>
                </c:pt>
                <c:pt idx="38">
                  <c:v>0.61424999999999996</c:v>
                </c:pt>
                <c:pt idx="39">
                  <c:v>0.61347399999999996</c:v>
                </c:pt>
                <c:pt idx="40">
                  <c:v>0.60496499999999997</c:v>
                </c:pt>
                <c:pt idx="41">
                  <c:v>0.58882400000000001</c:v>
                </c:pt>
                <c:pt idx="42">
                  <c:v>0.58343900000000004</c:v>
                </c:pt>
                <c:pt idx="43">
                  <c:v>0.60258</c:v>
                </c:pt>
                <c:pt idx="44">
                  <c:v>0.64412700000000001</c:v>
                </c:pt>
                <c:pt idx="45">
                  <c:v>0.65939099999999995</c:v>
                </c:pt>
                <c:pt idx="46">
                  <c:v>0.67382999999999993</c:v>
                </c:pt>
                <c:pt idx="47">
                  <c:v>0.64610800000000002</c:v>
                </c:pt>
                <c:pt idx="48">
                  <c:v>0.64535500000000001</c:v>
                </c:pt>
                <c:pt idx="49">
                  <c:v>0.68778300000000003</c:v>
                </c:pt>
                <c:pt idx="50">
                  <c:v>0.83038900000000004</c:v>
                </c:pt>
                <c:pt idx="51">
                  <c:v>0.85256900000000002</c:v>
                </c:pt>
                <c:pt idx="52">
                  <c:v>0.87834400000000001</c:v>
                </c:pt>
                <c:pt idx="53">
                  <c:v>0.90603999999999996</c:v>
                </c:pt>
                <c:pt idx="54">
                  <c:v>0.93413200000000007</c:v>
                </c:pt>
                <c:pt idx="55">
                  <c:v>0.94888700000000004</c:v>
                </c:pt>
                <c:pt idx="56">
                  <c:v>0.95579700000000001</c:v>
                </c:pt>
                <c:pt idx="57">
                  <c:v>0.97956799999999999</c:v>
                </c:pt>
                <c:pt idx="58">
                  <c:v>0.981321</c:v>
                </c:pt>
                <c:pt idx="59">
                  <c:v>0.97781499999999999</c:v>
                </c:pt>
                <c:pt idx="60">
                  <c:v>0.9745910000000001</c:v>
                </c:pt>
                <c:pt idx="61">
                  <c:v>1.1504220000000001</c:v>
                </c:pt>
                <c:pt idx="62">
                  <c:v>1.1297228987601704</c:v>
                </c:pt>
                <c:pt idx="63">
                  <c:v>1.1191728064046269</c:v>
                </c:pt>
                <c:pt idx="64">
                  <c:v>1.1063461502100709</c:v>
                </c:pt>
              </c:numCache>
            </c:numRef>
          </c:val>
          <c:smooth val="0"/>
          <c:extLst>
            <c:ext xmlns:c16="http://schemas.microsoft.com/office/drawing/2014/chart" uri="{C3380CC4-5D6E-409C-BE32-E72D297353CC}">
              <c16:uniqueId val="{00000000-CE9B-4149-8194-BA8523487AA3}"/>
            </c:ext>
          </c:extLst>
        </c:ser>
        <c:dLbls>
          <c:showLegendKey val="0"/>
          <c:showVal val="0"/>
          <c:showCatName val="0"/>
          <c:showSerName val="0"/>
          <c:showPercent val="0"/>
          <c:showBubbleSize val="0"/>
        </c:dLbls>
        <c:marker val="1"/>
        <c:smooth val="0"/>
        <c:axId val="738890376"/>
        <c:axId val="738891456"/>
        <c:extLst>
          <c:ext xmlns:c15="http://schemas.microsoft.com/office/drawing/2012/chart" uri="{02D57815-91ED-43cb-92C2-25804820EDAC}">
            <c15:filteredLineSeries>
              <c15:ser>
                <c:idx val="3"/>
                <c:order val="2"/>
                <c:tx>
                  <c:v>dette a r-g=0 (index 1950)</c:v>
                </c:tx>
                <c:spPr>
                  <a:ln w="28575" cap="rnd">
                    <a:solidFill>
                      <a:schemeClr val="accent4"/>
                    </a:solidFill>
                    <a:round/>
                  </a:ln>
                  <a:effectLst/>
                </c:spPr>
                <c:marker>
                  <c:symbol val="none"/>
                </c:marker>
                <c:cat>
                  <c:numRef>
                    <c:extLst>
                      <c:ext uri="{02D57815-91ED-43cb-92C2-25804820EDAC}">
                        <c15:formulaRef>
                          <c15:sqref>'Series - utilise deficit public'!$C$2:$BO$2</c15:sqref>
                        </c15:formulaRef>
                      </c:ext>
                    </c:extLst>
                    <c:numCache>
                      <c:formatCode>0</c:formatCode>
                      <c:ptCount val="65"/>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pt idx="64">
                        <c:v>2023</c:v>
                      </c:pt>
                    </c:numCache>
                  </c:numRef>
                </c:cat>
                <c:val>
                  <c:numRef>
                    <c:extLst>
                      <c:ext uri="{02D57815-91ED-43cb-92C2-25804820EDAC}">
                        <c15:formulaRef>
                          <c15:sqref>'Series - utilise deficit public'!$C$44:$BL$44</c15:sqref>
                        </c15:formulaRef>
                      </c:ext>
                    </c:extLst>
                    <c:numCache>
                      <c:formatCode>0.00%</c:formatCode>
                      <c:ptCount val="62"/>
                      <c:pt idx="0">
                        <c:v>0.31480000000000002</c:v>
                      </c:pt>
                      <c:pt idx="1">
                        <c:v>0.33749718580518429</c:v>
                      </c:pt>
                      <c:pt idx="2">
                        <c:v>0.31570102627785784</c:v>
                      </c:pt>
                      <c:pt idx="3">
                        <c:v>0.30352480584416019</c:v>
                      </c:pt>
                      <c:pt idx="4">
                        <c:v>0.29041071987996292</c:v>
                      </c:pt>
                      <c:pt idx="5">
                        <c:v>0.27433694417506571</c:v>
                      </c:pt>
                      <c:pt idx="6">
                        <c:v>0.2606955843572123</c:v>
                      </c:pt>
                      <c:pt idx="7">
                        <c:v>0.25130119129223277</c:v>
                      </c:pt>
                      <c:pt idx="8">
                        <c:v>0.24744614634276593</c:v>
                      </c:pt>
                      <c:pt idx="9">
                        <c:v>0.25167922681736227</c:v>
                      </c:pt>
                      <c:pt idx="10">
                        <c:v>0.24335820444404638</c:v>
                      </c:pt>
                      <c:pt idx="11">
                        <c:v>0.2352880680854727</c:v>
                      </c:pt>
                      <c:pt idx="12">
                        <c:v>0.23113733195216982</c:v>
                      </c:pt>
                      <c:pt idx="13">
                        <c:v>0.22332645948353025</c:v>
                      </c:pt>
                      <c:pt idx="14">
                        <c:v>0.21885948268751926</c:v>
                      </c:pt>
                      <c:pt idx="15">
                        <c:v>0.21210582405773826</c:v>
                      </c:pt>
                      <c:pt idx="16">
                        <c:v>0.23227150433042393</c:v>
                      </c:pt>
                      <c:pt idx="17">
                        <c:v>0.24035038567093719</c:v>
                      </c:pt>
                      <c:pt idx="18">
                        <c:v>0.24234316940794454</c:v>
                      </c:pt>
                      <c:pt idx="19">
                        <c:v>0.24999344263198828</c:v>
                      </c:pt>
                      <c:pt idx="20">
                        <c:v>0.24347929180704669</c:v>
                      </c:pt>
                      <c:pt idx="21">
                        <c:v>0.23557261363009821</c:v>
                      </c:pt>
                      <c:pt idx="22">
                        <c:v>0.24264929235594307</c:v>
                      </c:pt>
                      <c:pt idx="23">
                        <c:v>0.25352151009381874</c:v>
                      </c:pt>
                      <c:pt idx="24">
                        <c:v>0.25686195577352944</c:v>
                      </c:pt>
                      <c:pt idx="25">
                        <c:v>0.26090704579799801</c:v>
                      </c:pt>
                      <c:pt idx="26">
                        <c:v>0.26536533937227474</c:v>
                      </c:pt>
                      <c:pt idx="27">
                        <c:v>0.2717918379065174</c:v>
                      </c:pt>
                      <c:pt idx="28">
                        <c:v>0.26730693575308678</c:v>
                      </c:pt>
                      <c:pt idx="29">
                        <c:v>0.26925242950318806</c:v>
                      </c:pt>
                      <c:pt idx="30">
                        <c:v>0.26254712493132576</c:v>
                      </c:pt>
                      <c:pt idx="31">
                        <c:v>0.26019886486484556</c:v>
                      </c:pt>
                      <c:pt idx="32">
                        <c:v>0.26085013970557647</c:v>
                      </c:pt>
                      <c:pt idx="33">
                        <c:v>0.27709618407582787</c:v>
                      </c:pt>
                      <c:pt idx="34">
                        <c:v>0.30849921650940093</c:v>
                      </c:pt>
                      <c:pt idx="35">
                        <c:v>0.32953209563899766</c:v>
                      </c:pt>
                      <c:pt idx="36">
                        <c:v>0.34612361494542571</c:v>
                      </c:pt>
                      <c:pt idx="37">
                        <c:v>0.34954141914996373</c:v>
                      </c:pt>
                      <c:pt idx="38">
                        <c:v>0.3508285707623453</c:v>
                      </c:pt>
                      <c:pt idx="39">
                        <c:v>0.34099053588392275</c:v>
                      </c:pt>
                      <c:pt idx="40">
                        <c:v>0.32658866978694479</c:v>
                      </c:pt>
                      <c:pt idx="41">
                        <c:v>0.31051451781056205</c:v>
                      </c:pt>
                      <c:pt idx="42">
                        <c:v>0.29417268969978322</c:v>
                      </c:pt>
                      <c:pt idx="43">
                        <c:v>0.29592980586279577</c:v>
                      </c:pt>
                      <c:pt idx="44">
                        <c:v>0.3076710208019679</c:v>
                      </c:pt>
                      <c:pt idx="45">
                        <c:v>0.31582351205940112</c:v>
                      </c:pt>
                      <c:pt idx="46">
                        <c:v>0.32236067006053926</c:v>
                      </c:pt>
                      <c:pt idx="47">
                        <c:v>0.32077854825339253</c:v>
                      </c:pt>
                      <c:pt idx="48">
                        <c:v>0.32023717519533018</c:v>
                      </c:pt>
                      <c:pt idx="49">
                        <c:v>0.32409888832234407</c:v>
                      </c:pt>
                      <c:pt idx="50">
                        <c:v>0.37041317312183514</c:v>
                      </c:pt>
                      <c:pt idx="51">
                        <c:v>0.41400685804667547</c:v>
                      </c:pt>
                      <c:pt idx="52">
                        <c:v>0.43849226372466615</c:v>
                      </c:pt>
                      <c:pt idx="53">
                        <c:v>0.46212253252920688</c:v>
                      </c:pt>
                      <c:pt idx="54">
                        <c:v>0.47987908720781391</c:v>
                      </c:pt>
                      <c:pt idx="55">
                        <c:v>0.49732238915011923</c:v>
                      </c:pt>
                      <c:pt idx="56">
                        <c:v>0.51364675124091852</c:v>
                      </c:pt>
                      <c:pt idx="57">
                        <c:v>0.53162825544233216</c:v>
                      </c:pt>
                      <c:pt idx="58">
                        <c:v>0.54391472765553395</c:v>
                      </c:pt>
                      <c:pt idx="59">
                        <c:v>0.54973496422244483</c:v>
                      </c:pt>
                      <c:pt idx="60">
                        <c:v>0.56590145346304066</c:v>
                      </c:pt>
                      <c:pt idx="61">
                        <c:v>0.64317245498515274</c:v>
                      </c:pt>
                    </c:numCache>
                  </c:numRef>
                </c:val>
                <c:smooth val="0"/>
                <c:extLst>
                  <c:ext xmlns:c16="http://schemas.microsoft.com/office/drawing/2014/chart" uri="{C3380CC4-5D6E-409C-BE32-E72D297353CC}">
                    <c16:uniqueId val="{00000003-CE9B-4149-8194-BA8523487AA3}"/>
                  </c:ext>
                </c:extLst>
              </c15:ser>
            </c15:filteredLineSeries>
            <c15:filteredLineSeries>
              <c15:ser>
                <c:idx val="0"/>
                <c:order val="3"/>
                <c:tx>
                  <c:v>dette a r-g=0 (index 2000)</c:v>
                </c:tx>
                <c:spPr>
                  <a:ln w="28575" cap="rnd">
                    <a:solidFill>
                      <a:schemeClr val="accent1"/>
                    </a:solidFill>
                    <a:round/>
                  </a:ln>
                  <a:effectLst/>
                </c:spPr>
                <c:marker>
                  <c:symbol val="none"/>
                </c:marker>
                <c:cat>
                  <c:numRef>
                    <c:extLst xmlns:c15="http://schemas.microsoft.com/office/drawing/2012/chart">
                      <c:ext xmlns:c15="http://schemas.microsoft.com/office/drawing/2012/chart" uri="{02D57815-91ED-43cb-92C2-25804820EDAC}">
                        <c15:formulaRef>
                          <c15:sqref>'Series - utilise deficit public'!$C$2:$BO$2</c15:sqref>
                        </c15:formulaRef>
                      </c:ext>
                    </c:extLst>
                    <c:numCache>
                      <c:formatCode>0</c:formatCode>
                      <c:ptCount val="65"/>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pt idx="64">
                        <c:v>2023</c:v>
                      </c:pt>
                    </c:numCache>
                  </c:numRef>
                </c:cat>
                <c:val>
                  <c:numRef>
                    <c:extLst xmlns:c15="http://schemas.microsoft.com/office/drawing/2012/chart">
                      <c:ext xmlns:c15="http://schemas.microsoft.com/office/drawing/2012/chart" uri="{02D57815-91ED-43cb-92C2-25804820EDAC}">
                        <c15:formulaRef>
                          <c15:sqref>'Series - utilise deficit public'!$C$46:$BL$46</c15:sqref>
                        </c15:formulaRef>
                      </c:ext>
                    </c:extLst>
                    <c:numCache>
                      <c:formatCode>General</c:formatCode>
                      <c:ptCount val="62"/>
                      <c:pt idx="41" formatCode="0.00%">
                        <c:v>0.59516361927112749</c:v>
                      </c:pt>
                      <c:pt idx="42" formatCode="0.00%">
                        <c:v>0.57882179116034871</c:v>
                      </c:pt>
                      <c:pt idx="43" formatCode="0.00%">
                        <c:v>0.58057890732336126</c:v>
                      </c:pt>
                      <c:pt idx="44" formatCode="0.00%">
                        <c:v>0.59232012226253339</c:v>
                      </c:pt>
                      <c:pt idx="45" formatCode="0.00%">
                        <c:v>0.60047261351996661</c:v>
                      </c:pt>
                      <c:pt idx="46" formatCode="0.00%">
                        <c:v>0.6070097715211048</c:v>
                      </c:pt>
                      <c:pt idx="47" formatCode="0.00%">
                        <c:v>0.60542764971395813</c:v>
                      </c:pt>
                      <c:pt idx="48" formatCode="0.00%">
                        <c:v>0.60488627665589578</c:v>
                      </c:pt>
                      <c:pt idx="49" formatCode="0.00%">
                        <c:v>0.60874798978290967</c:v>
                      </c:pt>
                      <c:pt idx="50" formatCode="0.00%">
                        <c:v>0.65506227458240074</c:v>
                      </c:pt>
                      <c:pt idx="51" formatCode="0.00%">
                        <c:v>0.69865595950724113</c:v>
                      </c:pt>
                      <c:pt idx="52" formatCode="0.00%">
                        <c:v>0.72314136518523187</c:v>
                      </c:pt>
                      <c:pt idx="53" formatCode="0.00%">
                        <c:v>0.74677163398977264</c:v>
                      </c:pt>
                      <c:pt idx="54" formatCode="0.00%">
                        <c:v>0.76452818866837968</c:v>
                      </c:pt>
                      <c:pt idx="55" formatCode="0.00%">
                        <c:v>0.78197149061068505</c:v>
                      </c:pt>
                      <c:pt idx="56" formatCode="0.00%">
                        <c:v>0.7982958527014844</c:v>
                      </c:pt>
                      <c:pt idx="57" formatCode="0.00%">
                        <c:v>0.81627735690289804</c:v>
                      </c:pt>
                      <c:pt idx="58" formatCode="0.00%">
                        <c:v>0.82856382911609983</c:v>
                      </c:pt>
                      <c:pt idx="59" formatCode="0.00%">
                        <c:v>0.83438406568301071</c:v>
                      </c:pt>
                      <c:pt idx="60" formatCode="0.00%">
                        <c:v>0.85055055492360654</c:v>
                      </c:pt>
                      <c:pt idx="61" formatCode="0.00%">
                        <c:v>0.92782155644571862</c:v>
                      </c:pt>
                    </c:numCache>
                  </c:numRef>
                </c:val>
                <c:smooth val="0"/>
                <c:extLst xmlns:c15="http://schemas.microsoft.com/office/drawing/2012/chart">
                  <c:ext xmlns:c16="http://schemas.microsoft.com/office/drawing/2014/chart" uri="{C3380CC4-5D6E-409C-BE32-E72D297353CC}">
                    <c16:uniqueId val="{00000004-CE9B-4149-8194-BA8523487AA3}"/>
                  </c:ext>
                </c:extLst>
              </c15:ser>
            </c15:filteredLineSeries>
          </c:ext>
        </c:extLst>
      </c:lineChart>
      <c:lineChart>
        <c:grouping val="standard"/>
        <c:varyColors val="0"/>
        <c:ser>
          <c:idx val="4"/>
          <c:order val="4"/>
          <c:tx>
            <c:v>index 1970</c:v>
          </c:tx>
          <c:spPr>
            <a:ln w="28575" cap="rnd">
              <a:solidFill>
                <a:srgbClr val="FFC000"/>
              </a:solidFill>
              <a:prstDash val="dash"/>
              <a:round/>
            </a:ln>
            <a:effectLst/>
          </c:spPr>
          <c:marker>
            <c:symbol val="none"/>
          </c:marker>
          <c:cat>
            <c:numRef>
              <c:f>'Series - utilise deficit public'!$C$2:$BO$2</c:f>
              <c:numCache>
                <c:formatCode>0</c:formatCode>
                <c:ptCount val="65"/>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pt idx="64">
                  <c:v>2023</c:v>
                </c:pt>
              </c:numCache>
            </c:numRef>
          </c:cat>
          <c:val>
            <c:numRef>
              <c:f>'Series - utilise chgB'!$C$71:$BO$71</c:f>
              <c:numCache>
                <c:formatCode>General</c:formatCode>
                <c:ptCount val="65"/>
                <c:pt idx="11" formatCode="0.00%">
                  <c:v>0.2102</c:v>
                </c:pt>
                <c:pt idx="12" formatCode="0.00%">
                  <c:v>0.21517029502396715</c:v>
                </c:pt>
                <c:pt idx="13" formatCode="0.00%">
                  <c:v>0.20693531384342179</c:v>
                </c:pt>
                <c:pt idx="14" formatCode="0.00%">
                  <c:v>0.20568854262416778</c:v>
                </c:pt>
                <c:pt idx="15" formatCode="0.00%">
                  <c:v>0.21836233756895398</c:v>
                </c:pt>
                <c:pt idx="16" formatCode="0.00%">
                  <c:v>0.23335709244015748</c:v>
                </c:pt>
                <c:pt idx="17" formatCode="0.00%">
                  <c:v>0.23692246593802263</c:v>
                </c:pt>
                <c:pt idx="18" formatCode="0.00%">
                  <c:v>0.24325529830495038</c:v>
                </c:pt>
                <c:pt idx="19" formatCode="0.00%">
                  <c:v>0.27341423208576876</c:v>
                </c:pt>
                <c:pt idx="20" formatCode="0.00%">
                  <c:v>0.3093525460407171</c:v>
                </c:pt>
                <c:pt idx="21" formatCode="0.00%">
                  <c:v>0.33339045913808968</c:v>
                </c:pt>
                <c:pt idx="22" formatCode="0.00%">
                  <c:v>0.35359528869190004</c:v>
                </c:pt>
                <c:pt idx="23" formatCode="0.00%">
                  <c:v>0.40009909678386085</c:v>
                </c:pt>
                <c:pt idx="24" formatCode="0.00%">
                  <c:v>0.41882938923042601</c:v>
                </c:pt>
                <c:pt idx="25" formatCode="0.00%">
                  <c:v>0.44201131927582715</c:v>
                </c:pt>
                <c:pt idx="26" formatCode="0.00%">
                  <c:v>0.4531280175517689</c:v>
                </c:pt>
                <c:pt idx="27" formatCode="0.00%">
                  <c:v>0.45570573705935308</c:v>
                </c:pt>
                <c:pt idx="28" formatCode="0.00%">
                  <c:v>0.47002217792324874</c:v>
                </c:pt>
                <c:pt idx="29" formatCode="0.00%">
                  <c:v>0.47142142026151596</c:v>
                </c:pt>
                <c:pt idx="30" formatCode="0.00%">
                  <c:v>0.48007703979013888</c:v>
                </c:pt>
                <c:pt idx="31" formatCode="0.00%">
                  <c:v>0.48450987898273234</c:v>
                </c:pt>
                <c:pt idx="32" formatCode="0.00%">
                  <c:v>0.479354951598503</c:v>
                </c:pt>
                <c:pt idx="33" formatCode="0.00%">
                  <c:v>0.5014897140131459</c:v>
                </c:pt>
                <c:pt idx="34" formatCode="0.00%">
                  <c:v>0.53830586014152659</c:v>
                </c:pt>
                <c:pt idx="35" formatCode="0.00%">
                  <c:v>0.55469367334420117</c:v>
                </c:pt>
                <c:pt idx="36" formatCode="0.00%">
                  <c:v>0.59947798687655385</c:v>
                </c:pt>
                <c:pt idx="37" formatCode="0.00%">
                  <c:v>0.60695882561209402</c:v>
                </c:pt>
                <c:pt idx="38" formatCode="0.00%">
                  <c:v>0.60559741525284405</c:v>
                </c:pt>
                <c:pt idx="39" formatCode="0.00%">
                  <c:v>0.59912058567423743</c:v>
                </c:pt>
                <c:pt idx="40" formatCode="0.00%">
                  <c:v>0.58353599210921703</c:v>
                </c:pt>
                <c:pt idx="41" formatCode="0.00%">
                  <c:v>0.56989998200496195</c:v>
                </c:pt>
                <c:pt idx="42" formatCode="0.00%">
                  <c:v>0.5577741206085246</c:v>
                </c:pt>
                <c:pt idx="43" formatCode="0.00%">
                  <c:v>0.56514959995800096</c:v>
                </c:pt>
                <c:pt idx="44" formatCode="0.00%">
                  <c:v>0.59413591597857185</c:v>
                </c:pt>
                <c:pt idx="45" formatCode="0.00%">
                  <c:v>0.60975076534351424</c:v>
                </c:pt>
                <c:pt idx="46" formatCode="0.00%">
                  <c:v>0.62078646658452097</c:v>
                </c:pt>
                <c:pt idx="47" formatCode="0.00%">
                  <c:v>0.59790576040845633</c:v>
                </c:pt>
                <c:pt idx="48" formatCode="0.00%">
                  <c:v>0.60273227378052552</c:v>
                </c:pt>
                <c:pt idx="49" formatCode="0.00%">
                  <c:v>0.63443706905050412</c:v>
                </c:pt>
                <c:pt idx="50" formatCode="0.00%">
                  <c:v>0.73180737366385795</c:v>
                </c:pt>
                <c:pt idx="51" formatCode="0.00%">
                  <c:v>0.75414649346053908</c:v>
                </c:pt>
                <c:pt idx="52" formatCode="0.00%">
                  <c:v>0.7795044346265787</c:v>
                </c:pt>
                <c:pt idx="53" formatCode="0.00%">
                  <c:v>0.79435312315838924</c:v>
                </c:pt>
                <c:pt idx="54" formatCode="0.00%">
                  <c:v>0.8132583702075441</c:v>
                </c:pt>
                <c:pt idx="55" formatCode="0.00%">
                  <c:v>0.8223095920852842</c:v>
                </c:pt>
                <c:pt idx="56" formatCode="0.00%">
                  <c:v>0.83126643041369286</c:v>
                </c:pt>
                <c:pt idx="57" formatCode="0.00%">
                  <c:v>0.8378963072023653</c:v>
                </c:pt>
                <c:pt idx="58" formatCode="0.00%">
                  <c:v>0.85211466121121593</c:v>
                </c:pt>
                <c:pt idx="59" formatCode="0.00%">
                  <c:v>0.85933336247123049</c:v>
                </c:pt>
                <c:pt idx="60" formatCode="0.00%">
                  <c:v>0.87205183755055926</c:v>
                </c:pt>
                <c:pt idx="61" formatCode="0.00%">
                  <c:v>0.97855869395775341</c:v>
                </c:pt>
                <c:pt idx="62" formatCode="0.00%">
                  <c:v>1.0305234693999989</c:v>
                </c:pt>
                <c:pt idx="63" formatCode="0.00%">
                  <c:v>1.0593841533018864</c:v>
                </c:pt>
                <c:pt idx="64" formatCode="0.00%">
                  <c:v>1.0941670598043634</c:v>
                </c:pt>
              </c:numCache>
            </c:numRef>
          </c:val>
          <c:smooth val="0"/>
          <c:extLst>
            <c:ext xmlns:c16="http://schemas.microsoft.com/office/drawing/2014/chart" uri="{C3380CC4-5D6E-409C-BE32-E72D297353CC}">
              <c16:uniqueId val="{00000001-CE9B-4149-8194-BA8523487AA3}"/>
            </c:ext>
          </c:extLst>
        </c:ser>
        <c:dLbls>
          <c:showLegendKey val="0"/>
          <c:showVal val="0"/>
          <c:showCatName val="0"/>
          <c:showSerName val="0"/>
          <c:showPercent val="0"/>
          <c:showBubbleSize val="0"/>
        </c:dLbls>
        <c:marker val="1"/>
        <c:smooth val="0"/>
        <c:axId val="855959752"/>
        <c:axId val="855960472"/>
        <c:extLst>
          <c:ext xmlns:c15="http://schemas.microsoft.com/office/drawing/2012/chart" uri="{02D57815-91ED-43cb-92C2-25804820EDAC}">
            <c15:filteredLineSeries>
              <c15:ser>
                <c:idx val="2"/>
                <c:order val="1"/>
                <c:tx>
                  <c:v>deficit primaire</c:v>
                </c:tx>
                <c:spPr>
                  <a:ln w="28575" cap="rnd">
                    <a:solidFill>
                      <a:schemeClr val="accent3"/>
                    </a:solidFill>
                    <a:round/>
                  </a:ln>
                  <a:effectLst/>
                </c:spPr>
                <c:marker>
                  <c:symbol val="none"/>
                </c:marker>
                <c:cat>
                  <c:numRef>
                    <c:extLst>
                      <c:ext uri="{02D57815-91ED-43cb-92C2-25804820EDAC}">
                        <c15:formulaRef>
                          <c15:sqref>'Series - utilise deficit public'!$C$2:$BO$2</c15:sqref>
                        </c15:formulaRef>
                      </c:ext>
                    </c:extLst>
                    <c:numCache>
                      <c:formatCode>0</c:formatCode>
                      <c:ptCount val="65"/>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pt idx="64">
                        <c:v>2023</c:v>
                      </c:pt>
                    </c:numCache>
                  </c:numRef>
                </c:cat>
                <c:val>
                  <c:numRef>
                    <c:extLst>
                      <c:ext uri="{02D57815-91ED-43cb-92C2-25804820EDAC}">
                        <c15:formulaRef>
                          <c15:sqref>'Series - utilise deficit public'!$C$22:$BN$22</c15:sqref>
                        </c15:formulaRef>
                      </c:ext>
                    </c:extLst>
                    <c:numCache>
                      <c:formatCode>0.00%</c:formatCode>
                      <c:ptCount val="64"/>
                      <c:pt idx="1">
                        <c:v>2.2697185805184233E-2</c:v>
                      </c:pt>
                      <c:pt idx="2">
                        <c:v>-2.1796159527326466E-2</c:v>
                      </c:pt>
                      <c:pt idx="3">
                        <c:v>-1.2176220433697642E-2</c:v>
                      </c:pt>
                      <c:pt idx="4">
                        <c:v>-1.3114085964197273E-2</c:v>
                      </c:pt>
                      <c:pt idx="5">
                        <c:v>-1.6073775704897219E-2</c:v>
                      </c:pt>
                      <c:pt idx="6">
                        <c:v>-1.3641359817853431E-2</c:v>
                      </c:pt>
                      <c:pt idx="7">
                        <c:v>-9.3943930649795174E-3</c:v>
                      </c:pt>
                      <c:pt idx="8">
                        <c:v>-3.8550449494668274E-3</c:v>
                      </c:pt>
                      <c:pt idx="9">
                        <c:v>4.2330804745963615E-3</c:v>
                      </c:pt>
                      <c:pt idx="10">
                        <c:v>-8.321022373315879E-3</c:v>
                      </c:pt>
                      <c:pt idx="11">
                        <c:v>-8.070136358573685E-3</c:v>
                      </c:pt>
                      <c:pt idx="12">
                        <c:v>-4.150736133302896E-3</c:v>
                      </c:pt>
                      <c:pt idx="13">
                        <c:v>-7.8108724686395776E-3</c:v>
                      </c:pt>
                      <c:pt idx="14">
                        <c:v>-4.4669767960109951E-3</c:v>
                      </c:pt>
                      <c:pt idx="15">
                        <c:v>-6.7536586297810008E-3</c:v>
                      </c:pt>
                      <c:pt idx="16">
                        <c:v>2.0165680272685674E-2</c:v>
                      </c:pt>
                      <c:pt idx="17">
                        <c:v>8.0788813405132786E-3</c:v>
                      </c:pt>
                      <c:pt idx="18">
                        <c:v>1.9927837370073468E-3</c:v>
                      </c:pt>
                      <c:pt idx="19">
                        <c:v>7.6502732240437445E-3</c:v>
                      </c:pt>
                      <c:pt idx="20">
                        <c:v>-6.5141508249415862E-3</c:v>
                      </c:pt>
                      <c:pt idx="21">
                        <c:v>-7.9066781769484944E-3</c:v>
                      </c:pt>
                      <c:pt idx="22">
                        <c:v>7.0766787258448602E-3</c:v>
                      </c:pt>
                      <c:pt idx="23">
                        <c:v>1.0872217737875665E-2</c:v>
                      </c:pt>
                      <c:pt idx="24">
                        <c:v>3.340445679710694E-3</c:v>
                      </c:pt>
                      <c:pt idx="25">
                        <c:v>4.0450900244685508E-3</c:v>
                      </c:pt>
                      <c:pt idx="26">
                        <c:v>4.4582935742767333E-3</c:v>
                      </c:pt>
                      <c:pt idx="27">
                        <c:v>6.4264985342426624E-3</c:v>
                      </c:pt>
                      <c:pt idx="28">
                        <c:v>-4.4849021534306239E-3</c:v>
                      </c:pt>
                      <c:pt idx="29">
                        <c:v>1.9454937501013016E-3</c:v>
                      </c:pt>
                      <c:pt idx="30">
                        <c:v>-6.7053045718622958E-3</c:v>
                      </c:pt>
                      <c:pt idx="31">
                        <c:v>-2.3482600664801747E-3</c:v>
                      </c:pt>
                      <c:pt idx="32">
                        <c:v>6.512748407308831E-4</c:v>
                      </c:pt>
                      <c:pt idx="33">
                        <c:v>1.6246044370251376E-2</c:v>
                      </c:pt>
                      <c:pt idx="34">
                        <c:v>3.1403032433573036E-2</c:v>
                      </c:pt>
                      <c:pt idx="35">
                        <c:v>2.1032879129596747E-2</c:v>
                      </c:pt>
                      <c:pt idx="36">
                        <c:v>1.6591519306428024E-2</c:v>
                      </c:pt>
                      <c:pt idx="37">
                        <c:v>3.4178042045380427E-3</c:v>
                      </c:pt>
                      <c:pt idx="38">
                        <c:v>1.2871516123815761E-3</c:v>
                      </c:pt>
                      <c:pt idx="39">
                        <c:v>-9.8380348784225559E-3</c:v>
                      </c:pt>
                      <c:pt idx="40">
                        <c:v>-1.4401866096977948E-2</c:v>
                      </c:pt>
                      <c:pt idx="41">
                        <c:v>-1.6074151976382744E-2</c:v>
                      </c:pt>
                      <c:pt idx="42">
                        <c:v>-1.634182811077883E-2</c:v>
                      </c:pt>
                      <c:pt idx="43">
                        <c:v>1.7571161630125691E-3</c:v>
                      </c:pt>
                      <c:pt idx="44">
                        <c:v>1.174121493917212E-2</c:v>
                      </c:pt>
                      <c:pt idx="45">
                        <c:v>8.1524912574332097E-3</c:v>
                      </c:pt>
                      <c:pt idx="46">
                        <c:v>6.5371580011381446E-3</c:v>
                      </c:pt>
                      <c:pt idx="47">
                        <c:v>-1.5821218071467062E-3</c:v>
                      </c:pt>
                      <c:pt idx="48">
                        <c:v>-5.4137305806234274E-4</c:v>
                      </c:pt>
                      <c:pt idx="49">
                        <c:v>3.8617131270138991E-3</c:v>
                      </c:pt>
                      <c:pt idx="50">
                        <c:v>4.6314284799491061E-2</c:v>
                      </c:pt>
                      <c:pt idx="51">
                        <c:v>4.3593684924840351E-2</c:v>
                      </c:pt>
                      <c:pt idx="52">
                        <c:v>2.44854056779907E-2</c:v>
                      </c:pt>
                      <c:pt idx="53">
                        <c:v>2.3630268804540729E-2</c:v>
                      </c:pt>
                      <c:pt idx="54">
                        <c:v>1.7756554678607022E-2</c:v>
                      </c:pt>
                      <c:pt idx="55">
                        <c:v>1.7443301942305325E-2</c:v>
                      </c:pt>
                      <c:pt idx="56">
                        <c:v>1.6324362090799314E-2</c:v>
                      </c:pt>
                      <c:pt idx="57">
                        <c:v>1.79815042014136E-2</c:v>
                      </c:pt>
                      <c:pt idx="58">
                        <c:v>1.2286472213201737E-2</c:v>
                      </c:pt>
                      <c:pt idx="59">
                        <c:v>5.8202365669108424E-3</c:v>
                      </c:pt>
                      <c:pt idx="60">
                        <c:v>1.6166489240595876E-2</c:v>
                      </c:pt>
                      <c:pt idx="61">
                        <c:v>7.7271001522112068E-2</c:v>
                      </c:pt>
                      <c:pt idx="62">
                        <c:v>5.0957149103279795E-2</c:v>
                      </c:pt>
                      <c:pt idx="63">
                        <c:v>2.8821238516883774E-2</c:v>
                      </c:pt>
                    </c:numCache>
                  </c:numRef>
                </c:val>
                <c:smooth val="0"/>
                <c:extLst>
                  <c:ext xmlns:c16="http://schemas.microsoft.com/office/drawing/2014/chart" uri="{C3380CC4-5D6E-409C-BE32-E72D297353CC}">
                    <c16:uniqueId val="{00000002-CE9B-4149-8194-BA8523487AA3}"/>
                  </c:ext>
                </c:extLst>
              </c15:ser>
            </c15:filteredLineSeries>
          </c:ext>
        </c:extLst>
      </c:lineChart>
      <c:catAx>
        <c:axId val="73889037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891456"/>
        <c:crosses val="autoZero"/>
        <c:auto val="1"/>
        <c:lblAlgn val="ctr"/>
        <c:lblOffset val="100"/>
        <c:tickLblSkip val="7"/>
        <c:noMultiLvlLbl val="0"/>
      </c:catAx>
      <c:valAx>
        <c:axId val="738891456"/>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890376"/>
        <c:crosses val="autoZero"/>
        <c:crossBetween val="between"/>
      </c:valAx>
      <c:valAx>
        <c:axId val="855960472"/>
        <c:scaling>
          <c:orientation val="minMax"/>
          <c:max val="1.2"/>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959752"/>
        <c:crosses val="max"/>
        <c:crossBetween val="between"/>
        <c:majorUnit val="0.2"/>
      </c:valAx>
      <c:catAx>
        <c:axId val="855959752"/>
        <c:scaling>
          <c:orientation val="minMax"/>
        </c:scaling>
        <c:delete val="1"/>
        <c:axPos val="b"/>
        <c:numFmt formatCode="0" sourceLinked="1"/>
        <c:majorTickMark val="out"/>
        <c:minorTickMark val="none"/>
        <c:tickLblPos val="nextTo"/>
        <c:crossAx val="85596047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Dette sur PIB de</a:t>
            </a:r>
            <a:r>
              <a:rPr lang="en-US" baseline="0"/>
              <a:t> Jorda matche la serie histo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0"/>
          <c:tx>
            <c:v>Dette des APU</c:v>
          </c:tx>
          <c:spPr>
            <a:ln w="28575" cap="rnd">
              <a:solidFill>
                <a:schemeClr val="accent4"/>
              </a:solidFill>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public'!$C$5:$BN$5</c:f>
              <c:numCache>
                <c:formatCode>General</c:formatCode>
                <c:ptCount val="64"/>
                <c:pt idx="19" formatCode="0.00%">
                  <c:v>0.21370924945857178</c:v>
                </c:pt>
                <c:pt idx="20" formatCode="0.00%">
                  <c:v>0.21380143642801536</c:v>
                </c:pt>
                <c:pt idx="21" formatCode="0.00%">
                  <c:v>0.21093217787812382</c:v>
                </c:pt>
                <c:pt idx="22" formatCode="0.00%">
                  <c:v>0.22405755071227582</c:v>
                </c:pt>
                <c:pt idx="23" formatCode="0.00%">
                  <c:v>0.25899754090947097</c:v>
                </c:pt>
                <c:pt idx="24" formatCode="0.00%">
                  <c:v>0.27410561219470203</c:v>
                </c:pt>
                <c:pt idx="25" formatCode="0.00%">
                  <c:v>0.29869214884799794</c:v>
                </c:pt>
                <c:pt idx="26" formatCode="0.00%">
                  <c:v>0.3151046273603022</c:v>
                </c:pt>
                <c:pt idx="27" formatCode="0.00%">
                  <c:v>0.32121703273770069</c:v>
                </c:pt>
                <c:pt idx="28" formatCode="0.00%">
                  <c:v>0.34463154057966111</c:v>
                </c:pt>
                <c:pt idx="29" formatCode="0.00%">
                  <c:v>0.34394204590284416</c:v>
                </c:pt>
                <c:pt idx="30" formatCode="0.00%">
                  <c:v>0.35232137323353935</c:v>
                </c:pt>
                <c:pt idx="31" formatCode="0.00%">
                  <c:v>0.36457092523724643</c:v>
                </c:pt>
                <c:pt idx="32" formatCode="0.00%">
                  <c:v>0.37465119240087752</c:v>
                </c:pt>
                <c:pt idx="33" formatCode="0.00%">
                  <c:v>0.41353992058236072</c:v>
                </c:pt>
                <c:pt idx="34" formatCode="0.00%">
                  <c:v>0.47850884189826109</c:v>
                </c:pt>
                <c:pt idx="35" formatCode="0.00%">
                  <c:v>0.5127844748603021</c:v>
                </c:pt>
                <c:pt idx="36" formatCode="0.00%">
                  <c:v>0.57589719217285462</c:v>
                </c:pt>
                <c:pt idx="37" formatCode="0.00%">
                  <c:v>0.60338618153012213</c:v>
                </c:pt>
                <c:pt idx="38" formatCode="0.00%">
                  <c:v>0.6183587734002074</c:v>
                </c:pt>
                <c:pt idx="39" formatCode="0.00%">
                  <c:v>0.61846473397361934</c:v>
                </c:pt>
                <c:pt idx="40" formatCode="0.00%">
                  <c:v>0.61163498332261479</c:v>
                </c:pt>
                <c:pt idx="41" formatCode="0.00%">
                  <c:v>0.59516361927112749</c:v>
                </c:pt>
                <c:pt idx="42" formatCode="0.00%">
                  <c:v>0.59010531790404375</c:v>
                </c:pt>
                <c:pt idx="43" formatCode="0.00%">
                  <c:v>0.6088816868818997</c:v>
                </c:pt>
                <c:pt idx="44" formatCode="0.00%">
                  <c:v>0.65028644737794261</c:v>
                </c:pt>
                <c:pt idx="45" formatCode="0.00%">
                  <c:v>0.66566159180149986</c:v>
                </c:pt>
                <c:pt idx="46" formatCode="0.00%">
                  <c:v>0.68038767657376809</c:v>
                </c:pt>
                <c:pt idx="47" formatCode="0.00%">
                  <c:v>0.65324748897682061</c:v>
                </c:pt>
                <c:pt idx="48" formatCode="0.00%">
                  <c:v>0.65361396134668492</c:v>
                </c:pt>
                <c:pt idx="49" formatCode="0.00%">
                  <c:v>0.69735692990293019</c:v>
                </c:pt>
                <c:pt idx="50" formatCode="0.00%">
                  <c:v>0.84031270043409956</c:v>
                </c:pt>
                <c:pt idx="51" formatCode="0.00%">
                  <c:v>0.86313311004070092</c:v>
                </c:pt>
                <c:pt idx="52" formatCode="0.00%">
                  <c:v>0.88910200260497496</c:v>
                </c:pt>
                <c:pt idx="53" formatCode="0.00%">
                  <c:v>0.91717557032636854</c:v>
                </c:pt>
                <c:pt idx="54" formatCode="0.00%">
                  <c:v>0.94686825462051116</c:v>
                </c:pt>
                <c:pt idx="55" formatCode="0.00%">
                  <c:v>0.96317504471418969</c:v>
                </c:pt>
                <c:pt idx="56" formatCode="0.00%">
                  <c:v>0.97073732551200131</c:v>
                </c:pt>
                <c:pt idx="57" formatCode="0.00%">
                  <c:v>0.9802477833643447</c:v>
                </c:pt>
                <c:pt idx="58" formatCode="0.00%">
                  <c:v>0.98483311727715228</c:v>
                </c:pt>
                <c:pt idx="59" formatCode="0.00%">
                  <c:v>0.98159104237876948</c:v>
                </c:pt>
                <c:pt idx="60" formatCode="0.00%">
                  <c:v>0.97885860680536652</c:v>
                </c:pt>
                <c:pt idx="61" formatCode="0.00%">
                  <c:v>1.1485301782010084</c:v>
                </c:pt>
                <c:pt idx="62" formatCode="0.00%">
                  <c:v>1.1297228987601704</c:v>
                </c:pt>
                <c:pt idx="63" formatCode="0.00%">
                  <c:v>1.1191728064046269</c:v>
                </c:pt>
              </c:numCache>
            </c:numRef>
          </c:val>
          <c:smooth val="0"/>
          <c:extLst>
            <c:ext xmlns:c16="http://schemas.microsoft.com/office/drawing/2014/chart" uri="{C3380CC4-5D6E-409C-BE32-E72D297353CC}">
              <c16:uniqueId val="{00000003-978D-BE4C-B95E-675E51357360}"/>
            </c:ext>
          </c:extLst>
        </c:ser>
        <c:ser>
          <c:idx val="0"/>
          <c:order val="1"/>
          <c:tx>
            <c:v>Dette Jorda</c:v>
          </c:tx>
          <c:spPr>
            <a:ln w="28575" cap="rnd">
              <a:solidFill>
                <a:schemeClr val="accent1"/>
              </a:solidFill>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public'!$C$33:$BN$33</c:f>
              <c:numCache>
                <c:formatCode>0.00%</c:formatCode>
                <c:ptCount val="64"/>
                <c:pt idx="0">
                  <c:v>0.31480000000000002</c:v>
                </c:pt>
                <c:pt idx="1">
                  <c:v>0.28499999999999998</c:v>
                </c:pt>
                <c:pt idx="2">
                  <c:v>0.2631</c:v>
                </c:pt>
                <c:pt idx="3">
                  <c:v>0.2361</c:v>
                </c:pt>
                <c:pt idx="4">
                  <c:v>0.22170000000000001</c:v>
                </c:pt>
                <c:pt idx="5">
                  <c:v>0.19589999999999999</c:v>
                </c:pt>
                <c:pt idx="6">
                  <c:v>0.1759</c:v>
                </c:pt>
                <c:pt idx="7">
                  <c:v>0.15310000000000001</c:v>
                </c:pt>
                <c:pt idx="8">
                  <c:v>0.1605</c:v>
                </c:pt>
                <c:pt idx="9">
                  <c:v>0.1583</c:v>
                </c:pt>
                <c:pt idx="10">
                  <c:v>0.1439</c:v>
                </c:pt>
                <c:pt idx="11">
                  <c:v>0.2102</c:v>
                </c:pt>
                <c:pt idx="12">
                  <c:v>0.2006</c:v>
                </c:pt>
                <c:pt idx="13">
                  <c:v>0.17710000000000001</c:v>
                </c:pt>
                <c:pt idx="14">
                  <c:v>0.1583</c:v>
                </c:pt>
                <c:pt idx="15">
                  <c:v>0.1542</c:v>
                </c:pt>
                <c:pt idx="16">
                  <c:v>0.16089999999999999</c:v>
                </c:pt>
                <c:pt idx="17">
                  <c:v>0.151</c:v>
                </c:pt>
                <c:pt idx="18">
                  <c:v>0.14990000000000001</c:v>
                </c:pt>
                <c:pt idx="19">
                  <c:v>0.1724</c:v>
                </c:pt>
                <c:pt idx="20">
                  <c:v>0.19819999999999999</c:v>
                </c:pt>
                <c:pt idx="21">
                  <c:v>0.21024500000000002</c:v>
                </c:pt>
                <c:pt idx="22">
                  <c:v>0.22240400000000002</c:v>
                </c:pt>
                <c:pt idx="23">
                  <c:v>0.25579099999999999</c:v>
                </c:pt>
                <c:pt idx="24">
                  <c:v>0.26921900000000004</c:v>
                </c:pt>
                <c:pt idx="25">
                  <c:v>0.29344999999999999</c:v>
                </c:pt>
                <c:pt idx="26">
                  <c:v>0.30958800000000003</c:v>
                </c:pt>
                <c:pt idx="27">
                  <c:v>0.31527699999999997</c:v>
                </c:pt>
                <c:pt idx="28">
                  <c:v>0.33842500000000003</c:v>
                </c:pt>
                <c:pt idx="29">
                  <c:v>0.33715200000000006</c:v>
                </c:pt>
                <c:pt idx="30">
                  <c:v>0.34435000000000004</c:v>
                </c:pt>
                <c:pt idx="31">
                  <c:v>0.35553499999999999</c:v>
                </c:pt>
                <c:pt idx="32">
                  <c:v>0.363396</c:v>
                </c:pt>
                <c:pt idx="33">
                  <c:v>0.40087400000000001</c:v>
                </c:pt>
                <c:pt idx="34">
                  <c:v>0.46488500000000005</c:v>
                </c:pt>
                <c:pt idx="35">
                  <c:v>0.49768400000000002</c:v>
                </c:pt>
                <c:pt idx="36">
                  <c:v>0.56105899999999997</c:v>
                </c:pt>
                <c:pt idx="37">
                  <c:v>0.59998399999999996</c:v>
                </c:pt>
                <c:pt idx="38">
                  <c:v>0.61424999999999996</c:v>
                </c:pt>
                <c:pt idx="39">
                  <c:v>0.61347399999999996</c:v>
                </c:pt>
                <c:pt idx="40">
                  <c:v>0.60496499999999997</c:v>
                </c:pt>
                <c:pt idx="41">
                  <c:v>0.58882400000000001</c:v>
                </c:pt>
                <c:pt idx="42">
                  <c:v>0.58343900000000004</c:v>
                </c:pt>
                <c:pt idx="43">
                  <c:v>0.60258</c:v>
                </c:pt>
                <c:pt idx="44">
                  <c:v>0.64412700000000001</c:v>
                </c:pt>
                <c:pt idx="45">
                  <c:v>0.65939099999999995</c:v>
                </c:pt>
                <c:pt idx="46">
                  <c:v>0.67382999999999993</c:v>
                </c:pt>
                <c:pt idx="47">
                  <c:v>0.64610800000000002</c:v>
                </c:pt>
                <c:pt idx="48">
                  <c:v>0.64535500000000001</c:v>
                </c:pt>
                <c:pt idx="49">
                  <c:v>0.68778300000000003</c:v>
                </c:pt>
                <c:pt idx="50">
                  <c:v>0.83038900000000004</c:v>
                </c:pt>
                <c:pt idx="51">
                  <c:v>0.85256900000000002</c:v>
                </c:pt>
                <c:pt idx="52">
                  <c:v>0.87834400000000001</c:v>
                </c:pt>
                <c:pt idx="53">
                  <c:v>0.90603999999999996</c:v>
                </c:pt>
                <c:pt idx="54">
                  <c:v>0.93413200000000007</c:v>
                </c:pt>
                <c:pt idx="55">
                  <c:v>0.94888700000000004</c:v>
                </c:pt>
                <c:pt idx="56">
                  <c:v>0.95579700000000001</c:v>
                </c:pt>
                <c:pt idx="57">
                  <c:v>0.97956799999999999</c:v>
                </c:pt>
                <c:pt idx="58">
                  <c:v>0.981321</c:v>
                </c:pt>
                <c:pt idx="59">
                  <c:v>0.97781499999999999</c:v>
                </c:pt>
                <c:pt idx="60">
                  <c:v>0.9745910000000001</c:v>
                </c:pt>
                <c:pt idx="61">
                  <c:v>1.1504220000000001</c:v>
                </c:pt>
                <c:pt idx="62">
                  <c:v>1.1297228987601704</c:v>
                </c:pt>
                <c:pt idx="63">
                  <c:v>1.1191728064046269</c:v>
                </c:pt>
              </c:numCache>
            </c:numRef>
          </c:val>
          <c:smooth val="0"/>
          <c:extLst>
            <c:ext xmlns:c16="http://schemas.microsoft.com/office/drawing/2014/chart" uri="{C3380CC4-5D6E-409C-BE32-E72D297353CC}">
              <c16:uniqueId val="{00000004-978D-BE4C-B95E-675E51357360}"/>
            </c:ext>
          </c:extLst>
        </c:ser>
        <c:dLbls>
          <c:showLegendKey val="0"/>
          <c:showVal val="0"/>
          <c:showCatName val="0"/>
          <c:showSerName val="0"/>
          <c:showPercent val="0"/>
          <c:showBubbleSize val="0"/>
        </c:dLbls>
        <c:smooth val="0"/>
        <c:axId val="1493836863"/>
        <c:axId val="1493838575"/>
      </c:lineChart>
      <c:catAx>
        <c:axId val="1493836863"/>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838575"/>
        <c:crosses val="autoZero"/>
        <c:auto val="1"/>
        <c:lblAlgn val="ctr"/>
        <c:lblOffset val="100"/>
        <c:noMultiLvlLbl val="0"/>
      </c:catAx>
      <c:valAx>
        <c:axId val="1493838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8368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Deficit</a:t>
            </a:r>
            <a:r>
              <a:rPr lang="en-US" baseline="0"/>
              <a:t> et changement du niveau de dette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'Series - utilise deficit public'!$B$17</c:f>
              <c:strCache>
                <c:ptCount val="1"/>
                <c:pt idx="0">
                  <c:v>Deficit sur PIB</c:v>
                </c:pt>
              </c:strCache>
            </c:strRef>
          </c:tx>
          <c:spPr>
            <a:ln w="28575" cap="rnd">
              <a:solidFill>
                <a:schemeClr val="accent1"/>
              </a:solidFill>
              <a:round/>
            </a:ln>
            <a:effectLst/>
          </c:spPr>
          <c:marker>
            <c:symbol val="none"/>
          </c:marker>
          <c:val>
            <c:numRef>
              <c:f>'Series - utilise deficit public'!$C$17:$BN$17</c:f>
              <c:numCache>
                <c:formatCode>0.00%</c:formatCode>
                <c:ptCount val="64"/>
                <c:pt idx="1">
                  <c:v>-1.1764957082461424E-2</c:v>
                </c:pt>
                <c:pt idx="2">
                  <c:v>-1.1456425406203868E-2</c:v>
                </c:pt>
                <c:pt idx="3" formatCode="0%">
                  <c:v>-1.7028081397391836E-3</c:v>
                </c:pt>
                <c:pt idx="4" formatCode="0%">
                  <c:v>-3.8655672947299248E-3</c:v>
                </c:pt>
                <c:pt idx="5" formatCode="0%">
                  <c:v>-8.3004734647728444E-3</c:v>
                </c:pt>
                <c:pt idx="6" formatCode="0%">
                  <c:v>-5.5939389181125189E-3</c:v>
                </c:pt>
                <c:pt idx="7" formatCode="0%">
                  <c:v>-2.1502909714340122E-3</c:v>
                </c:pt>
                <c:pt idx="8" formatCode="0%">
                  <c:v>5.4475403428443005E-3</c:v>
                </c:pt>
                <c:pt idx="9" formatCode="0%">
                  <c:v>1.4388378735296789E-2</c:v>
                </c:pt>
                <c:pt idx="10" formatCode="0%">
                  <c:v>1.6197070288164388E-3</c:v>
                </c:pt>
                <c:pt idx="11" formatCode="0%">
                  <c:v>3.4686311635829506E-4</c:v>
                </c:pt>
                <c:pt idx="12" formatCode="0%">
                  <c:v>3.010870805752114E-3</c:v>
                </c:pt>
                <c:pt idx="13" formatCode="0%">
                  <c:v>-2.187402148421285E-3</c:v>
                </c:pt>
                <c:pt idx="14" formatCode="0%">
                  <c:v>6.8079890804761424E-4</c:v>
                </c:pt>
                <c:pt idx="15" formatCode="0%">
                  <c:v>-9.4092698024525489E-4</c:v>
                </c:pt>
                <c:pt idx="16" formatCode="0%">
                  <c:v>2.9200088181926123E-2</c:v>
                </c:pt>
                <c:pt idx="17" formatCode="0%">
                  <c:v>1.6295687643977545E-2</c:v>
                </c:pt>
                <c:pt idx="18" formatCode="0%">
                  <c:v>1.1389570642130111E-2</c:v>
                </c:pt>
                <c:pt idx="19" formatCode="0%">
                  <c:v>1.7968245772557147E-2</c:v>
                </c:pt>
                <c:pt idx="20">
                  <c:v>4.819065317294923E-3</c:v>
                </c:pt>
                <c:pt idx="21">
                  <c:v>4.2853664475285625E-3</c:v>
                </c:pt>
                <c:pt idx="22">
                  <c:v>2.4075217898565628E-2</c:v>
                </c:pt>
                <c:pt idx="23" formatCode="0%">
                  <c:v>2.8369133208985192E-2</c:v>
                </c:pt>
                <c:pt idx="24" formatCode="0%">
                  <c:v>2.5407678874486504E-2</c:v>
                </c:pt>
                <c:pt idx="25" formatCode="0%">
                  <c:v>2.7360932350819624E-2</c:v>
                </c:pt>
                <c:pt idx="26" formatCode="0%">
                  <c:v>2.9724596767275444E-2</c:v>
                </c:pt>
                <c:pt idx="27" formatCode="0%">
                  <c:v>3.1974131962346899E-2</c:v>
                </c:pt>
                <c:pt idx="28" formatCode="0%">
                  <c:v>2.0144091646679893E-2</c:v>
                </c:pt>
                <c:pt idx="29" formatCode="0%">
                  <c:v>2.5644850115918976E-2</c:v>
                </c:pt>
                <c:pt idx="30" formatCode="0%">
                  <c:v>1.7821307544420482E-2</c:v>
                </c:pt>
                <c:pt idx="31" formatCode="0%">
                  <c:v>2.4337807746410766E-2</c:v>
                </c:pt>
                <c:pt idx="32" formatCode="0%">
                  <c:v>2.8629529039438412E-2</c:v>
                </c:pt>
                <c:pt idx="33" formatCode="0%">
                  <c:v>4.6011301672969455E-2</c:v>
                </c:pt>
                <c:pt idx="34" formatCode="0%">
                  <c:v>6.3587944863888968E-2</c:v>
                </c:pt>
                <c:pt idx="35" formatCode="0%">
                  <c:v>5.4229841160062894E-2</c:v>
                </c:pt>
                <c:pt idx="36" formatCode="0%">
                  <c:v>5.1085429948788154E-2</c:v>
                </c:pt>
                <c:pt idx="37" formatCode="0%">
                  <c:v>3.9058794217841919E-2</c:v>
                </c:pt>
                <c:pt idx="38" formatCode="0%">
                  <c:v>3.6529115230236782E-2</c:v>
                </c:pt>
                <c:pt idx="39" formatCode="0%">
                  <c:v>2.3785853349665997E-2</c:v>
                </c:pt>
                <c:pt idx="40" formatCode="0%">
                  <c:v>1.6029276252160062E-2</c:v>
                </c:pt>
                <c:pt idx="41" formatCode="0%">
                  <c:v>1.3184903133739432E-2</c:v>
                </c:pt>
                <c:pt idx="42" formatCode="0%">
                  <c:v>1.3792094656091535E-2</c:v>
                </c:pt>
                <c:pt idx="43" formatCode="0%">
                  <c:v>3.1602269513908668E-2</c:v>
                </c:pt>
                <c:pt idx="44" formatCode="0%">
                  <c:v>4.0154758853131203E-2</c:v>
                </c:pt>
                <c:pt idx="45" formatCode="0%">
                  <c:v>3.5905702929368795E-2</c:v>
                </c:pt>
                <c:pt idx="46" formatCode="0%">
                  <c:v>3.3555598970499464E-2</c:v>
                </c:pt>
                <c:pt idx="47" formatCode="0%">
                  <c:v>2.4436856079400444E-2</c:v>
                </c:pt>
                <c:pt idx="48" formatCode="0%">
                  <c:v>2.6362446944410152E-2</c:v>
                </c:pt>
                <c:pt idx="49" formatCode="0%">
                  <c:v>3.2637348297011592E-2</c:v>
                </c:pt>
                <c:pt idx="50" formatCode="0%">
                  <c:v>7.1747790512605256E-2</c:v>
                </c:pt>
                <c:pt idx="51" formatCode="0%">
                  <c:v>6.8866715548474317E-2</c:v>
                </c:pt>
                <c:pt idx="52" formatCode="0%">
                  <c:v>5.1547608810665162E-2</c:v>
                </c:pt>
                <c:pt idx="53" formatCode="0%">
                  <c:v>4.9809843336186585E-2</c:v>
                </c:pt>
                <c:pt idx="54" formatCode="0%">
                  <c:v>4.0840925944294088E-2</c:v>
                </c:pt>
                <c:pt idx="55" formatCode="0%">
                  <c:v>3.9046593464867094E-2</c:v>
                </c:pt>
                <c:pt idx="56" formatCode="0%">
                  <c:v>3.6251746699465855E-2</c:v>
                </c:pt>
                <c:pt idx="57" formatCode="0%">
                  <c:v>3.6372563983547941E-2</c:v>
                </c:pt>
                <c:pt idx="58" formatCode="0%">
                  <c:v>2.9584170931926189E-2</c:v>
                </c:pt>
                <c:pt idx="59" formatCode="0%">
                  <c:v>2.2889545408000402E-2</c:v>
                </c:pt>
                <c:pt idx="60" formatCode="0%">
                  <c:v>3.0646507783158642E-2</c:v>
                </c:pt>
                <c:pt idx="61" formatCode="0%">
                  <c:v>8.9840937565794268E-2</c:v>
                </c:pt>
                <c:pt idx="62">
                  <c:v>6.4776641229550416E-2</c:v>
                </c:pt>
                <c:pt idx="63">
                  <c:v>4.8045274662649066E-2</c:v>
                </c:pt>
              </c:numCache>
            </c:numRef>
          </c:val>
          <c:smooth val="0"/>
          <c:extLst>
            <c:ext xmlns:c16="http://schemas.microsoft.com/office/drawing/2014/chart" uri="{C3380CC4-5D6E-409C-BE32-E72D297353CC}">
              <c16:uniqueId val="{00000000-4BAE-1C4D-8814-A1BEFB13C1AD}"/>
            </c:ext>
          </c:extLst>
        </c:ser>
        <c:ser>
          <c:idx val="1"/>
          <c:order val="1"/>
          <c:tx>
            <c:strRef>
              <c:f>'Series - utilise deficit public'!$B$18</c:f>
              <c:strCache>
                <c:ptCount val="1"/>
                <c:pt idx="0">
                  <c:v>DeltaB sur PIB</c:v>
                </c:pt>
              </c:strCache>
            </c:strRef>
          </c:tx>
          <c:spPr>
            <a:ln w="28575" cap="rnd">
              <a:solidFill>
                <a:schemeClr val="accent2"/>
              </a:solidFill>
              <a:round/>
            </a:ln>
            <a:effectLst/>
          </c:spPr>
          <c:marker>
            <c:symbol val="none"/>
          </c:marker>
          <c:val>
            <c:numRef>
              <c:f>'Series - utilise deficit public'!$C$18:$BN$18</c:f>
              <c:numCache>
                <c:formatCode>0.00%</c:formatCode>
                <c:ptCount val="64"/>
                <c:pt idx="1">
                  <c:v>-1.1764957082461424E-2</c:v>
                </c:pt>
                <c:pt idx="2">
                  <c:v>-1.1456425406203868E-2</c:v>
                </c:pt>
                <c:pt idx="3">
                  <c:v>-1.7028081397391836E-3</c:v>
                </c:pt>
                <c:pt idx="4">
                  <c:v>-3.8655672947299248E-3</c:v>
                </c:pt>
                <c:pt idx="5">
                  <c:v>-8.3004734647728444E-3</c:v>
                </c:pt>
                <c:pt idx="6">
                  <c:v>-5.5939389181125189E-3</c:v>
                </c:pt>
                <c:pt idx="7">
                  <c:v>-2.1502909714340122E-3</c:v>
                </c:pt>
                <c:pt idx="8">
                  <c:v>5.4475403428443005E-3</c:v>
                </c:pt>
                <c:pt idx="9">
                  <c:v>1.4388378735296789E-2</c:v>
                </c:pt>
                <c:pt idx="10">
                  <c:v>1.6197070288164388E-3</c:v>
                </c:pt>
                <c:pt idx="11">
                  <c:v>3.4686311635829506E-4</c:v>
                </c:pt>
                <c:pt idx="12">
                  <c:v>3.010870805752114E-3</c:v>
                </c:pt>
                <c:pt idx="13">
                  <c:v>-2.187402148421285E-3</c:v>
                </c:pt>
                <c:pt idx="14">
                  <c:v>6.8079890804761424E-4</c:v>
                </c:pt>
                <c:pt idx="15">
                  <c:v>-9.4092698024525489E-4</c:v>
                </c:pt>
                <c:pt idx="16">
                  <c:v>2.9200088181926123E-2</c:v>
                </c:pt>
                <c:pt idx="17">
                  <c:v>1.6295687643977545E-2</c:v>
                </c:pt>
                <c:pt idx="18">
                  <c:v>1.1389570642130111E-2</c:v>
                </c:pt>
                <c:pt idx="19">
                  <c:v>0.13458588299413382</c:v>
                </c:pt>
                <c:pt idx="20">
                  <c:v>2.6708570854574194E-2</c:v>
                </c:pt>
                <c:pt idx="21">
                  <c:v>2.2478163667352863E-2</c:v>
                </c:pt>
                <c:pt idx="22">
                  <c:v>3.7203368726531155E-2</c:v>
                </c:pt>
                <c:pt idx="23">
                  <c:v>6.4000723563070322E-2</c:v>
                </c:pt>
                <c:pt idx="24">
                  <c:v>4.0797525641340961E-2</c:v>
                </c:pt>
                <c:pt idx="25">
                  <c:v>4.6497772371752247E-2</c:v>
                </c:pt>
                <c:pt idx="26">
                  <c:v>3.6383001468940475E-2</c:v>
                </c:pt>
                <c:pt idx="27">
                  <c:v>2.8125352935688394E-2</c:v>
                </c:pt>
                <c:pt idx="28">
                  <c:v>3.8945434664006198E-2</c:v>
                </c:pt>
                <c:pt idx="29">
                  <c:v>2.5098598704084898E-2</c:v>
                </c:pt>
                <c:pt idx="30">
                  <c:v>3.3182231644905691E-2</c:v>
                </c:pt>
                <c:pt idx="31">
                  <c:v>3.111890700548442E-2</c:v>
                </c:pt>
                <c:pt idx="32">
                  <c:v>2.282332681447816E-2</c:v>
                </c:pt>
                <c:pt idx="33">
                  <c:v>5.1900019717361009E-2</c:v>
                </c:pt>
                <c:pt idx="34">
                  <c:v>6.9001058558696579E-2</c:v>
                </c:pt>
                <c:pt idx="35">
                  <c:v>4.9584775233140747E-2</c:v>
                </c:pt>
                <c:pt idx="36">
                  <c:v>7.9278224174712836E-2</c:v>
                </c:pt>
                <c:pt idx="37">
                  <c:v>4.3121828748844092E-2</c:v>
                </c:pt>
                <c:pt idx="38">
                  <c:v>3.3880553258605277E-2</c:v>
                </c:pt>
                <c:pt idx="39">
                  <c:v>2.7147058649481946E-2</c:v>
                </c:pt>
                <c:pt idx="40">
                  <c:v>1.4846548784117586E-2</c:v>
                </c:pt>
                <c:pt idx="41">
                  <c:v>1.5623045005867111E-2</c:v>
                </c:pt>
                <c:pt idx="42">
                  <c:v>1.8008061370433075E-2</c:v>
                </c:pt>
                <c:pt idx="43">
                  <c:v>3.7220632700372451E-2</c:v>
                </c:pt>
                <c:pt idx="44">
                  <c:v>5.7399859934529972E-2</c:v>
                </c:pt>
                <c:pt idx="45">
                  <c:v>4.3368061036878028E-2</c:v>
                </c:pt>
                <c:pt idx="46">
                  <c:v>3.8054142210368083E-2</c:v>
                </c:pt>
                <c:pt idx="47">
                  <c:v>3.1382717104825064E-3</c:v>
                </c:pt>
                <c:pt idx="48">
                  <c:v>3.1730333374541633E-2</c:v>
                </c:pt>
                <c:pt idx="49">
                  <c:v>6.0480430439976307E-2</c:v>
                </c:pt>
                <c:pt idx="50">
                  <c:v>0.12280381032646807</c:v>
                </c:pt>
                <c:pt idx="51">
                  <c:v>4.7612150420315053E-2</c:v>
                </c:pt>
                <c:pt idx="52">
                  <c:v>5.2420144298714104E-2</c:v>
                </c:pt>
                <c:pt idx="53">
                  <c:v>4.102826306345643E-2</c:v>
                </c:pt>
                <c:pt idx="54">
                  <c:v>4.1989618314841881E-2</c:v>
                </c:pt>
                <c:pt idx="55">
                  <c:v>3.0654513400301831E-2</c:v>
                </c:pt>
                <c:pt idx="56">
                  <c:v>2.8884222937075155E-2</c:v>
                </c:pt>
                <c:pt idx="57">
                  <c:v>2.5020936570806829E-2</c:v>
                </c:pt>
                <c:pt idx="58">
                  <c:v>3.15160527275751E-2</c:v>
                </c:pt>
                <c:pt idx="59">
                  <c:v>2.4288010101104169E-2</c:v>
                </c:pt>
                <c:pt idx="60">
                  <c:v>2.7198493621891598E-2</c:v>
                </c:pt>
                <c:pt idx="61">
                  <c:v>0.11907679245087632</c:v>
                </c:pt>
                <c:pt idx="62">
                  <c:v>6.5784267568516103E-2</c:v>
                </c:pt>
                <c:pt idx="63">
                  <c:v>4.8084720047652789E-2</c:v>
                </c:pt>
              </c:numCache>
            </c:numRef>
          </c:val>
          <c:smooth val="0"/>
          <c:extLst>
            <c:ext xmlns:c16="http://schemas.microsoft.com/office/drawing/2014/chart" uri="{C3380CC4-5D6E-409C-BE32-E72D297353CC}">
              <c16:uniqueId val="{00000001-4BAE-1C4D-8814-A1BEFB13C1AD}"/>
            </c:ext>
          </c:extLst>
        </c:ser>
        <c:dLbls>
          <c:showLegendKey val="0"/>
          <c:showVal val="0"/>
          <c:showCatName val="0"/>
          <c:showSerName val="0"/>
          <c:showPercent val="0"/>
          <c:showBubbleSize val="0"/>
        </c:dLbls>
        <c:smooth val="0"/>
        <c:axId val="1512457471"/>
        <c:axId val="1842342559"/>
      </c:lineChart>
      <c:catAx>
        <c:axId val="151245747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342559"/>
        <c:crosses val="autoZero"/>
        <c:auto val="1"/>
        <c:lblAlgn val="ctr"/>
        <c:lblOffset val="100"/>
        <c:noMultiLvlLbl val="0"/>
      </c:catAx>
      <c:valAx>
        <c:axId val="184234255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4574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tx long terme jorda</c:v>
          </c:tx>
          <c:spPr>
            <a:ln w="28575" cap="rnd">
              <a:solidFill>
                <a:schemeClr val="accent1"/>
              </a:solidFill>
              <a:round/>
            </a:ln>
            <a:effectLst/>
          </c:spPr>
          <c:marker>
            <c:symbol val="none"/>
          </c:marker>
          <c:cat>
            <c:numRef>
              <c:f>'Jordà-Schularick-Taylor Macro H'!$B$1:$BK$1</c:f>
              <c:numCache>
                <c:formatCode>General</c:formatCode>
                <c:ptCount val="62"/>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numCache>
            </c:numRef>
          </c:cat>
          <c:val>
            <c:numRef>
              <c:f>'Jordà-Schularick-Taylor Macro H'!$B$8:$BK$8</c:f>
              <c:numCache>
                <c:formatCode>General</c:formatCode>
                <c:ptCount val="62"/>
                <c:pt idx="0">
                  <c:v>6.320536146549588E-2</c:v>
                </c:pt>
                <c:pt idx="1">
                  <c:v>6.1649168853361289E-2</c:v>
                </c:pt>
                <c:pt idx="2">
                  <c:v>6.0691511861278462E-2</c:v>
                </c:pt>
                <c:pt idx="3">
                  <c:v>6.0092976241226691E-2</c:v>
                </c:pt>
                <c:pt idx="4">
                  <c:v>5.9494440633145629E-2</c:v>
                </c:pt>
                <c:pt idx="5">
                  <c:v>6.0811218997259525E-2</c:v>
                </c:pt>
                <c:pt idx="6">
                  <c:v>6.3085654341485539E-2</c:v>
                </c:pt>
                <c:pt idx="7">
                  <c:v>6.464184695362013E-2</c:v>
                </c:pt>
                <c:pt idx="8">
                  <c:v>6.7754232177889312E-2</c:v>
                </c:pt>
                <c:pt idx="9">
                  <c:v>7.0148374670067085E-2</c:v>
                </c:pt>
                <c:pt idx="10">
                  <c:v>7.6971680726686517E-2</c:v>
                </c:pt>
                <c:pt idx="11">
                  <c:v>8.1219899590688108E-2</c:v>
                </c:pt>
                <c:pt idx="12">
                  <c:v>7.7895206574571454E-2</c:v>
                </c:pt>
                <c:pt idx="13">
                  <c:v>7.4150729086722975E-2</c:v>
                </c:pt>
                <c:pt idx="14">
                  <c:v>8.3310426259913084E-2</c:v>
                </c:pt>
                <c:pt idx="15">
                  <c:v>0.10557579464057339</c:v>
                </c:pt>
                <c:pt idx="16">
                  <c:v>9.638251470964436E-2</c:v>
                </c:pt>
                <c:pt idx="17">
                  <c:v>9.3939369084164698E-2</c:v>
                </c:pt>
                <c:pt idx="18">
                  <c:v>9.9388171527244842E-2</c:v>
                </c:pt>
                <c:pt idx="19">
                  <c:v>9.5719255244308007E-2</c:v>
                </c:pt>
                <c:pt idx="20">
                  <c:v>9.8783681887111272E-2</c:v>
                </c:pt>
                <c:pt idx="21">
                  <c:v>0.131275</c:v>
                </c:pt>
                <c:pt idx="22">
                  <c:v>0.15844999999999998</c:v>
                </c:pt>
                <c:pt idx="23">
                  <c:v>0.15649166666666667</c:v>
                </c:pt>
                <c:pt idx="24">
                  <c:v>0.13586666666666669</c:v>
                </c:pt>
                <c:pt idx="25">
                  <c:v>0.12489166666666666</c:v>
                </c:pt>
                <c:pt idx="26">
                  <c:v>0.11123333333333334</c:v>
                </c:pt>
                <c:pt idx="27">
                  <c:v>8.5441666666666652E-2</c:v>
                </c:pt>
                <c:pt idx="28">
                  <c:v>9.4783333333333331E-2</c:v>
                </c:pt>
                <c:pt idx="29">
                  <c:v>9.0841666666666682E-2</c:v>
                </c:pt>
                <c:pt idx="30">
                  <c:v>8.7966666666666665E-2</c:v>
                </c:pt>
                <c:pt idx="31">
                  <c:v>9.9324999999999997E-2</c:v>
                </c:pt>
                <c:pt idx="32">
                  <c:v>9.0366666666666665E-2</c:v>
                </c:pt>
                <c:pt idx="33">
                  <c:v>8.5874999999999979E-2</c:v>
                </c:pt>
                <c:pt idx="34">
                  <c:v>6.7749999999999991E-2</c:v>
                </c:pt>
                <c:pt idx="35">
                  <c:v>7.2158333333333324E-2</c:v>
                </c:pt>
                <c:pt idx="36">
                  <c:v>7.535E-2</c:v>
                </c:pt>
                <c:pt idx="37">
                  <c:v>6.3108333333333336E-2</c:v>
                </c:pt>
                <c:pt idx="38">
                  <c:v>5.5816666666666667E-2</c:v>
                </c:pt>
                <c:pt idx="39">
                  <c:v>4.6399999999999997E-2</c:v>
                </c:pt>
                <c:pt idx="40">
                  <c:v>4.6083333333333337E-2</c:v>
                </c:pt>
                <c:pt idx="41">
                  <c:v>5.3941666666666672E-2</c:v>
                </c:pt>
                <c:pt idx="42">
                  <c:v>4.9391666666666667E-2</c:v>
                </c:pt>
                <c:pt idx="43">
                  <c:v>4.8600000000000004E-2</c:v>
                </c:pt>
                <c:pt idx="44">
                  <c:v>4.1299999999999996E-2</c:v>
                </c:pt>
                <c:pt idx="45">
                  <c:v>4.0983333333333337E-2</c:v>
                </c:pt>
                <c:pt idx="46">
                  <c:v>3.4099999999999998E-2</c:v>
                </c:pt>
                <c:pt idx="47">
                  <c:v>3.7966666666666669E-2</c:v>
                </c:pt>
                <c:pt idx="48">
                  <c:v>4.3041666666666673E-2</c:v>
                </c:pt>
                <c:pt idx="49">
                  <c:v>4.2341666666666659E-2</c:v>
                </c:pt>
                <c:pt idx="50">
                  <c:v>3.64919166666667E-2</c:v>
                </c:pt>
                <c:pt idx="51">
                  <c:v>3.1170170000000001E-2</c:v>
                </c:pt>
                <c:pt idx="52">
                  <c:v>3.3210579999999996E-2</c:v>
                </c:pt>
                <c:pt idx="53">
                  <c:v>2.5359919999999998E-2</c:v>
                </c:pt>
                <c:pt idx="54">
                  <c:v>2.2043499999999997E-2</c:v>
                </c:pt>
                <c:pt idx="55">
                  <c:v>1.6664419999999999E-2</c:v>
                </c:pt>
                <c:pt idx="56">
                  <c:v>8.4185830000000003E-3</c:v>
                </c:pt>
                <c:pt idx="57">
                  <c:v>4.6788330000000003E-3</c:v>
                </c:pt>
                <c:pt idx="58">
                  <c:v>8.0985829999999995E-3</c:v>
                </c:pt>
                <c:pt idx="59">
                  <c:v>7.8410830000000004E-3</c:v>
                </c:pt>
                <c:pt idx="60">
                  <c:v>1.3020000000000002E-3</c:v>
                </c:pt>
                <c:pt idx="61">
                  <c:v>-1.4526669999999999E-3</c:v>
                </c:pt>
              </c:numCache>
            </c:numRef>
          </c:val>
          <c:smooth val="0"/>
          <c:extLst>
            <c:ext xmlns:c16="http://schemas.microsoft.com/office/drawing/2014/chart" uri="{C3380CC4-5D6E-409C-BE32-E72D297353CC}">
              <c16:uniqueId val="{00000000-CED8-4FD4-A550-04FE464B5768}"/>
            </c:ext>
          </c:extLst>
        </c:ser>
        <c:ser>
          <c:idx val="1"/>
          <c:order val="1"/>
          <c:tx>
            <c:v>tx apparent</c:v>
          </c:tx>
          <c:spPr>
            <a:ln w="28575" cap="rnd">
              <a:solidFill>
                <a:schemeClr val="accent2"/>
              </a:solidFill>
              <a:round/>
            </a:ln>
            <a:effectLst/>
          </c:spPr>
          <c:marker>
            <c:symbol val="none"/>
          </c:marker>
          <c:val>
            <c:numRef>
              <c:f>'Series - utilise deficit public'!$C$24:$BN$24</c:f>
              <c:numCache>
                <c:formatCode>0.00%</c:formatCode>
                <c:ptCount val="64"/>
                <c:pt idx="20">
                  <c:v>5.3008138446498605E-2</c:v>
                </c:pt>
                <c:pt idx="21">
                  <c:v>5.7800781024133718E-2</c:v>
                </c:pt>
                <c:pt idx="22">
                  <c:v>7.5866843668881717E-2</c:v>
                </c:pt>
                <c:pt idx="23">
                  <c:v>6.7556299606818776E-2</c:v>
                </c:pt>
                <c:pt idx="24">
                  <c:v>8.0506316591216182E-2</c:v>
                </c:pt>
                <c:pt idx="25">
                  <c:v>7.8059776315768922E-2</c:v>
                </c:pt>
                <c:pt idx="26">
                  <c:v>8.0183853232051377E-2</c:v>
                </c:pt>
                <c:pt idx="27">
                  <c:v>7.9533869080242445E-2</c:v>
                </c:pt>
                <c:pt idx="28">
                  <c:v>7.1464712018769971E-2</c:v>
                </c:pt>
                <c:pt idx="29">
                  <c:v>6.8905086331062307E-2</c:v>
                </c:pt>
                <c:pt idx="30">
                  <c:v>6.9614318005127365E-2</c:v>
                </c:pt>
                <c:pt idx="31">
                  <c:v>7.3198562928529859E-2</c:v>
                </c:pt>
                <c:pt idx="32">
                  <c:v>7.4678140003811178E-2</c:v>
                </c:pt>
                <c:pt idx="33">
                  <c:v>7.1976744737972706E-2</c:v>
                </c:pt>
                <c:pt idx="34">
                  <c:v>6.7260852072528632E-2</c:v>
                </c:pt>
                <c:pt idx="35">
                  <c:v>6.4738625403021416E-2</c:v>
                </c:pt>
                <c:pt idx="36">
                  <c:v>5.9895952109464086E-2</c:v>
                </c:pt>
                <c:pt idx="37">
                  <c:v>5.9068290100582316E-2</c:v>
                </c:pt>
                <c:pt idx="38">
                  <c:v>5.6992744558418816E-2</c:v>
                </c:pt>
                <c:pt idx="39">
                  <c:v>5.436670254754216E-2</c:v>
                </c:pt>
                <c:pt idx="40">
                  <c:v>4.9753763566343798E-2</c:v>
                </c:pt>
                <c:pt idx="41">
                  <c:v>4.9161363636363635E-2</c:v>
                </c:pt>
                <c:pt idx="42">
                  <c:v>5.1065329954830888E-2</c:v>
                </c:pt>
                <c:pt idx="43">
                  <c:v>4.9016342573438149E-2</c:v>
                </c:pt>
                <c:pt idx="44">
                  <c:v>4.3693889098453412E-2</c:v>
                </c:pt>
                <c:pt idx="45">
                  <c:v>4.1692673895794764E-2</c:v>
                </c:pt>
                <c:pt idx="46">
                  <c:v>3.9710362047440703E-2</c:v>
                </c:pt>
                <c:pt idx="47">
                  <c:v>3.9830199618984513E-2</c:v>
                </c:pt>
                <c:pt idx="48">
                  <c:v>4.1161636062731495E-2</c:v>
                </c:pt>
                <c:pt idx="49">
                  <c:v>4.1263854901396287E-2</c:v>
                </c:pt>
                <c:pt idx="50">
                  <c:v>3.0266715830875122E-2</c:v>
                </c:pt>
                <c:pt idx="51">
                  <c:v>2.9280571362211124E-2</c:v>
                </c:pt>
                <c:pt idx="52">
                  <c:v>3.0437681001038195E-2</c:v>
                </c:pt>
                <c:pt idx="53">
                  <c:v>2.8543689320388348E-2</c:v>
                </c:pt>
                <c:pt idx="54">
                  <c:v>2.4379707686935703E-2</c:v>
                </c:pt>
                <c:pt idx="55">
                  <c:v>2.2429247561093404E-2</c:v>
                </c:pt>
                <c:pt idx="56">
                  <c:v>2.0528091467129E-2</c:v>
                </c:pt>
                <c:pt idx="57">
                  <c:v>1.8761643835616439E-2</c:v>
                </c:pt>
                <c:pt idx="58">
                  <c:v>1.7564091230551627E-2</c:v>
                </c:pt>
                <c:pt idx="59">
                  <c:v>1.738943012328649E-2</c:v>
                </c:pt>
                <c:pt idx="60">
                  <c:v>1.4792758057080592E-2</c:v>
                </c:pt>
                <c:pt idx="61">
                  <c:v>1.0944367228879457E-2</c:v>
                </c:pt>
                <c:pt idx="62">
                  <c:v>1.2232638766052288E-2</c:v>
                </c:pt>
                <c:pt idx="63">
                  <c:v>1.7177004333694474E-2</c:v>
                </c:pt>
              </c:numCache>
            </c:numRef>
          </c:val>
          <c:smooth val="0"/>
          <c:extLst>
            <c:ext xmlns:c16="http://schemas.microsoft.com/office/drawing/2014/chart" uri="{C3380CC4-5D6E-409C-BE32-E72D297353CC}">
              <c16:uniqueId val="{00000001-CED8-4FD4-A550-04FE464B5768}"/>
            </c:ext>
          </c:extLst>
        </c:ser>
        <c:ser>
          <c:idx val="2"/>
          <c:order val="2"/>
          <c:tx>
            <c:v>tx apparent 2</c:v>
          </c:tx>
          <c:spPr>
            <a:ln w="28575" cap="rnd">
              <a:solidFill>
                <a:schemeClr val="accent3"/>
              </a:solidFill>
              <a:round/>
            </a:ln>
            <a:effectLst/>
          </c:spPr>
          <c:marker>
            <c:symbol val="none"/>
          </c:marker>
          <c:val>
            <c:numRef>
              <c:f>'Series - utilise deficit public'!$C$35:$BL$35</c:f>
              <c:numCache>
                <c:formatCode>0.00%</c:formatCode>
                <c:ptCount val="62"/>
                <c:pt idx="1">
                  <c:v>3.8483531198313117E-2</c:v>
                </c:pt>
                <c:pt idx="2">
                  <c:v>3.9332648570651552E-2</c:v>
                </c:pt>
                <c:pt idx="3">
                  <c:v>4.4614443439496623E-2</c:v>
                </c:pt>
                <c:pt idx="4">
                  <c:v>4.3913491136984742E-2</c:v>
                </c:pt>
                <c:pt idx="5">
                  <c:v>3.8888139172702778E-2</c:v>
                </c:pt>
                <c:pt idx="6">
                  <c:v>4.4369398836850801E-2</c:v>
                </c:pt>
                <c:pt idx="7">
                  <c:v>4.4634123599833125E-2</c:v>
                </c:pt>
                <c:pt idx="8">
                  <c:v>6.5690583974781253E-2</c:v>
                </c:pt>
                <c:pt idx="9">
                  <c:v>6.9023232545149943E-2</c:v>
                </c:pt>
                <c:pt idx="10">
                  <c:v>7.223593012707076E-2</c:v>
                </c:pt>
                <c:pt idx="11">
                  <c:v>6.5431963454776504E-2</c:v>
                </c:pt>
                <c:pt idx="12">
                  <c:v>3.7999040758876272E-2</c:v>
                </c:pt>
                <c:pt idx="13">
                  <c:v>3.1291653457795977E-2</c:v>
                </c:pt>
                <c:pt idx="14">
                  <c:v>3.3340733123823872E-2</c:v>
                </c:pt>
                <c:pt idx="15">
                  <c:v>4.2830910621233502E-2</c:v>
                </c:pt>
                <c:pt idx="16">
                  <c:v>6.6006814108605566E-2</c:v>
                </c:pt>
                <c:pt idx="17">
                  <c:v>5.9021225097034863E-2</c:v>
                </c:pt>
                <c:pt idx="18">
                  <c:v>7.0036224494109123E-2</c:v>
                </c:pt>
                <c:pt idx="19">
                  <c:v>7.8212026881897628E-2</c:v>
                </c:pt>
                <c:pt idx="20">
                  <c:v>6.0575351751121609E-2</c:v>
                </c:pt>
                <c:pt idx="21">
                  <c:v>6.4695064605210351E-2</c:v>
                </c:pt>
                <c:pt idx="22">
                  <c:v>9.0972216902362971E-2</c:v>
                </c:pt>
                <c:pt idx="23">
                  <c:v>8.9729236144543104E-2</c:v>
                </c:pt>
                <c:pt idx="24">
                  <c:v>9.4584090593571007E-2</c:v>
                </c:pt>
                <c:pt idx="25">
                  <c:v>9.2451872449055991E-2</c:v>
                </c:pt>
                <c:pt idx="26">
                  <c:v>9.0650673811894456E-2</c:v>
                </c:pt>
                <c:pt idx="27">
                  <c:v>8.7166013874436954E-2</c:v>
                </c:pt>
                <c:pt idx="28">
                  <c:v>8.0569555905514928E-2</c:v>
                </c:pt>
                <c:pt idx="29">
                  <c:v>7.4329131032898635E-2</c:v>
                </c:pt>
                <c:pt idx="30">
                  <c:v>7.6852409874239969E-2</c:v>
                </c:pt>
                <c:pt idx="31">
                  <c:v>8.0029708485204284E-2</c:v>
                </c:pt>
                <c:pt idx="32">
                  <c:v>7.9522564683941532E-2</c:v>
                </c:pt>
                <c:pt idx="33">
                  <c:v>8.230634183762113E-2</c:v>
                </c:pt>
                <c:pt idx="34">
                  <c:v>7.8594140916799504E-2</c:v>
                </c:pt>
                <c:pt idx="35">
                  <c:v>7.1668790064386992E-2</c:v>
                </c:pt>
                <c:pt idx="36">
                  <c:v>6.9457497327184661E-2</c:v>
                </c:pt>
                <c:pt idx="37">
                  <c:v>6.3614595210946409E-2</c:v>
                </c:pt>
                <c:pt idx="38">
                  <c:v>6.0296453149814716E-2</c:v>
                </c:pt>
                <c:pt idx="39">
                  <c:v>5.6862646985238935E-2</c:v>
                </c:pt>
                <c:pt idx="40">
                  <c:v>5.0991508192799906E-2</c:v>
                </c:pt>
                <c:pt idx="41">
                  <c:v>5.0486637880732876E-2</c:v>
                </c:pt>
                <c:pt idx="42">
                  <c:v>5.2672727272727267E-2</c:v>
                </c:pt>
                <c:pt idx="43">
                  <c:v>5.2207777900187283E-2</c:v>
                </c:pt>
                <c:pt idx="44">
                  <c:v>4.7924079437318995E-2</c:v>
                </c:pt>
                <c:pt idx="45">
                  <c:v>4.459826480573368E-2</c:v>
                </c:pt>
                <c:pt idx="46">
                  <c:v>4.2062946310499873E-2</c:v>
                </c:pt>
                <c:pt idx="47">
                  <c:v>4.0022471910112364E-2</c:v>
                </c:pt>
                <c:pt idx="48">
                  <c:v>4.3261823904580471E-2</c:v>
                </c:pt>
                <c:pt idx="49">
                  <c:v>4.518244148475057E-2</c:v>
                </c:pt>
                <c:pt idx="50">
                  <c:v>3.5446955520368501E-2</c:v>
                </c:pt>
                <c:pt idx="51">
                  <c:v>3.0990044247787611E-2</c:v>
                </c:pt>
                <c:pt idx="52">
                  <c:v>3.2344675415166647E-2</c:v>
                </c:pt>
                <c:pt idx="53">
                  <c:v>2.9880334407955851E-2</c:v>
                </c:pt>
                <c:pt idx="54">
                  <c:v>2.5511013675749036E-2</c:v>
                </c:pt>
                <c:pt idx="55">
                  <c:v>2.3166558587319797E-2</c:v>
                </c:pt>
                <c:pt idx="56">
                  <c:v>2.1157635467980294E-2</c:v>
                </c:pt>
                <c:pt idx="57">
                  <c:v>1.9253080924042924E-2</c:v>
                </c:pt>
                <c:pt idx="58">
                  <c:v>1.8144748858447489E-2</c:v>
                </c:pt>
                <c:pt idx="59">
                  <c:v>1.783062234794908E-2</c:v>
                </c:pt>
                <c:pt idx="60">
                  <c:v>1.5215535822053624E-2</c:v>
                </c:pt>
                <c:pt idx="61">
                  <c:v>1.2210301328527724E-2</c:v>
                </c:pt>
              </c:numCache>
            </c:numRef>
          </c:val>
          <c:smooth val="0"/>
          <c:extLst>
            <c:ext xmlns:c16="http://schemas.microsoft.com/office/drawing/2014/chart" uri="{C3380CC4-5D6E-409C-BE32-E72D297353CC}">
              <c16:uniqueId val="{00000002-CED8-4FD4-A550-04FE464B5768}"/>
            </c:ext>
          </c:extLst>
        </c:ser>
        <c:dLbls>
          <c:showLegendKey val="0"/>
          <c:showVal val="0"/>
          <c:showCatName val="0"/>
          <c:showSerName val="0"/>
          <c:showPercent val="0"/>
          <c:showBubbleSize val="0"/>
        </c:dLbls>
        <c:smooth val="0"/>
        <c:axId val="1171870847"/>
        <c:axId val="1171875007"/>
      </c:lineChart>
      <c:catAx>
        <c:axId val="1171870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875007"/>
        <c:crosses val="autoZero"/>
        <c:auto val="1"/>
        <c:lblAlgn val="ctr"/>
        <c:lblOffset val="100"/>
        <c:noMultiLvlLbl val="0"/>
      </c:catAx>
      <c:valAx>
        <c:axId val="1171875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8708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Deficit,</a:t>
            </a:r>
            <a:r>
              <a:rPr lang="en-US" baseline="0"/>
              <a:t> deficit primaire, changement de dette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Deficit</c:v>
          </c:tx>
          <c:spPr>
            <a:ln w="28575" cap="rnd">
              <a:solidFill>
                <a:schemeClr val="accent1"/>
              </a:solidFill>
              <a:round/>
            </a:ln>
            <a:effectLst/>
          </c:spPr>
          <c:marker>
            <c:symbol val="none"/>
          </c:marker>
          <c:cat>
            <c:numRef>
              <c:f>'Series - utilise deficit public'!$D$2:$BN$2</c:f>
              <c:numCache>
                <c:formatCode>0</c:formatCode>
                <c:ptCount val="6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numCache>
            </c:numRef>
          </c:cat>
          <c:val>
            <c:numRef>
              <c:f>'Series - utilise deficit public'!$D$17:$BN$17</c:f>
              <c:numCache>
                <c:formatCode>0.00%</c:formatCode>
                <c:ptCount val="63"/>
                <c:pt idx="0">
                  <c:v>-1.1764957082461424E-2</c:v>
                </c:pt>
                <c:pt idx="1">
                  <c:v>-1.1456425406203868E-2</c:v>
                </c:pt>
                <c:pt idx="2" formatCode="0%">
                  <c:v>-1.7028081397391836E-3</c:v>
                </c:pt>
                <c:pt idx="3" formatCode="0%">
                  <c:v>-3.8655672947299248E-3</c:v>
                </c:pt>
                <c:pt idx="4" formatCode="0%">
                  <c:v>-8.3004734647728444E-3</c:v>
                </c:pt>
                <c:pt idx="5" formatCode="0%">
                  <c:v>-5.5939389181125189E-3</c:v>
                </c:pt>
                <c:pt idx="6" formatCode="0%">
                  <c:v>-2.1502909714340122E-3</c:v>
                </c:pt>
                <c:pt idx="7" formatCode="0%">
                  <c:v>5.4475403428443005E-3</c:v>
                </c:pt>
                <c:pt idx="8" formatCode="0%">
                  <c:v>1.4388378735296789E-2</c:v>
                </c:pt>
                <c:pt idx="9" formatCode="0%">
                  <c:v>1.6197070288164388E-3</c:v>
                </c:pt>
                <c:pt idx="10" formatCode="0%">
                  <c:v>3.4686311635829506E-4</c:v>
                </c:pt>
                <c:pt idx="11" formatCode="0%">
                  <c:v>3.010870805752114E-3</c:v>
                </c:pt>
                <c:pt idx="12" formatCode="0%">
                  <c:v>-2.187402148421285E-3</c:v>
                </c:pt>
                <c:pt idx="13" formatCode="0%">
                  <c:v>6.8079890804761424E-4</c:v>
                </c:pt>
                <c:pt idx="14" formatCode="0%">
                  <c:v>-9.4092698024525489E-4</c:v>
                </c:pt>
                <c:pt idx="15" formatCode="0%">
                  <c:v>2.9200088181926123E-2</c:v>
                </c:pt>
                <c:pt idx="16" formatCode="0%">
                  <c:v>1.6295687643977545E-2</c:v>
                </c:pt>
                <c:pt idx="17" formatCode="0%">
                  <c:v>1.1389570642130111E-2</c:v>
                </c:pt>
                <c:pt idx="18" formatCode="0%">
                  <c:v>1.7968245772557147E-2</c:v>
                </c:pt>
                <c:pt idx="19">
                  <c:v>4.819065317294923E-3</c:v>
                </c:pt>
                <c:pt idx="20">
                  <c:v>4.2853664475285625E-3</c:v>
                </c:pt>
                <c:pt idx="21">
                  <c:v>2.4075217898565628E-2</c:v>
                </c:pt>
                <c:pt idx="22" formatCode="0%">
                  <c:v>2.8369133208985192E-2</c:v>
                </c:pt>
                <c:pt idx="23" formatCode="0%">
                  <c:v>2.5407678874486504E-2</c:v>
                </c:pt>
                <c:pt idx="24" formatCode="0%">
                  <c:v>2.7360932350819624E-2</c:v>
                </c:pt>
                <c:pt idx="25" formatCode="0%">
                  <c:v>2.9724596767275444E-2</c:v>
                </c:pt>
                <c:pt idx="26" formatCode="0%">
                  <c:v>3.1974131962346899E-2</c:v>
                </c:pt>
                <c:pt idx="27" formatCode="0%">
                  <c:v>2.0144091646679893E-2</c:v>
                </c:pt>
                <c:pt idx="28" formatCode="0%">
                  <c:v>2.5644850115918976E-2</c:v>
                </c:pt>
                <c:pt idx="29" formatCode="0%">
                  <c:v>1.7821307544420482E-2</c:v>
                </c:pt>
                <c:pt idx="30" formatCode="0%">
                  <c:v>2.4337807746410766E-2</c:v>
                </c:pt>
                <c:pt idx="31" formatCode="0%">
                  <c:v>2.8629529039438412E-2</c:v>
                </c:pt>
                <c:pt idx="32" formatCode="0%">
                  <c:v>4.6011301672969455E-2</c:v>
                </c:pt>
                <c:pt idx="33" formatCode="0%">
                  <c:v>6.3587944863888968E-2</c:v>
                </c:pt>
                <c:pt idx="34" formatCode="0%">
                  <c:v>5.4229841160062894E-2</c:v>
                </c:pt>
                <c:pt idx="35" formatCode="0%">
                  <c:v>5.1085429948788154E-2</c:v>
                </c:pt>
                <c:pt idx="36" formatCode="0%">
                  <c:v>3.9058794217841919E-2</c:v>
                </c:pt>
                <c:pt idx="37" formatCode="0%">
                  <c:v>3.6529115230236782E-2</c:v>
                </c:pt>
                <c:pt idx="38" formatCode="0%">
                  <c:v>2.3785853349665997E-2</c:v>
                </c:pt>
                <c:pt idx="39" formatCode="0%">
                  <c:v>1.6029276252160062E-2</c:v>
                </c:pt>
                <c:pt idx="40" formatCode="0%">
                  <c:v>1.3184903133739432E-2</c:v>
                </c:pt>
                <c:pt idx="41" formatCode="0%">
                  <c:v>1.3792094656091535E-2</c:v>
                </c:pt>
                <c:pt idx="42" formatCode="0%">
                  <c:v>3.1602269513908668E-2</c:v>
                </c:pt>
                <c:pt idx="43" formatCode="0%">
                  <c:v>4.0154758853131203E-2</c:v>
                </c:pt>
                <c:pt idx="44" formatCode="0%">
                  <c:v>3.5905702929368795E-2</c:v>
                </c:pt>
                <c:pt idx="45" formatCode="0%">
                  <c:v>3.3555598970499464E-2</c:v>
                </c:pt>
                <c:pt idx="46" formatCode="0%">
                  <c:v>2.4436856079400444E-2</c:v>
                </c:pt>
                <c:pt idx="47" formatCode="0%">
                  <c:v>2.6362446944410152E-2</c:v>
                </c:pt>
                <c:pt idx="48" formatCode="0%">
                  <c:v>3.2637348297011592E-2</c:v>
                </c:pt>
                <c:pt idx="49" formatCode="0%">
                  <c:v>7.1747790512605256E-2</c:v>
                </c:pt>
                <c:pt idx="50" formatCode="0%">
                  <c:v>6.8866715548474317E-2</c:v>
                </c:pt>
                <c:pt idx="51" formatCode="0%">
                  <c:v>5.1547608810665162E-2</c:v>
                </c:pt>
                <c:pt idx="52" formatCode="0%">
                  <c:v>4.9809843336186585E-2</c:v>
                </c:pt>
                <c:pt idx="53" formatCode="0%">
                  <c:v>4.0840925944294088E-2</c:v>
                </c:pt>
                <c:pt idx="54" formatCode="0%">
                  <c:v>3.9046593464867094E-2</c:v>
                </c:pt>
                <c:pt idx="55" formatCode="0%">
                  <c:v>3.6251746699465855E-2</c:v>
                </c:pt>
                <c:pt idx="56" formatCode="0%">
                  <c:v>3.6372563983547941E-2</c:v>
                </c:pt>
                <c:pt idx="57" formatCode="0%">
                  <c:v>2.9584170931926189E-2</c:v>
                </c:pt>
                <c:pt idx="58" formatCode="0%">
                  <c:v>2.2889545408000402E-2</c:v>
                </c:pt>
                <c:pt idx="59" formatCode="0%">
                  <c:v>3.0646507783158642E-2</c:v>
                </c:pt>
                <c:pt idx="60" formatCode="0%">
                  <c:v>8.9840937565794268E-2</c:v>
                </c:pt>
                <c:pt idx="61">
                  <c:v>6.4776641229550416E-2</c:v>
                </c:pt>
                <c:pt idx="62">
                  <c:v>4.8045274662649066E-2</c:v>
                </c:pt>
              </c:numCache>
            </c:numRef>
          </c:val>
          <c:smooth val="0"/>
          <c:extLst>
            <c:ext xmlns:c16="http://schemas.microsoft.com/office/drawing/2014/chart" uri="{C3380CC4-5D6E-409C-BE32-E72D297353CC}">
              <c16:uniqueId val="{00000000-C8E9-9E41-83CF-7B6398EBC3E2}"/>
            </c:ext>
          </c:extLst>
        </c:ser>
        <c:ser>
          <c:idx val="1"/>
          <c:order val="1"/>
          <c:tx>
            <c:v>Delta B</c:v>
          </c:tx>
          <c:spPr>
            <a:ln w="28575" cap="rnd">
              <a:solidFill>
                <a:schemeClr val="accent2"/>
              </a:solidFill>
              <a:round/>
            </a:ln>
            <a:effectLst/>
          </c:spPr>
          <c:marker>
            <c:symbol val="none"/>
          </c:marker>
          <c:cat>
            <c:numRef>
              <c:f>'Series - utilise deficit public'!$D$2:$BN$2</c:f>
              <c:numCache>
                <c:formatCode>0</c:formatCode>
                <c:ptCount val="6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numCache>
            </c:numRef>
          </c:cat>
          <c:val>
            <c:numRef>
              <c:f>'Series - utilise deficit public'!$D$18:$BN$18</c:f>
              <c:numCache>
                <c:formatCode>0.00%</c:formatCode>
                <c:ptCount val="63"/>
                <c:pt idx="0">
                  <c:v>-1.1764957082461424E-2</c:v>
                </c:pt>
                <c:pt idx="1">
                  <c:v>-1.1456425406203868E-2</c:v>
                </c:pt>
                <c:pt idx="2">
                  <c:v>-1.7028081397391836E-3</c:v>
                </c:pt>
                <c:pt idx="3">
                  <c:v>-3.8655672947299248E-3</c:v>
                </c:pt>
                <c:pt idx="4">
                  <c:v>-8.3004734647728444E-3</c:v>
                </c:pt>
                <c:pt idx="5">
                  <c:v>-5.5939389181125189E-3</c:v>
                </c:pt>
                <c:pt idx="6">
                  <c:v>-2.1502909714340122E-3</c:v>
                </c:pt>
                <c:pt idx="7">
                  <c:v>5.4475403428443005E-3</c:v>
                </c:pt>
                <c:pt idx="8">
                  <c:v>1.4388378735296789E-2</c:v>
                </c:pt>
                <c:pt idx="9">
                  <c:v>1.6197070288164388E-3</c:v>
                </c:pt>
                <c:pt idx="10">
                  <c:v>3.4686311635829506E-4</c:v>
                </c:pt>
                <c:pt idx="11">
                  <c:v>3.010870805752114E-3</c:v>
                </c:pt>
                <c:pt idx="12">
                  <c:v>-2.187402148421285E-3</c:v>
                </c:pt>
                <c:pt idx="13">
                  <c:v>6.8079890804761424E-4</c:v>
                </c:pt>
                <c:pt idx="14">
                  <c:v>-9.4092698024525489E-4</c:v>
                </c:pt>
                <c:pt idx="15">
                  <c:v>2.9200088181926123E-2</c:v>
                </c:pt>
                <c:pt idx="16">
                  <c:v>1.6295687643977545E-2</c:v>
                </c:pt>
                <c:pt idx="17">
                  <c:v>1.1389570642130111E-2</c:v>
                </c:pt>
                <c:pt idx="18">
                  <c:v>0.13458588299413382</c:v>
                </c:pt>
                <c:pt idx="19">
                  <c:v>2.6708570854574194E-2</c:v>
                </c:pt>
                <c:pt idx="20">
                  <c:v>2.2478163667352863E-2</c:v>
                </c:pt>
                <c:pt idx="21">
                  <c:v>3.7203368726531155E-2</c:v>
                </c:pt>
                <c:pt idx="22">
                  <c:v>6.4000723563070322E-2</c:v>
                </c:pt>
                <c:pt idx="23">
                  <c:v>4.0797525641340961E-2</c:v>
                </c:pt>
                <c:pt idx="24">
                  <c:v>4.6497772371752247E-2</c:v>
                </c:pt>
                <c:pt idx="25">
                  <c:v>3.6383001468940475E-2</c:v>
                </c:pt>
                <c:pt idx="26">
                  <c:v>2.8125352935688394E-2</c:v>
                </c:pt>
                <c:pt idx="27">
                  <c:v>3.8945434664006198E-2</c:v>
                </c:pt>
                <c:pt idx="28">
                  <c:v>2.5098598704084898E-2</c:v>
                </c:pt>
                <c:pt idx="29">
                  <c:v>3.3182231644905691E-2</c:v>
                </c:pt>
                <c:pt idx="30">
                  <c:v>3.111890700548442E-2</c:v>
                </c:pt>
                <c:pt idx="31">
                  <c:v>2.282332681447816E-2</c:v>
                </c:pt>
                <c:pt idx="32">
                  <c:v>5.1900019717361009E-2</c:v>
                </c:pt>
                <c:pt idx="33">
                  <c:v>6.9001058558696579E-2</c:v>
                </c:pt>
                <c:pt idx="34">
                  <c:v>4.9584775233140747E-2</c:v>
                </c:pt>
                <c:pt idx="35">
                  <c:v>7.9278224174712836E-2</c:v>
                </c:pt>
                <c:pt idx="36">
                  <c:v>4.3121828748844092E-2</c:v>
                </c:pt>
                <c:pt idx="37">
                  <c:v>3.3880553258605277E-2</c:v>
                </c:pt>
                <c:pt idx="38">
                  <c:v>2.7147058649481946E-2</c:v>
                </c:pt>
                <c:pt idx="39">
                  <c:v>1.4846548784117586E-2</c:v>
                </c:pt>
                <c:pt idx="40">
                  <c:v>1.5623045005867111E-2</c:v>
                </c:pt>
                <c:pt idx="41">
                  <c:v>1.8008061370433075E-2</c:v>
                </c:pt>
                <c:pt idx="42">
                  <c:v>3.7220632700372451E-2</c:v>
                </c:pt>
                <c:pt idx="43">
                  <c:v>5.7399859934529972E-2</c:v>
                </c:pt>
                <c:pt idx="44">
                  <c:v>4.3368061036878028E-2</c:v>
                </c:pt>
                <c:pt idx="45">
                  <c:v>3.8054142210368083E-2</c:v>
                </c:pt>
                <c:pt idx="46">
                  <c:v>3.1382717104825064E-3</c:v>
                </c:pt>
                <c:pt idx="47">
                  <c:v>3.1730333374541633E-2</c:v>
                </c:pt>
                <c:pt idx="48">
                  <c:v>6.0480430439976307E-2</c:v>
                </c:pt>
                <c:pt idx="49">
                  <c:v>0.12280381032646807</c:v>
                </c:pt>
                <c:pt idx="50">
                  <c:v>4.7612150420315053E-2</c:v>
                </c:pt>
                <c:pt idx="51">
                  <c:v>5.2420144298714104E-2</c:v>
                </c:pt>
                <c:pt idx="52">
                  <c:v>4.102826306345643E-2</c:v>
                </c:pt>
                <c:pt idx="53">
                  <c:v>4.1989618314841881E-2</c:v>
                </c:pt>
                <c:pt idx="54">
                  <c:v>3.0654513400301831E-2</c:v>
                </c:pt>
                <c:pt idx="55">
                  <c:v>2.8884222937075155E-2</c:v>
                </c:pt>
                <c:pt idx="56">
                  <c:v>2.5020936570806829E-2</c:v>
                </c:pt>
                <c:pt idx="57">
                  <c:v>3.15160527275751E-2</c:v>
                </c:pt>
                <c:pt idx="58">
                  <c:v>2.4288010101104169E-2</c:v>
                </c:pt>
                <c:pt idx="59">
                  <c:v>2.7198493621891598E-2</c:v>
                </c:pt>
                <c:pt idx="60">
                  <c:v>0.11907679245087632</c:v>
                </c:pt>
                <c:pt idx="61">
                  <c:v>6.5784267568516103E-2</c:v>
                </c:pt>
                <c:pt idx="62">
                  <c:v>4.8084720047652789E-2</c:v>
                </c:pt>
              </c:numCache>
            </c:numRef>
          </c:val>
          <c:smooth val="0"/>
          <c:extLst>
            <c:ext xmlns:c16="http://schemas.microsoft.com/office/drawing/2014/chart" uri="{C3380CC4-5D6E-409C-BE32-E72D297353CC}">
              <c16:uniqueId val="{00000001-C8E9-9E41-83CF-7B6398EBC3E2}"/>
            </c:ext>
          </c:extLst>
        </c:ser>
        <c:ser>
          <c:idx val="2"/>
          <c:order val="2"/>
          <c:tx>
            <c:v>Deficit primaire</c:v>
          </c:tx>
          <c:spPr>
            <a:ln w="28575" cap="rnd">
              <a:solidFill>
                <a:schemeClr val="accent3"/>
              </a:solidFill>
              <a:round/>
            </a:ln>
            <a:effectLst/>
          </c:spPr>
          <c:marker>
            <c:symbol val="none"/>
          </c:marker>
          <c:cat>
            <c:numRef>
              <c:f>'Series - utilise deficit public'!$D$2:$BN$2</c:f>
              <c:numCache>
                <c:formatCode>0</c:formatCode>
                <c:ptCount val="6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numCache>
            </c:numRef>
          </c:cat>
          <c:val>
            <c:numRef>
              <c:f>'Series - utilise deficit public'!$D$19:$BN$19</c:f>
              <c:numCache>
                <c:formatCode>0.00%</c:formatCode>
                <c:ptCount val="63"/>
                <c:pt idx="0">
                  <c:v>-2.2697185805184233E-2</c:v>
                </c:pt>
                <c:pt idx="1">
                  <c:v>-2.1796159527326466E-2</c:v>
                </c:pt>
                <c:pt idx="2">
                  <c:v>-1.2176220433697642E-2</c:v>
                </c:pt>
                <c:pt idx="3">
                  <c:v>-1.3114085964197273E-2</c:v>
                </c:pt>
                <c:pt idx="4">
                  <c:v>-1.6073775704897219E-2</c:v>
                </c:pt>
                <c:pt idx="5">
                  <c:v>-1.3641359817853431E-2</c:v>
                </c:pt>
                <c:pt idx="6">
                  <c:v>-9.3943930649795174E-3</c:v>
                </c:pt>
                <c:pt idx="7">
                  <c:v>-3.8550449494668274E-3</c:v>
                </c:pt>
                <c:pt idx="8">
                  <c:v>4.2330804745963615E-3</c:v>
                </c:pt>
                <c:pt idx="9">
                  <c:v>-8.321022373315879E-3</c:v>
                </c:pt>
                <c:pt idx="10">
                  <c:v>-8.070136358573685E-3</c:v>
                </c:pt>
                <c:pt idx="11">
                  <c:v>-4.150736133302896E-3</c:v>
                </c:pt>
                <c:pt idx="12">
                  <c:v>-7.8108724686395776E-3</c:v>
                </c:pt>
                <c:pt idx="13">
                  <c:v>-4.4669767960109951E-3</c:v>
                </c:pt>
                <c:pt idx="14">
                  <c:v>-6.7536586297810008E-3</c:v>
                </c:pt>
                <c:pt idx="15">
                  <c:v>2.0165680272685674E-2</c:v>
                </c:pt>
                <c:pt idx="16">
                  <c:v>8.0788813405132786E-3</c:v>
                </c:pt>
                <c:pt idx="17">
                  <c:v>1.9927837370073468E-3</c:v>
                </c:pt>
                <c:pt idx="18">
                  <c:v>7.6502732240437445E-3</c:v>
                </c:pt>
                <c:pt idx="19">
                  <c:v>-6.5141508249415862E-3</c:v>
                </c:pt>
                <c:pt idx="20">
                  <c:v>-7.9066781769484944E-3</c:v>
                </c:pt>
                <c:pt idx="21">
                  <c:v>7.0766787258448602E-3</c:v>
                </c:pt>
                <c:pt idx="22">
                  <c:v>1.0872217737875665E-2</c:v>
                </c:pt>
                <c:pt idx="23">
                  <c:v>3.340445679710694E-3</c:v>
                </c:pt>
                <c:pt idx="24">
                  <c:v>4.0450900244685508E-3</c:v>
                </c:pt>
                <c:pt idx="25">
                  <c:v>4.4582935742767333E-3</c:v>
                </c:pt>
                <c:pt idx="26">
                  <c:v>6.4264985342426624E-3</c:v>
                </c:pt>
                <c:pt idx="27">
                  <c:v>-4.4849021534306239E-3</c:v>
                </c:pt>
                <c:pt idx="28">
                  <c:v>1.9454937501013016E-3</c:v>
                </c:pt>
                <c:pt idx="29">
                  <c:v>-6.7053045718622958E-3</c:v>
                </c:pt>
                <c:pt idx="30">
                  <c:v>-2.3482600664801747E-3</c:v>
                </c:pt>
                <c:pt idx="31">
                  <c:v>6.512748407308831E-4</c:v>
                </c:pt>
                <c:pt idx="32">
                  <c:v>1.6246044370251376E-2</c:v>
                </c:pt>
                <c:pt idx="33">
                  <c:v>3.1403032433573036E-2</c:v>
                </c:pt>
                <c:pt idx="34">
                  <c:v>2.1032879129596747E-2</c:v>
                </c:pt>
                <c:pt idx="35">
                  <c:v>1.6591519306428024E-2</c:v>
                </c:pt>
                <c:pt idx="36">
                  <c:v>3.4178042045380427E-3</c:v>
                </c:pt>
                <c:pt idx="37">
                  <c:v>1.2871516123815761E-3</c:v>
                </c:pt>
                <c:pt idx="38">
                  <c:v>-9.8380348784225559E-3</c:v>
                </c:pt>
                <c:pt idx="39">
                  <c:v>-1.4401866096977948E-2</c:v>
                </c:pt>
                <c:pt idx="40">
                  <c:v>-1.6074151976382744E-2</c:v>
                </c:pt>
                <c:pt idx="41">
                  <c:v>-1.634182811077883E-2</c:v>
                </c:pt>
                <c:pt idx="42">
                  <c:v>1.7571161630125691E-3</c:v>
                </c:pt>
                <c:pt idx="43">
                  <c:v>1.174121493917212E-2</c:v>
                </c:pt>
                <c:pt idx="44">
                  <c:v>8.1524912574332097E-3</c:v>
                </c:pt>
                <c:pt idx="45">
                  <c:v>6.5371580011381446E-3</c:v>
                </c:pt>
                <c:pt idx="46">
                  <c:v>-1.5821218071467062E-3</c:v>
                </c:pt>
                <c:pt idx="47">
                  <c:v>-5.4137305806234274E-4</c:v>
                </c:pt>
                <c:pt idx="48">
                  <c:v>3.8617131270138991E-3</c:v>
                </c:pt>
                <c:pt idx="49">
                  <c:v>4.6314284799491061E-2</c:v>
                </c:pt>
                <c:pt idx="50">
                  <c:v>4.3593684924840351E-2</c:v>
                </c:pt>
                <c:pt idx="51">
                  <c:v>2.44854056779907E-2</c:v>
                </c:pt>
                <c:pt idx="52">
                  <c:v>2.3630268804540729E-2</c:v>
                </c:pt>
                <c:pt idx="53">
                  <c:v>1.7756554678607022E-2</c:v>
                </c:pt>
                <c:pt idx="54">
                  <c:v>1.7443301942305325E-2</c:v>
                </c:pt>
                <c:pt idx="55">
                  <c:v>1.6324362090799314E-2</c:v>
                </c:pt>
                <c:pt idx="56">
                  <c:v>1.79815042014136E-2</c:v>
                </c:pt>
                <c:pt idx="57">
                  <c:v>1.2286472213201737E-2</c:v>
                </c:pt>
                <c:pt idx="58">
                  <c:v>5.8202365669108424E-3</c:v>
                </c:pt>
                <c:pt idx="59">
                  <c:v>1.6166489240595876E-2</c:v>
                </c:pt>
                <c:pt idx="60">
                  <c:v>7.7271001522112068E-2</c:v>
                </c:pt>
                <c:pt idx="61">
                  <c:v>5.0957149103279795E-2</c:v>
                </c:pt>
                <c:pt idx="62">
                  <c:v>2.8821238516883774E-2</c:v>
                </c:pt>
              </c:numCache>
            </c:numRef>
          </c:val>
          <c:smooth val="0"/>
          <c:extLst>
            <c:ext xmlns:c16="http://schemas.microsoft.com/office/drawing/2014/chart" uri="{C3380CC4-5D6E-409C-BE32-E72D297353CC}">
              <c16:uniqueId val="{00000002-C8E9-9E41-83CF-7B6398EBC3E2}"/>
            </c:ext>
          </c:extLst>
        </c:ser>
        <c:dLbls>
          <c:showLegendKey val="0"/>
          <c:showVal val="0"/>
          <c:showCatName val="0"/>
          <c:showSerName val="0"/>
          <c:showPercent val="0"/>
          <c:showBubbleSize val="0"/>
        </c:dLbls>
        <c:smooth val="0"/>
        <c:axId val="1199346319"/>
        <c:axId val="1199242399"/>
      </c:lineChart>
      <c:catAx>
        <c:axId val="1199346319"/>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242399"/>
        <c:crosses val="autoZero"/>
        <c:auto val="1"/>
        <c:lblAlgn val="ctr"/>
        <c:lblOffset val="100"/>
        <c:noMultiLvlLbl val="0"/>
      </c:catAx>
      <c:valAx>
        <c:axId val="1199242399"/>
        <c:scaling>
          <c:orientation val="minMax"/>
          <c:max val="0.1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3463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Dette a r,</a:t>
            </a:r>
            <a:r>
              <a:rPr lang="en-US" baseline="0"/>
              <a:t> g constants </a:t>
            </a:r>
            <a:r>
              <a:rPr lang="en-US"/>
              <a:t>r=3%, g=1%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'Series - utilise deficit public'!$B$33</c:f>
              <c:strCache>
                <c:ptCount val="1"/>
                <c:pt idx="0">
                  <c:v>Dette/PIB Jorda (en %)</c:v>
                </c:pt>
              </c:strCache>
            </c:strRef>
          </c:tx>
          <c:spPr>
            <a:ln w="47625" cap="rnd">
              <a:solidFill>
                <a:schemeClr val="accent1"/>
              </a:solidFill>
              <a:prstDash val="solid"/>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public'!$C$33:$BL$33</c:f>
              <c:numCache>
                <c:formatCode>0.00%</c:formatCode>
                <c:ptCount val="62"/>
                <c:pt idx="0">
                  <c:v>0.31480000000000002</c:v>
                </c:pt>
                <c:pt idx="1">
                  <c:v>0.28499999999999998</c:v>
                </c:pt>
                <c:pt idx="2">
                  <c:v>0.2631</c:v>
                </c:pt>
                <c:pt idx="3">
                  <c:v>0.2361</c:v>
                </c:pt>
                <c:pt idx="4">
                  <c:v>0.22170000000000001</c:v>
                </c:pt>
                <c:pt idx="5">
                  <c:v>0.19589999999999999</c:v>
                </c:pt>
                <c:pt idx="6">
                  <c:v>0.1759</c:v>
                </c:pt>
                <c:pt idx="7">
                  <c:v>0.15310000000000001</c:v>
                </c:pt>
                <c:pt idx="8">
                  <c:v>0.1605</c:v>
                </c:pt>
                <c:pt idx="9">
                  <c:v>0.1583</c:v>
                </c:pt>
                <c:pt idx="10">
                  <c:v>0.1439</c:v>
                </c:pt>
                <c:pt idx="11">
                  <c:v>0.2102</c:v>
                </c:pt>
                <c:pt idx="12">
                  <c:v>0.2006</c:v>
                </c:pt>
                <c:pt idx="13">
                  <c:v>0.17710000000000001</c:v>
                </c:pt>
                <c:pt idx="14">
                  <c:v>0.1583</c:v>
                </c:pt>
                <c:pt idx="15">
                  <c:v>0.1542</c:v>
                </c:pt>
                <c:pt idx="16">
                  <c:v>0.16089999999999999</c:v>
                </c:pt>
                <c:pt idx="17">
                  <c:v>0.151</c:v>
                </c:pt>
                <c:pt idx="18">
                  <c:v>0.14990000000000001</c:v>
                </c:pt>
                <c:pt idx="19">
                  <c:v>0.1724</c:v>
                </c:pt>
                <c:pt idx="20">
                  <c:v>0.19819999999999999</c:v>
                </c:pt>
                <c:pt idx="21">
                  <c:v>0.21024500000000002</c:v>
                </c:pt>
                <c:pt idx="22">
                  <c:v>0.22240400000000002</c:v>
                </c:pt>
                <c:pt idx="23">
                  <c:v>0.25579099999999999</c:v>
                </c:pt>
                <c:pt idx="24">
                  <c:v>0.26921900000000004</c:v>
                </c:pt>
                <c:pt idx="25">
                  <c:v>0.29344999999999999</c:v>
                </c:pt>
                <c:pt idx="26">
                  <c:v>0.30958800000000003</c:v>
                </c:pt>
                <c:pt idx="27">
                  <c:v>0.31527699999999997</c:v>
                </c:pt>
                <c:pt idx="28">
                  <c:v>0.33842500000000003</c:v>
                </c:pt>
                <c:pt idx="29">
                  <c:v>0.33715200000000006</c:v>
                </c:pt>
                <c:pt idx="30">
                  <c:v>0.34435000000000004</c:v>
                </c:pt>
                <c:pt idx="31">
                  <c:v>0.35553499999999999</c:v>
                </c:pt>
                <c:pt idx="32">
                  <c:v>0.363396</c:v>
                </c:pt>
                <c:pt idx="33">
                  <c:v>0.40087400000000001</c:v>
                </c:pt>
                <c:pt idx="34">
                  <c:v>0.46488500000000005</c:v>
                </c:pt>
                <c:pt idx="35">
                  <c:v>0.49768400000000002</c:v>
                </c:pt>
                <c:pt idx="36">
                  <c:v>0.56105899999999997</c:v>
                </c:pt>
                <c:pt idx="37">
                  <c:v>0.59998399999999996</c:v>
                </c:pt>
                <c:pt idx="38">
                  <c:v>0.61424999999999996</c:v>
                </c:pt>
                <c:pt idx="39">
                  <c:v>0.61347399999999996</c:v>
                </c:pt>
                <c:pt idx="40">
                  <c:v>0.60496499999999997</c:v>
                </c:pt>
                <c:pt idx="41">
                  <c:v>0.58882400000000001</c:v>
                </c:pt>
                <c:pt idx="42">
                  <c:v>0.58343900000000004</c:v>
                </c:pt>
                <c:pt idx="43">
                  <c:v>0.60258</c:v>
                </c:pt>
                <c:pt idx="44">
                  <c:v>0.64412700000000001</c:v>
                </c:pt>
                <c:pt idx="45">
                  <c:v>0.65939099999999995</c:v>
                </c:pt>
                <c:pt idx="46">
                  <c:v>0.67382999999999993</c:v>
                </c:pt>
                <c:pt idx="47">
                  <c:v>0.64610800000000002</c:v>
                </c:pt>
                <c:pt idx="48">
                  <c:v>0.64535500000000001</c:v>
                </c:pt>
                <c:pt idx="49">
                  <c:v>0.68778300000000003</c:v>
                </c:pt>
                <c:pt idx="50">
                  <c:v>0.83038900000000004</c:v>
                </c:pt>
                <c:pt idx="51">
                  <c:v>0.85256900000000002</c:v>
                </c:pt>
                <c:pt idx="52">
                  <c:v>0.87834400000000001</c:v>
                </c:pt>
                <c:pt idx="53">
                  <c:v>0.90603999999999996</c:v>
                </c:pt>
                <c:pt idx="54">
                  <c:v>0.93413200000000007</c:v>
                </c:pt>
                <c:pt idx="55">
                  <c:v>0.94888700000000004</c:v>
                </c:pt>
                <c:pt idx="56">
                  <c:v>0.95579700000000001</c:v>
                </c:pt>
                <c:pt idx="57">
                  <c:v>0.97956799999999999</c:v>
                </c:pt>
                <c:pt idx="58">
                  <c:v>0.981321</c:v>
                </c:pt>
                <c:pt idx="59">
                  <c:v>0.97781499999999999</c:v>
                </c:pt>
                <c:pt idx="60">
                  <c:v>0.9745910000000001</c:v>
                </c:pt>
                <c:pt idx="61">
                  <c:v>1.1504220000000001</c:v>
                </c:pt>
              </c:numCache>
            </c:numRef>
          </c:val>
          <c:smooth val="0"/>
          <c:extLst>
            <c:ext xmlns:c16="http://schemas.microsoft.com/office/drawing/2014/chart" uri="{C3380CC4-5D6E-409C-BE32-E72D297353CC}">
              <c16:uniqueId val="{00000000-BC4C-0C4E-A5BB-B22454F39648}"/>
            </c:ext>
          </c:extLst>
        </c:ser>
        <c:ser>
          <c:idx val="14"/>
          <c:order val="1"/>
          <c:tx>
            <c:strRef>
              <c:f>'Series - utilise deficit public'!$B$49</c:f>
              <c:strCache>
                <c:ptCount val="1"/>
                <c:pt idx="0">
                  <c:v>index 1960</c:v>
                </c:pt>
              </c:strCache>
            </c:strRef>
          </c:tx>
          <c:spPr>
            <a:ln w="28575" cap="rnd">
              <a:solidFill>
                <a:schemeClr val="accent3">
                  <a:lumMod val="80000"/>
                  <a:lumOff val="20000"/>
                </a:schemeClr>
              </a:solidFill>
              <a:prstDash val="sysDash"/>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public'!$C$49:$BL$49</c:f>
              <c:numCache>
                <c:formatCode>0%</c:formatCode>
                <c:ptCount val="62"/>
                <c:pt idx="1">
                  <c:v>0.28499999999999998</c:v>
                </c:pt>
                <c:pt idx="2">
                  <c:v>0.26320384047267353</c:v>
                </c:pt>
                <c:pt idx="3">
                  <c:v>0.25102762003897588</c:v>
                </c:pt>
                <c:pt idx="4">
                  <c:v>0.23791353407477861</c:v>
                </c:pt>
                <c:pt idx="5">
                  <c:v>0.2218397583698814</c:v>
                </c:pt>
                <c:pt idx="6">
                  <c:v>0.20819839855202796</c:v>
                </c:pt>
                <c:pt idx="7">
                  <c:v>0.19880400548704844</c:v>
                </c:pt>
                <c:pt idx="8">
                  <c:v>0.19494896053758159</c:v>
                </c:pt>
                <c:pt idx="9">
                  <c:v>0.19918204101217796</c:v>
                </c:pt>
                <c:pt idx="10">
                  <c:v>0.19086101863886207</c:v>
                </c:pt>
                <c:pt idx="11">
                  <c:v>0.18279088228028839</c:v>
                </c:pt>
                <c:pt idx="12">
                  <c:v>0.17864014614698551</c:v>
                </c:pt>
                <c:pt idx="13">
                  <c:v>0.17082927367834594</c:v>
                </c:pt>
                <c:pt idx="14">
                  <c:v>0.16636229688233495</c:v>
                </c:pt>
                <c:pt idx="15">
                  <c:v>0.15960863825255395</c:v>
                </c:pt>
                <c:pt idx="16">
                  <c:v>0.17977431852523962</c:v>
                </c:pt>
                <c:pt idx="17">
                  <c:v>0.18785319986575288</c:v>
                </c:pt>
                <c:pt idx="18">
                  <c:v>0.18984598360276023</c:v>
                </c:pt>
                <c:pt idx="19">
                  <c:v>0.19749625682680397</c:v>
                </c:pt>
                <c:pt idx="20">
                  <c:v>0.19098210600186238</c:v>
                </c:pt>
                <c:pt idx="21">
                  <c:v>0.1830754278249139</c:v>
                </c:pt>
                <c:pt idx="22">
                  <c:v>0.19015210655075876</c:v>
                </c:pt>
                <c:pt idx="23">
                  <c:v>0.20102432428863443</c:v>
                </c:pt>
                <c:pt idx="24">
                  <c:v>0.20436476996834513</c:v>
                </c:pt>
                <c:pt idx="25">
                  <c:v>0.20840985999281367</c:v>
                </c:pt>
                <c:pt idx="26">
                  <c:v>0.21286815356709041</c:v>
                </c:pt>
                <c:pt idx="27">
                  <c:v>0.21929465210133306</c:v>
                </c:pt>
                <c:pt idx="28">
                  <c:v>0.21480974994790245</c:v>
                </c:pt>
                <c:pt idx="29">
                  <c:v>0.21675524369800375</c:v>
                </c:pt>
                <c:pt idx="30">
                  <c:v>0.21004993912614145</c:v>
                </c:pt>
                <c:pt idx="31">
                  <c:v>0.20770167905966128</c:v>
                </c:pt>
                <c:pt idx="32">
                  <c:v>0.20835295390039216</c:v>
                </c:pt>
                <c:pt idx="33">
                  <c:v>0.22459899827064353</c:v>
                </c:pt>
                <c:pt idx="34">
                  <c:v>0.25600203070421657</c:v>
                </c:pt>
                <c:pt idx="35">
                  <c:v>0.27703490983381329</c:v>
                </c:pt>
                <c:pt idx="36">
                  <c:v>0.29362642914024134</c:v>
                </c:pt>
                <c:pt idx="37">
                  <c:v>0.29704423334477936</c:v>
                </c:pt>
                <c:pt idx="38">
                  <c:v>0.29833138495716094</c:v>
                </c:pt>
                <c:pt idx="39">
                  <c:v>0.28849335007873839</c:v>
                </c:pt>
                <c:pt idx="40">
                  <c:v>0.27409148398176042</c:v>
                </c:pt>
                <c:pt idx="41">
                  <c:v>0.25801733200537769</c:v>
                </c:pt>
                <c:pt idx="42">
                  <c:v>0.24167550389459885</c:v>
                </c:pt>
                <c:pt idx="43">
                  <c:v>0.24343262005761143</c:v>
                </c:pt>
                <c:pt idx="44">
                  <c:v>0.25517383499678353</c:v>
                </c:pt>
                <c:pt idx="45">
                  <c:v>0.26332632625421676</c:v>
                </c:pt>
                <c:pt idx="46">
                  <c:v>0.26986348425535489</c:v>
                </c:pt>
                <c:pt idx="47">
                  <c:v>0.26828136244820816</c:v>
                </c:pt>
                <c:pt idx="48">
                  <c:v>0.26773998939014582</c:v>
                </c:pt>
                <c:pt idx="49">
                  <c:v>0.2716017025171597</c:v>
                </c:pt>
                <c:pt idx="50">
                  <c:v>0.31791598731665077</c:v>
                </c:pt>
                <c:pt idx="51">
                  <c:v>0.36150967224149111</c:v>
                </c:pt>
                <c:pt idx="52">
                  <c:v>0.38599507791948179</c:v>
                </c:pt>
                <c:pt idx="53">
                  <c:v>0.40962534672402251</c:v>
                </c:pt>
                <c:pt idx="54">
                  <c:v>0.42738190140262955</c:v>
                </c:pt>
                <c:pt idx="55">
                  <c:v>0.44482520334493486</c:v>
                </c:pt>
                <c:pt idx="56">
                  <c:v>0.46114956543573415</c:v>
                </c:pt>
                <c:pt idx="57">
                  <c:v>0.47913106963714774</c:v>
                </c:pt>
                <c:pt idx="58">
                  <c:v>0.49141754185034947</c:v>
                </c:pt>
                <c:pt idx="59">
                  <c:v>0.4972377784172603</c:v>
                </c:pt>
                <c:pt idx="60">
                  <c:v>0.51340426765785618</c:v>
                </c:pt>
                <c:pt idx="61">
                  <c:v>0.59067526917996827</c:v>
                </c:pt>
              </c:numCache>
            </c:numRef>
          </c:val>
          <c:smooth val="0"/>
          <c:extLst>
            <c:ext xmlns:c16="http://schemas.microsoft.com/office/drawing/2014/chart" uri="{C3380CC4-5D6E-409C-BE32-E72D297353CC}">
              <c16:uniqueId val="{0000000E-BC4C-0C4E-A5BB-B22454F39648}"/>
            </c:ext>
          </c:extLst>
        </c:ser>
        <c:ser>
          <c:idx val="15"/>
          <c:order val="2"/>
          <c:tx>
            <c:strRef>
              <c:f>'Series - utilise deficit public'!$B$50</c:f>
              <c:strCache>
                <c:ptCount val="1"/>
                <c:pt idx="0">
                  <c:v>index 1970</c:v>
                </c:pt>
              </c:strCache>
            </c:strRef>
          </c:tx>
          <c:spPr>
            <a:ln w="28575" cap="rnd">
              <a:solidFill>
                <a:schemeClr val="accent4">
                  <a:lumMod val="80000"/>
                  <a:lumOff val="20000"/>
                </a:schemeClr>
              </a:solidFill>
              <a:prstDash val="dash"/>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public'!$C$50:$BL$50</c:f>
              <c:numCache>
                <c:formatCode>General</c:formatCode>
                <c:ptCount val="62"/>
                <c:pt idx="11" formatCode="0.00%">
                  <c:v>0.2102</c:v>
                </c:pt>
                <c:pt idx="12" formatCode="0.00%">
                  <c:v>0.20604926386669711</c:v>
                </c:pt>
                <c:pt idx="13" formatCode="0.00%">
                  <c:v>0.19823839139805755</c:v>
                </c:pt>
                <c:pt idx="14" formatCode="0.00%">
                  <c:v>0.19377141460204655</c:v>
                </c:pt>
                <c:pt idx="15" formatCode="0.00%">
                  <c:v>0.18701775597226555</c:v>
                </c:pt>
                <c:pt idx="16" formatCode="0.00%">
                  <c:v>0.20718343624495122</c:v>
                </c:pt>
                <c:pt idx="17" formatCode="0.00%">
                  <c:v>0.21526231758546449</c:v>
                </c:pt>
                <c:pt idx="18" formatCode="0.00%">
                  <c:v>0.21725510132247183</c:v>
                </c:pt>
                <c:pt idx="19" formatCode="0.00%">
                  <c:v>0.22490537454651557</c:v>
                </c:pt>
                <c:pt idx="20" formatCode="0.00%">
                  <c:v>0.21839122372157399</c:v>
                </c:pt>
                <c:pt idx="21" formatCode="0.00%">
                  <c:v>0.21048454554462551</c:v>
                </c:pt>
                <c:pt idx="22" formatCode="0.00%">
                  <c:v>0.21756122427047037</c:v>
                </c:pt>
                <c:pt idx="23" formatCode="0.00%">
                  <c:v>0.22843344200834603</c:v>
                </c:pt>
                <c:pt idx="24" formatCode="0.00%">
                  <c:v>0.23177388768805673</c:v>
                </c:pt>
                <c:pt idx="25" formatCode="0.00%">
                  <c:v>0.23581897771252527</c:v>
                </c:pt>
                <c:pt idx="26" formatCode="0.00%">
                  <c:v>0.24027727128680201</c:v>
                </c:pt>
                <c:pt idx="27" formatCode="0.00%">
                  <c:v>0.24670376982104467</c:v>
                </c:pt>
                <c:pt idx="28" formatCode="0.00%">
                  <c:v>0.24221886766761405</c:v>
                </c:pt>
                <c:pt idx="29" formatCode="0.00%">
                  <c:v>0.24416436141771536</c:v>
                </c:pt>
                <c:pt idx="30" formatCode="0.00%">
                  <c:v>0.23745905684585306</c:v>
                </c:pt>
                <c:pt idx="31" formatCode="0.00%">
                  <c:v>0.23511079677937288</c:v>
                </c:pt>
                <c:pt idx="32" formatCode="0.00%">
                  <c:v>0.23576207162010376</c:v>
                </c:pt>
                <c:pt idx="33" formatCode="0.00%">
                  <c:v>0.25200811599035516</c:v>
                </c:pt>
                <c:pt idx="34" formatCode="0.00%">
                  <c:v>0.28341114842392823</c:v>
                </c:pt>
                <c:pt idx="35" formatCode="0.00%">
                  <c:v>0.30444402755352495</c:v>
                </c:pt>
                <c:pt idx="36" formatCode="0.00%">
                  <c:v>0.321035546859953</c:v>
                </c:pt>
                <c:pt idx="37" formatCode="0.00%">
                  <c:v>0.32445335106449102</c:v>
                </c:pt>
                <c:pt idx="38" formatCode="0.00%">
                  <c:v>0.3257405026768726</c:v>
                </c:pt>
                <c:pt idx="39" formatCode="0.00%">
                  <c:v>0.31590246779845005</c:v>
                </c:pt>
                <c:pt idx="40" formatCode="0.00%">
                  <c:v>0.30150060170147208</c:v>
                </c:pt>
                <c:pt idx="41" formatCode="0.00%">
                  <c:v>0.28542644972508935</c:v>
                </c:pt>
                <c:pt idx="42" formatCode="0.00%">
                  <c:v>0.26908462161431052</c:v>
                </c:pt>
                <c:pt idx="43" formatCode="0.00%">
                  <c:v>0.27084173777732307</c:v>
                </c:pt>
                <c:pt idx="44" formatCode="0.00%">
                  <c:v>0.28258295271649519</c:v>
                </c:pt>
                <c:pt idx="45" formatCode="0.00%">
                  <c:v>0.29073544397392842</c:v>
                </c:pt>
                <c:pt idx="46" formatCode="0.00%">
                  <c:v>0.29727260197506655</c:v>
                </c:pt>
                <c:pt idx="47" formatCode="0.00%">
                  <c:v>0.29569048016791982</c:v>
                </c:pt>
                <c:pt idx="48" formatCode="0.00%">
                  <c:v>0.29514910710985748</c:v>
                </c:pt>
                <c:pt idx="49" formatCode="0.00%">
                  <c:v>0.29901082023687137</c:v>
                </c:pt>
                <c:pt idx="50" formatCode="0.00%">
                  <c:v>0.34532510503636243</c:v>
                </c:pt>
                <c:pt idx="51" formatCode="0.00%">
                  <c:v>0.38891878996120277</c:v>
                </c:pt>
                <c:pt idx="52" formatCode="0.00%">
                  <c:v>0.41340419563919345</c:v>
                </c:pt>
                <c:pt idx="53" formatCode="0.00%">
                  <c:v>0.43703446444373417</c:v>
                </c:pt>
                <c:pt idx="54" formatCode="0.00%">
                  <c:v>0.45479101912234121</c:v>
                </c:pt>
                <c:pt idx="55" formatCode="0.00%">
                  <c:v>0.47223432106464652</c:v>
                </c:pt>
                <c:pt idx="56" formatCode="0.00%">
                  <c:v>0.48855868315544582</c:v>
                </c:pt>
                <c:pt idx="57" formatCode="0.00%">
                  <c:v>0.50654018735685946</c:v>
                </c:pt>
                <c:pt idx="58" formatCode="0.00%">
                  <c:v>0.51882665957006124</c:v>
                </c:pt>
                <c:pt idx="59" formatCode="0.00%">
                  <c:v>0.52464689613697213</c:v>
                </c:pt>
                <c:pt idx="60" formatCode="0.00%">
                  <c:v>0.54081338537756796</c:v>
                </c:pt>
                <c:pt idx="61" formatCode="0.00%">
                  <c:v>0.61808438689968004</c:v>
                </c:pt>
              </c:numCache>
            </c:numRef>
          </c:val>
          <c:smooth val="0"/>
          <c:extLst>
            <c:ext xmlns:c16="http://schemas.microsoft.com/office/drawing/2014/chart" uri="{C3380CC4-5D6E-409C-BE32-E72D297353CC}">
              <c16:uniqueId val="{0000000F-BC4C-0C4E-A5BB-B22454F39648}"/>
            </c:ext>
          </c:extLst>
        </c:ser>
        <c:ser>
          <c:idx val="16"/>
          <c:order val="3"/>
          <c:tx>
            <c:strRef>
              <c:f>'Series - utilise deficit public'!$B$51</c:f>
              <c:strCache>
                <c:ptCount val="1"/>
                <c:pt idx="0">
                  <c:v>index 1980</c:v>
                </c:pt>
              </c:strCache>
            </c:strRef>
          </c:tx>
          <c:spPr>
            <a:ln w="28575" cap="rnd">
              <a:solidFill>
                <a:schemeClr val="accent5">
                  <a:lumMod val="80000"/>
                  <a:lumOff val="20000"/>
                </a:schemeClr>
              </a:solidFill>
              <a:prstDash val="sysDash"/>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public'!$C$51:$BL$51</c:f>
              <c:numCache>
                <c:formatCode>General</c:formatCode>
                <c:ptCount val="62"/>
                <c:pt idx="21" formatCode="0.00%">
                  <c:v>0.21024500000000002</c:v>
                </c:pt>
                <c:pt idx="22" formatCode="0%">
                  <c:v>0.21732167872584487</c:v>
                </c:pt>
                <c:pt idx="23" formatCode="0%">
                  <c:v>0.22819389646372054</c:v>
                </c:pt>
                <c:pt idx="24" formatCode="0%">
                  <c:v>0.23153434214343124</c:v>
                </c:pt>
                <c:pt idx="25" formatCode="0%">
                  <c:v>0.23557943216789978</c:v>
                </c:pt>
                <c:pt idx="26" formatCode="0%">
                  <c:v>0.24003772574217652</c:v>
                </c:pt>
                <c:pt idx="27" formatCode="0%">
                  <c:v>0.24646422427641917</c:v>
                </c:pt>
                <c:pt idx="28" formatCode="0%">
                  <c:v>0.24197932212298856</c:v>
                </c:pt>
                <c:pt idx="29" formatCode="0%">
                  <c:v>0.24392481587308987</c:v>
                </c:pt>
                <c:pt idx="30" formatCode="0%">
                  <c:v>0.23721951130122756</c:v>
                </c:pt>
                <c:pt idx="31" formatCode="0%">
                  <c:v>0.23487125123474739</c:v>
                </c:pt>
                <c:pt idx="32" formatCode="0%">
                  <c:v>0.23552252607547827</c:v>
                </c:pt>
                <c:pt idx="33" formatCode="0%">
                  <c:v>0.25176857044572964</c:v>
                </c:pt>
                <c:pt idx="34" formatCode="0%">
                  <c:v>0.28317160287930265</c:v>
                </c:pt>
                <c:pt idx="35" formatCode="0%">
                  <c:v>0.30420448200889938</c:v>
                </c:pt>
                <c:pt idx="36" formatCode="0%">
                  <c:v>0.32079600131532743</c:v>
                </c:pt>
                <c:pt idx="37" formatCode="0%">
                  <c:v>0.32421380551986545</c:v>
                </c:pt>
                <c:pt idx="38" formatCode="0%">
                  <c:v>0.32550095713224703</c:v>
                </c:pt>
                <c:pt idx="39" formatCode="0%">
                  <c:v>0.31566292225382447</c:v>
                </c:pt>
                <c:pt idx="40" formatCode="0%">
                  <c:v>0.30126105615684651</c:v>
                </c:pt>
                <c:pt idx="41" formatCode="0%">
                  <c:v>0.28518690418046377</c:v>
                </c:pt>
                <c:pt idx="42" formatCode="0%">
                  <c:v>0.26884507606968494</c:v>
                </c:pt>
                <c:pt idx="43" formatCode="0%">
                  <c:v>0.27060219223269749</c:v>
                </c:pt>
                <c:pt idx="44" formatCode="0%">
                  <c:v>0.28234340717186962</c:v>
                </c:pt>
                <c:pt idx="45" formatCode="0%">
                  <c:v>0.29049589842930285</c:v>
                </c:pt>
                <c:pt idx="46" formatCode="0%">
                  <c:v>0.29703305643044098</c:v>
                </c:pt>
                <c:pt idx="47" formatCode="0%">
                  <c:v>0.29545093462329425</c:v>
                </c:pt>
                <c:pt idx="48" formatCode="0%">
                  <c:v>0.2949095615652319</c:v>
                </c:pt>
                <c:pt idx="49" formatCode="0%">
                  <c:v>0.29877127469224579</c:v>
                </c:pt>
                <c:pt idx="50" formatCode="0%">
                  <c:v>0.34508555949173686</c:v>
                </c:pt>
                <c:pt idx="51" formatCode="0%">
                  <c:v>0.3886792444165772</c:v>
                </c:pt>
                <c:pt idx="52" formatCode="0%">
                  <c:v>0.41316465009456788</c:v>
                </c:pt>
                <c:pt idx="53" formatCode="0%">
                  <c:v>0.4367949188991086</c:v>
                </c:pt>
                <c:pt idx="54" formatCode="0%">
                  <c:v>0.45455147357771564</c:v>
                </c:pt>
                <c:pt idx="55" formatCode="0%">
                  <c:v>0.47199477552002095</c:v>
                </c:pt>
                <c:pt idx="56" formatCode="0%">
                  <c:v>0.48831913761082024</c:v>
                </c:pt>
                <c:pt idx="57" formatCode="0%">
                  <c:v>0.50630064181223389</c:v>
                </c:pt>
                <c:pt idx="58" formatCode="0%">
                  <c:v>0.51858711402543567</c:v>
                </c:pt>
                <c:pt idx="59" formatCode="0%">
                  <c:v>0.52440735059234656</c:v>
                </c:pt>
                <c:pt idx="60" formatCode="0%">
                  <c:v>0.54057383983294238</c:v>
                </c:pt>
                <c:pt idx="61" formatCode="0%">
                  <c:v>0.61784484135505446</c:v>
                </c:pt>
              </c:numCache>
            </c:numRef>
          </c:val>
          <c:smooth val="0"/>
          <c:extLst>
            <c:ext xmlns:c16="http://schemas.microsoft.com/office/drawing/2014/chart" uri="{C3380CC4-5D6E-409C-BE32-E72D297353CC}">
              <c16:uniqueId val="{00000010-BC4C-0C4E-A5BB-B22454F39648}"/>
            </c:ext>
          </c:extLst>
        </c:ser>
        <c:ser>
          <c:idx val="17"/>
          <c:order val="4"/>
          <c:tx>
            <c:strRef>
              <c:f>'Series - utilise deficit public'!$B$52</c:f>
              <c:strCache>
                <c:ptCount val="1"/>
                <c:pt idx="0">
                  <c:v>index 1990</c:v>
                </c:pt>
              </c:strCache>
            </c:strRef>
          </c:tx>
          <c:spPr>
            <a:ln w="28575" cap="rnd">
              <a:solidFill>
                <a:schemeClr val="accent6">
                  <a:lumMod val="80000"/>
                  <a:lumOff val="20000"/>
                </a:schemeClr>
              </a:solidFill>
              <a:prstDash val="dash"/>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public'!$C$52:$BL$52</c:f>
              <c:numCache>
                <c:formatCode>General</c:formatCode>
                <c:ptCount val="62"/>
                <c:pt idx="31" formatCode="0.00%">
                  <c:v>0.35553499999999999</c:v>
                </c:pt>
                <c:pt idx="32" formatCode="0%">
                  <c:v>0.3561862748407309</c:v>
                </c:pt>
                <c:pt idx="33" formatCode="0%">
                  <c:v>0.3724323192109823</c:v>
                </c:pt>
                <c:pt idx="34" formatCode="0%">
                  <c:v>0.40383535164455531</c:v>
                </c:pt>
                <c:pt idx="35" formatCode="0%">
                  <c:v>0.42486823077415203</c:v>
                </c:pt>
                <c:pt idx="36" formatCode="0%">
                  <c:v>0.44145975008058008</c:v>
                </c:pt>
                <c:pt idx="37" formatCode="0%">
                  <c:v>0.4448775542851181</c:v>
                </c:pt>
                <c:pt idx="38" formatCode="0%">
                  <c:v>0.44616470589749968</c:v>
                </c:pt>
                <c:pt idx="39" formatCode="0%">
                  <c:v>0.43632667101907713</c:v>
                </c:pt>
                <c:pt idx="40" formatCode="0%">
                  <c:v>0.42192480492209916</c:v>
                </c:pt>
                <c:pt idx="41" formatCode="0%">
                  <c:v>0.40585065294571643</c:v>
                </c:pt>
                <c:pt idx="42" formatCode="0%">
                  <c:v>0.38950882483493759</c:v>
                </c:pt>
                <c:pt idx="43" formatCode="0%">
                  <c:v>0.39126594099795015</c:v>
                </c:pt>
                <c:pt idx="44" formatCode="0%">
                  <c:v>0.40300715593712227</c:v>
                </c:pt>
                <c:pt idx="45" formatCode="0%">
                  <c:v>0.4111596471945555</c:v>
                </c:pt>
                <c:pt idx="46" formatCode="0%">
                  <c:v>0.41769680519569363</c:v>
                </c:pt>
                <c:pt idx="47" formatCode="0%">
                  <c:v>0.4161146833885469</c:v>
                </c:pt>
                <c:pt idx="48" formatCode="0%">
                  <c:v>0.41557331033048456</c:v>
                </c:pt>
                <c:pt idx="49" formatCode="0%">
                  <c:v>0.41943502345749845</c:v>
                </c:pt>
                <c:pt idx="50" formatCode="0%">
                  <c:v>0.46574930825698951</c:v>
                </c:pt>
                <c:pt idx="51" formatCode="0%">
                  <c:v>0.50934299318182985</c:v>
                </c:pt>
                <c:pt idx="52" formatCode="0%">
                  <c:v>0.53382839885982059</c:v>
                </c:pt>
                <c:pt idx="53" formatCode="0%">
                  <c:v>0.55745866766436136</c:v>
                </c:pt>
                <c:pt idx="54" formatCode="0%">
                  <c:v>0.5752152223429684</c:v>
                </c:pt>
                <c:pt idx="55" formatCode="0%">
                  <c:v>0.59265852428527377</c:v>
                </c:pt>
                <c:pt idx="56" formatCode="0%">
                  <c:v>0.60898288637607312</c:v>
                </c:pt>
                <c:pt idx="57" formatCode="0%">
                  <c:v>0.62696439057748676</c:v>
                </c:pt>
                <c:pt idx="58" formatCode="0%">
                  <c:v>0.63925086279068855</c:v>
                </c:pt>
                <c:pt idx="59" formatCode="0%">
                  <c:v>0.64507109935759943</c:v>
                </c:pt>
                <c:pt idx="60" formatCode="0%">
                  <c:v>0.66123758859819526</c:v>
                </c:pt>
                <c:pt idx="61" formatCode="0%">
                  <c:v>0.73850859012030734</c:v>
                </c:pt>
              </c:numCache>
            </c:numRef>
          </c:val>
          <c:smooth val="0"/>
          <c:extLst>
            <c:ext xmlns:c16="http://schemas.microsoft.com/office/drawing/2014/chart" uri="{C3380CC4-5D6E-409C-BE32-E72D297353CC}">
              <c16:uniqueId val="{00000011-BC4C-0C4E-A5BB-B22454F39648}"/>
            </c:ext>
          </c:extLst>
        </c:ser>
        <c:ser>
          <c:idx val="18"/>
          <c:order val="5"/>
          <c:tx>
            <c:strRef>
              <c:f>'Series - utilise deficit public'!$B$53</c:f>
              <c:strCache>
                <c:ptCount val="1"/>
                <c:pt idx="0">
                  <c:v>index 2000</c:v>
                </c:pt>
              </c:strCache>
            </c:strRef>
          </c:tx>
          <c:spPr>
            <a:ln w="28575" cap="rnd">
              <a:solidFill>
                <a:schemeClr val="accent1">
                  <a:lumMod val="80000"/>
                </a:schemeClr>
              </a:solidFill>
              <a:prstDash val="dash"/>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public'!$C$53:$BL$53</c:f>
              <c:numCache>
                <c:formatCode>General</c:formatCode>
                <c:ptCount val="62"/>
                <c:pt idx="41" formatCode="0.00%">
                  <c:v>0.58882400000000001</c:v>
                </c:pt>
                <c:pt idx="42" formatCode="0%">
                  <c:v>0.57248217188922124</c:v>
                </c:pt>
                <c:pt idx="43" formatCode="0%">
                  <c:v>0.57423928805223379</c:v>
                </c:pt>
                <c:pt idx="44" formatCode="0%">
                  <c:v>0.58598050299140592</c:v>
                </c:pt>
                <c:pt idx="45" formatCode="0%">
                  <c:v>0.59413299424883914</c:v>
                </c:pt>
                <c:pt idx="46" formatCode="0%">
                  <c:v>0.60067015224997733</c:v>
                </c:pt>
                <c:pt idx="47" formatCode="0%">
                  <c:v>0.59908803044283065</c:v>
                </c:pt>
                <c:pt idx="48" formatCode="0%">
                  <c:v>0.59854665738476831</c:v>
                </c:pt>
                <c:pt idx="49" formatCode="0%">
                  <c:v>0.6024083705117822</c:v>
                </c:pt>
                <c:pt idx="50" formatCode="0%">
                  <c:v>0.64872265531127327</c:v>
                </c:pt>
                <c:pt idx="51" formatCode="0%">
                  <c:v>0.69231634023611366</c:v>
                </c:pt>
                <c:pt idx="52" formatCode="0%">
                  <c:v>0.71680174591410439</c:v>
                </c:pt>
                <c:pt idx="53" formatCode="0%">
                  <c:v>0.74043201471864517</c:v>
                </c:pt>
                <c:pt idx="54" formatCode="0%">
                  <c:v>0.75818856939725221</c:v>
                </c:pt>
                <c:pt idx="55" formatCode="0%">
                  <c:v>0.77563187133955758</c:v>
                </c:pt>
                <c:pt idx="56" formatCode="0%">
                  <c:v>0.79195623343035693</c:v>
                </c:pt>
                <c:pt idx="57" formatCode="0%">
                  <c:v>0.80993773763177057</c:v>
                </c:pt>
                <c:pt idx="58" formatCode="0%">
                  <c:v>0.82222420984497235</c:v>
                </c:pt>
                <c:pt idx="59" formatCode="0%">
                  <c:v>0.82804444641188324</c:v>
                </c:pt>
                <c:pt idx="60" formatCode="0%">
                  <c:v>0.84421093565247907</c:v>
                </c:pt>
                <c:pt idx="61" formatCode="0%">
                  <c:v>0.92148193717459115</c:v>
                </c:pt>
              </c:numCache>
            </c:numRef>
          </c:val>
          <c:smooth val="0"/>
          <c:extLst>
            <c:ext xmlns:c16="http://schemas.microsoft.com/office/drawing/2014/chart" uri="{C3380CC4-5D6E-409C-BE32-E72D297353CC}">
              <c16:uniqueId val="{00000012-BC4C-0C4E-A5BB-B22454F39648}"/>
            </c:ext>
          </c:extLst>
        </c:ser>
        <c:ser>
          <c:idx val="19"/>
          <c:order val="6"/>
          <c:tx>
            <c:strRef>
              <c:f>'Series - utilise deficit public'!$B$54</c:f>
              <c:strCache>
                <c:ptCount val="1"/>
                <c:pt idx="0">
                  <c:v>index 2010</c:v>
                </c:pt>
              </c:strCache>
            </c:strRef>
          </c:tx>
          <c:spPr>
            <a:ln w="28575" cap="rnd">
              <a:solidFill>
                <a:schemeClr val="accent2">
                  <a:lumMod val="80000"/>
                </a:schemeClr>
              </a:solidFill>
              <a:prstDash val="sysDash"/>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public'!$C$54:$BL$54</c:f>
              <c:numCache>
                <c:formatCode>General</c:formatCode>
                <c:ptCount val="62"/>
                <c:pt idx="51" formatCode="0.00%">
                  <c:v>0.85256900000000002</c:v>
                </c:pt>
                <c:pt idx="52" formatCode="0%">
                  <c:v>0.87705440567799076</c:v>
                </c:pt>
                <c:pt idx="53" formatCode="0%">
                  <c:v>0.90068467448253153</c:v>
                </c:pt>
                <c:pt idx="54" formatCode="0%">
                  <c:v>0.91844122916113857</c:v>
                </c:pt>
                <c:pt idx="55" formatCode="0%">
                  <c:v>0.93588453110344394</c:v>
                </c:pt>
                <c:pt idx="56" formatCode="0%">
                  <c:v>0.95220889319424329</c:v>
                </c:pt>
                <c:pt idx="57" formatCode="0%">
                  <c:v>0.97019039739565693</c:v>
                </c:pt>
                <c:pt idx="58" formatCode="0%">
                  <c:v>0.98247686960885872</c:v>
                </c:pt>
                <c:pt idx="59" formatCode="0%">
                  <c:v>0.9882971061757696</c:v>
                </c:pt>
                <c:pt idx="60" formatCode="0%">
                  <c:v>1.0044635954163654</c:v>
                </c:pt>
                <c:pt idx="61" formatCode="0%">
                  <c:v>1.0817345969384775</c:v>
                </c:pt>
              </c:numCache>
            </c:numRef>
          </c:val>
          <c:smooth val="0"/>
          <c:extLst>
            <c:ext xmlns:c16="http://schemas.microsoft.com/office/drawing/2014/chart" uri="{C3380CC4-5D6E-409C-BE32-E72D297353CC}">
              <c16:uniqueId val="{00000013-BC4C-0C4E-A5BB-B22454F39648}"/>
            </c:ext>
          </c:extLst>
        </c:ser>
        <c:dLbls>
          <c:showLegendKey val="0"/>
          <c:showVal val="0"/>
          <c:showCatName val="0"/>
          <c:showSerName val="0"/>
          <c:showPercent val="0"/>
          <c:showBubbleSize val="0"/>
        </c:dLbls>
        <c:smooth val="0"/>
        <c:axId val="1497061615"/>
        <c:axId val="1559703007"/>
      </c:lineChart>
      <c:catAx>
        <c:axId val="1497061615"/>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703007"/>
        <c:crosses val="autoZero"/>
        <c:auto val="1"/>
        <c:lblAlgn val="ctr"/>
        <c:lblOffset val="100"/>
        <c:noMultiLvlLbl val="0"/>
      </c:catAx>
      <c:valAx>
        <c:axId val="1559703007"/>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0616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Dette publique et contrefactuel France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7"/>
          <c:order val="4"/>
          <c:tx>
            <c:strRef>
              <c:f>'Series - utilise deficit public'!$B$52</c:f>
              <c:strCache>
                <c:ptCount val="1"/>
                <c:pt idx="0">
                  <c:v>index 1990</c:v>
                </c:pt>
              </c:strCache>
            </c:strRef>
          </c:tx>
          <c:spPr>
            <a:ln w="28575" cap="rnd">
              <a:solidFill>
                <a:schemeClr val="accent6">
                  <a:lumMod val="80000"/>
                  <a:lumOff val="20000"/>
                </a:schemeClr>
              </a:solidFill>
              <a:prstDash val="dash"/>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public'!$C$52:$BL$52</c:f>
              <c:numCache>
                <c:formatCode>General</c:formatCode>
                <c:ptCount val="62"/>
                <c:pt idx="31" formatCode="0.00%">
                  <c:v>0.35553499999999999</c:v>
                </c:pt>
                <c:pt idx="32" formatCode="0%">
                  <c:v>0.3561862748407309</c:v>
                </c:pt>
                <c:pt idx="33" formatCode="0%">
                  <c:v>0.3724323192109823</c:v>
                </c:pt>
                <c:pt idx="34" formatCode="0%">
                  <c:v>0.40383535164455531</c:v>
                </c:pt>
                <c:pt idx="35" formatCode="0%">
                  <c:v>0.42486823077415203</c:v>
                </c:pt>
                <c:pt idx="36" formatCode="0%">
                  <c:v>0.44145975008058008</c:v>
                </c:pt>
                <c:pt idx="37" formatCode="0%">
                  <c:v>0.4448775542851181</c:v>
                </c:pt>
                <c:pt idx="38" formatCode="0%">
                  <c:v>0.44616470589749968</c:v>
                </c:pt>
                <c:pt idx="39" formatCode="0%">
                  <c:v>0.43632667101907713</c:v>
                </c:pt>
                <c:pt idx="40" formatCode="0%">
                  <c:v>0.42192480492209916</c:v>
                </c:pt>
                <c:pt idx="41" formatCode="0%">
                  <c:v>0.40585065294571643</c:v>
                </c:pt>
                <c:pt idx="42" formatCode="0%">
                  <c:v>0.38950882483493759</c:v>
                </c:pt>
                <c:pt idx="43" formatCode="0%">
                  <c:v>0.39126594099795015</c:v>
                </c:pt>
                <c:pt idx="44" formatCode="0%">
                  <c:v>0.40300715593712227</c:v>
                </c:pt>
                <c:pt idx="45" formatCode="0%">
                  <c:v>0.4111596471945555</c:v>
                </c:pt>
                <c:pt idx="46" formatCode="0%">
                  <c:v>0.41769680519569363</c:v>
                </c:pt>
                <c:pt idx="47" formatCode="0%">
                  <c:v>0.4161146833885469</c:v>
                </c:pt>
                <c:pt idx="48" formatCode="0%">
                  <c:v>0.41557331033048456</c:v>
                </c:pt>
                <c:pt idx="49" formatCode="0%">
                  <c:v>0.41943502345749845</c:v>
                </c:pt>
                <c:pt idx="50" formatCode="0%">
                  <c:v>0.46574930825698951</c:v>
                </c:pt>
                <c:pt idx="51" formatCode="0%">
                  <c:v>0.50934299318182985</c:v>
                </c:pt>
                <c:pt idx="52" formatCode="0%">
                  <c:v>0.53382839885982059</c:v>
                </c:pt>
                <c:pt idx="53" formatCode="0%">
                  <c:v>0.55745866766436136</c:v>
                </c:pt>
                <c:pt idx="54" formatCode="0%">
                  <c:v>0.5752152223429684</c:v>
                </c:pt>
                <c:pt idx="55" formatCode="0%">
                  <c:v>0.59265852428527377</c:v>
                </c:pt>
                <c:pt idx="56" formatCode="0%">
                  <c:v>0.60898288637607312</c:v>
                </c:pt>
                <c:pt idx="57" formatCode="0%">
                  <c:v>0.62696439057748676</c:v>
                </c:pt>
                <c:pt idx="58" formatCode="0%">
                  <c:v>0.63925086279068855</c:v>
                </c:pt>
                <c:pt idx="59" formatCode="0%">
                  <c:v>0.64507109935759943</c:v>
                </c:pt>
                <c:pt idx="60" formatCode="0%">
                  <c:v>0.66123758859819526</c:v>
                </c:pt>
                <c:pt idx="61" formatCode="0%">
                  <c:v>0.73850859012030734</c:v>
                </c:pt>
              </c:numCache>
            </c:numRef>
          </c:val>
          <c:smooth val="0"/>
          <c:extLst>
            <c:ext xmlns:c16="http://schemas.microsoft.com/office/drawing/2014/chart" uri="{C3380CC4-5D6E-409C-BE32-E72D297353CC}">
              <c16:uniqueId val="{00000004-DD6C-4F4C-B0FD-F97D6D55C4DA}"/>
            </c:ext>
          </c:extLst>
        </c:ser>
        <c:ser>
          <c:idx val="0"/>
          <c:order val="0"/>
          <c:tx>
            <c:strRef>
              <c:f>'Series - utilise deficit public'!$B$33</c:f>
              <c:strCache>
                <c:ptCount val="1"/>
                <c:pt idx="0">
                  <c:v>Dette/PIB Jorda (en %)</c:v>
                </c:pt>
              </c:strCache>
            </c:strRef>
          </c:tx>
          <c:spPr>
            <a:ln w="47625" cap="rnd">
              <a:solidFill>
                <a:schemeClr val="accent2"/>
              </a:solidFill>
              <a:prstDash val="solid"/>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public'!$C$33:$BL$33</c:f>
              <c:numCache>
                <c:formatCode>0.00%</c:formatCode>
                <c:ptCount val="62"/>
                <c:pt idx="0">
                  <c:v>0.31480000000000002</c:v>
                </c:pt>
                <c:pt idx="1">
                  <c:v>0.28499999999999998</c:v>
                </c:pt>
                <c:pt idx="2">
                  <c:v>0.2631</c:v>
                </c:pt>
                <c:pt idx="3">
                  <c:v>0.2361</c:v>
                </c:pt>
                <c:pt idx="4">
                  <c:v>0.22170000000000001</c:v>
                </c:pt>
                <c:pt idx="5">
                  <c:v>0.19589999999999999</c:v>
                </c:pt>
                <c:pt idx="6">
                  <c:v>0.1759</c:v>
                </c:pt>
                <c:pt idx="7">
                  <c:v>0.15310000000000001</c:v>
                </c:pt>
                <c:pt idx="8">
                  <c:v>0.1605</c:v>
                </c:pt>
                <c:pt idx="9">
                  <c:v>0.1583</c:v>
                </c:pt>
                <c:pt idx="10">
                  <c:v>0.1439</c:v>
                </c:pt>
                <c:pt idx="11">
                  <c:v>0.2102</c:v>
                </c:pt>
                <c:pt idx="12">
                  <c:v>0.2006</c:v>
                </c:pt>
                <c:pt idx="13">
                  <c:v>0.17710000000000001</c:v>
                </c:pt>
                <c:pt idx="14">
                  <c:v>0.1583</c:v>
                </c:pt>
                <c:pt idx="15">
                  <c:v>0.1542</c:v>
                </c:pt>
                <c:pt idx="16">
                  <c:v>0.16089999999999999</c:v>
                </c:pt>
                <c:pt idx="17">
                  <c:v>0.151</c:v>
                </c:pt>
                <c:pt idx="18">
                  <c:v>0.14990000000000001</c:v>
                </c:pt>
                <c:pt idx="19">
                  <c:v>0.1724</c:v>
                </c:pt>
                <c:pt idx="20">
                  <c:v>0.19819999999999999</c:v>
                </c:pt>
                <c:pt idx="21">
                  <c:v>0.21024500000000002</c:v>
                </c:pt>
                <c:pt idx="22">
                  <c:v>0.22240400000000002</c:v>
                </c:pt>
                <c:pt idx="23">
                  <c:v>0.25579099999999999</c:v>
                </c:pt>
                <c:pt idx="24">
                  <c:v>0.26921900000000004</c:v>
                </c:pt>
                <c:pt idx="25">
                  <c:v>0.29344999999999999</c:v>
                </c:pt>
                <c:pt idx="26">
                  <c:v>0.30958800000000003</c:v>
                </c:pt>
                <c:pt idx="27">
                  <c:v>0.31527699999999997</c:v>
                </c:pt>
                <c:pt idx="28">
                  <c:v>0.33842500000000003</c:v>
                </c:pt>
                <c:pt idx="29">
                  <c:v>0.33715200000000006</c:v>
                </c:pt>
                <c:pt idx="30">
                  <c:v>0.34435000000000004</c:v>
                </c:pt>
                <c:pt idx="31">
                  <c:v>0.35553499999999999</c:v>
                </c:pt>
                <c:pt idx="32">
                  <c:v>0.363396</c:v>
                </c:pt>
                <c:pt idx="33">
                  <c:v>0.40087400000000001</c:v>
                </c:pt>
                <c:pt idx="34">
                  <c:v>0.46488500000000005</c:v>
                </c:pt>
                <c:pt idx="35">
                  <c:v>0.49768400000000002</c:v>
                </c:pt>
                <c:pt idx="36">
                  <c:v>0.56105899999999997</c:v>
                </c:pt>
                <c:pt idx="37">
                  <c:v>0.59998399999999996</c:v>
                </c:pt>
                <c:pt idx="38">
                  <c:v>0.61424999999999996</c:v>
                </c:pt>
                <c:pt idx="39">
                  <c:v>0.61347399999999996</c:v>
                </c:pt>
                <c:pt idx="40">
                  <c:v>0.60496499999999997</c:v>
                </c:pt>
                <c:pt idx="41">
                  <c:v>0.58882400000000001</c:v>
                </c:pt>
                <c:pt idx="42">
                  <c:v>0.58343900000000004</c:v>
                </c:pt>
                <c:pt idx="43">
                  <c:v>0.60258</c:v>
                </c:pt>
                <c:pt idx="44">
                  <c:v>0.64412700000000001</c:v>
                </c:pt>
                <c:pt idx="45">
                  <c:v>0.65939099999999995</c:v>
                </c:pt>
                <c:pt idx="46">
                  <c:v>0.67382999999999993</c:v>
                </c:pt>
                <c:pt idx="47">
                  <c:v>0.64610800000000002</c:v>
                </c:pt>
                <c:pt idx="48">
                  <c:v>0.64535500000000001</c:v>
                </c:pt>
                <c:pt idx="49">
                  <c:v>0.68778300000000003</c:v>
                </c:pt>
                <c:pt idx="50">
                  <c:v>0.83038900000000004</c:v>
                </c:pt>
                <c:pt idx="51">
                  <c:v>0.85256900000000002</c:v>
                </c:pt>
                <c:pt idx="52">
                  <c:v>0.87834400000000001</c:v>
                </c:pt>
                <c:pt idx="53">
                  <c:v>0.90603999999999996</c:v>
                </c:pt>
                <c:pt idx="54">
                  <c:v>0.93413200000000007</c:v>
                </c:pt>
                <c:pt idx="55">
                  <c:v>0.94888700000000004</c:v>
                </c:pt>
                <c:pt idx="56">
                  <c:v>0.95579700000000001</c:v>
                </c:pt>
                <c:pt idx="57">
                  <c:v>0.97956799999999999</c:v>
                </c:pt>
                <c:pt idx="58">
                  <c:v>0.981321</c:v>
                </c:pt>
                <c:pt idx="59">
                  <c:v>0.97781499999999999</c:v>
                </c:pt>
                <c:pt idx="60">
                  <c:v>0.9745910000000001</c:v>
                </c:pt>
                <c:pt idx="61">
                  <c:v>1.1504220000000001</c:v>
                </c:pt>
              </c:numCache>
            </c:numRef>
          </c:val>
          <c:smooth val="0"/>
          <c:extLst>
            <c:ext xmlns:c16="http://schemas.microsoft.com/office/drawing/2014/chart" uri="{C3380CC4-5D6E-409C-BE32-E72D297353CC}">
              <c16:uniqueId val="{00000000-DD6C-4F4C-B0FD-F97D6D55C4DA}"/>
            </c:ext>
          </c:extLst>
        </c:ser>
        <c:ser>
          <c:idx val="18"/>
          <c:order val="5"/>
          <c:tx>
            <c:strRef>
              <c:f>'Series - utilise deficit public'!$B$53</c:f>
              <c:strCache>
                <c:ptCount val="1"/>
                <c:pt idx="0">
                  <c:v>index 2000</c:v>
                </c:pt>
              </c:strCache>
            </c:strRef>
          </c:tx>
          <c:spPr>
            <a:ln w="28575" cap="rnd">
              <a:solidFill>
                <a:schemeClr val="accent1">
                  <a:lumMod val="80000"/>
                </a:schemeClr>
              </a:solidFill>
              <a:prstDash val="dash"/>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public'!$C$53:$BL$53</c:f>
              <c:numCache>
                <c:formatCode>General</c:formatCode>
                <c:ptCount val="62"/>
                <c:pt idx="41" formatCode="0.00%">
                  <c:v>0.58882400000000001</c:v>
                </c:pt>
                <c:pt idx="42" formatCode="0%">
                  <c:v>0.57248217188922124</c:v>
                </c:pt>
                <c:pt idx="43" formatCode="0%">
                  <c:v>0.57423928805223379</c:v>
                </c:pt>
                <c:pt idx="44" formatCode="0%">
                  <c:v>0.58598050299140592</c:v>
                </c:pt>
                <c:pt idx="45" formatCode="0%">
                  <c:v>0.59413299424883914</c:v>
                </c:pt>
                <c:pt idx="46" formatCode="0%">
                  <c:v>0.60067015224997733</c:v>
                </c:pt>
                <c:pt idx="47" formatCode="0%">
                  <c:v>0.59908803044283065</c:v>
                </c:pt>
                <c:pt idx="48" formatCode="0%">
                  <c:v>0.59854665738476831</c:v>
                </c:pt>
                <c:pt idx="49" formatCode="0%">
                  <c:v>0.6024083705117822</c:v>
                </c:pt>
                <c:pt idx="50" formatCode="0%">
                  <c:v>0.64872265531127327</c:v>
                </c:pt>
                <c:pt idx="51" formatCode="0%">
                  <c:v>0.69231634023611366</c:v>
                </c:pt>
                <c:pt idx="52" formatCode="0%">
                  <c:v>0.71680174591410439</c:v>
                </c:pt>
                <c:pt idx="53" formatCode="0%">
                  <c:v>0.74043201471864517</c:v>
                </c:pt>
                <c:pt idx="54" formatCode="0%">
                  <c:v>0.75818856939725221</c:v>
                </c:pt>
                <c:pt idx="55" formatCode="0%">
                  <c:v>0.77563187133955758</c:v>
                </c:pt>
                <c:pt idx="56" formatCode="0%">
                  <c:v>0.79195623343035693</c:v>
                </c:pt>
                <c:pt idx="57" formatCode="0%">
                  <c:v>0.80993773763177057</c:v>
                </c:pt>
                <c:pt idx="58" formatCode="0%">
                  <c:v>0.82222420984497235</c:v>
                </c:pt>
                <c:pt idx="59" formatCode="0%">
                  <c:v>0.82804444641188324</c:v>
                </c:pt>
                <c:pt idx="60" formatCode="0%">
                  <c:v>0.84421093565247907</c:v>
                </c:pt>
                <c:pt idx="61" formatCode="0%">
                  <c:v>0.92148193717459115</c:v>
                </c:pt>
              </c:numCache>
            </c:numRef>
          </c:val>
          <c:smooth val="0"/>
          <c:extLst>
            <c:ext xmlns:c16="http://schemas.microsoft.com/office/drawing/2014/chart" uri="{C3380CC4-5D6E-409C-BE32-E72D297353CC}">
              <c16:uniqueId val="{00000005-DD6C-4F4C-B0FD-F97D6D55C4DA}"/>
            </c:ext>
          </c:extLst>
        </c:ser>
        <c:ser>
          <c:idx val="19"/>
          <c:order val="6"/>
          <c:tx>
            <c:strRef>
              <c:f>'Series - utilise deficit public'!$B$54</c:f>
              <c:strCache>
                <c:ptCount val="1"/>
                <c:pt idx="0">
                  <c:v>index 2010</c:v>
                </c:pt>
              </c:strCache>
            </c:strRef>
          </c:tx>
          <c:spPr>
            <a:ln w="28575" cap="rnd">
              <a:solidFill>
                <a:schemeClr val="accent2">
                  <a:lumMod val="80000"/>
                </a:schemeClr>
              </a:solidFill>
              <a:prstDash val="sysDash"/>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public'!$C$54:$BL$54</c:f>
              <c:numCache>
                <c:formatCode>General</c:formatCode>
                <c:ptCount val="62"/>
                <c:pt idx="51" formatCode="0.00%">
                  <c:v>0.85256900000000002</c:v>
                </c:pt>
                <c:pt idx="52" formatCode="0%">
                  <c:v>0.87705440567799076</c:v>
                </c:pt>
                <c:pt idx="53" formatCode="0%">
                  <c:v>0.90068467448253153</c:v>
                </c:pt>
                <c:pt idx="54" formatCode="0%">
                  <c:v>0.91844122916113857</c:v>
                </c:pt>
                <c:pt idx="55" formatCode="0%">
                  <c:v>0.93588453110344394</c:v>
                </c:pt>
                <c:pt idx="56" formatCode="0%">
                  <c:v>0.95220889319424329</c:v>
                </c:pt>
                <c:pt idx="57" formatCode="0%">
                  <c:v>0.97019039739565693</c:v>
                </c:pt>
                <c:pt idx="58" formatCode="0%">
                  <c:v>0.98247686960885872</c:v>
                </c:pt>
                <c:pt idx="59" formatCode="0%">
                  <c:v>0.9882971061757696</c:v>
                </c:pt>
                <c:pt idx="60" formatCode="0%">
                  <c:v>1.0044635954163654</c:v>
                </c:pt>
                <c:pt idx="61" formatCode="0%">
                  <c:v>1.0817345969384775</c:v>
                </c:pt>
              </c:numCache>
            </c:numRef>
          </c:val>
          <c:smooth val="0"/>
          <c:extLst>
            <c:ext xmlns:c16="http://schemas.microsoft.com/office/drawing/2014/chart" uri="{C3380CC4-5D6E-409C-BE32-E72D297353CC}">
              <c16:uniqueId val="{00000006-DD6C-4F4C-B0FD-F97D6D55C4DA}"/>
            </c:ext>
          </c:extLst>
        </c:ser>
        <c:dLbls>
          <c:showLegendKey val="0"/>
          <c:showVal val="0"/>
          <c:showCatName val="0"/>
          <c:showSerName val="0"/>
          <c:showPercent val="0"/>
          <c:showBubbleSize val="0"/>
        </c:dLbls>
        <c:marker val="1"/>
        <c:smooth val="0"/>
        <c:axId val="1497061615"/>
        <c:axId val="1559703007"/>
        <c:extLst>
          <c:ext xmlns:c15="http://schemas.microsoft.com/office/drawing/2012/chart" uri="{02D57815-91ED-43cb-92C2-25804820EDAC}">
            <c15:filteredLineSeries>
              <c15:ser>
                <c:idx val="15"/>
                <c:order val="2"/>
                <c:tx>
                  <c:strRef>
                    <c:extLst>
                      <c:ext uri="{02D57815-91ED-43cb-92C2-25804820EDAC}">
                        <c15:formulaRef>
                          <c15:sqref>'Series - utilise deficit public'!$B$50</c15:sqref>
                        </c15:formulaRef>
                      </c:ext>
                    </c:extLst>
                    <c:strCache>
                      <c:ptCount val="1"/>
                      <c:pt idx="0">
                        <c:v>index 1970</c:v>
                      </c:pt>
                    </c:strCache>
                  </c:strRef>
                </c:tx>
                <c:spPr>
                  <a:ln w="28575" cap="rnd">
                    <a:solidFill>
                      <a:schemeClr val="accent4">
                        <a:lumMod val="80000"/>
                        <a:lumOff val="20000"/>
                      </a:schemeClr>
                    </a:solidFill>
                    <a:prstDash val="dash"/>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numRef>
                    <c:extLst>
                      <c:ext uri="{02D57815-91ED-43cb-92C2-25804820EDAC}">
                        <c15:formulaRef>
                          <c15:sqref>'Series - utilise deficit public'!$C$2:$BN$2</c15:sqref>
                        </c15:formulaRef>
                      </c:ext>
                    </c:extLst>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extLst>
                      <c:ext uri="{02D57815-91ED-43cb-92C2-25804820EDAC}">
                        <c15:formulaRef>
                          <c15:sqref>'Series - utilise deficit public'!$C$50:$BL$50</c15:sqref>
                        </c15:formulaRef>
                      </c:ext>
                    </c:extLst>
                    <c:numCache>
                      <c:formatCode>General</c:formatCode>
                      <c:ptCount val="62"/>
                      <c:pt idx="11" formatCode="0.00%">
                        <c:v>0.2102</c:v>
                      </c:pt>
                      <c:pt idx="12" formatCode="0.00%">
                        <c:v>0.20604926386669711</c:v>
                      </c:pt>
                      <c:pt idx="13" formatCode="0.00%">
                        <c:v>0.19823839139805755</c:v>
                      </c:pt>
                      <c:pt idx="14" formatCode="0.00%">
                        <c:v>0.19377141460204655</c:v>
                      </c:pt>
                      <c:pt idx="15" formatCode="0.00%">
                        <c:v>0.18701775597226555</c:v>
                      </c:pt>
                      <c:pt idx="16" formatCode="0.00%">
                        <c:v>0.20718343624495122</c:v>
                      </c:pt>
                      <c:pt idx="17" formatCode="0.00%">
                        <c:v>0.21526231758546449</c:v>
                      </c:pt>
                      <c:pt idx="18" formatCode="0.00%">
                        <c:v>0.21725510132247183</c:v>
                      </c:pt>
                      <c:pt idx="19" formatCode="0.00%">
                        <c:v>0.22490537454651557</c:v>
                      </c:pt>
                      <c:pt idx="20" formatCode="0.00%">
                        <c:v>0.21839122372157399</c:v>
                      </c:pt>
                      <c:pt idx="21" formatCode="0.00%">
                        <c:v>0.21048454554462551</c:v>
                      </c:pt>
                      <c:pt idx="22" formatCode="0.00%">
                        <c:v>0.21756122427047037</c:v>
                      </c:pt>
                      <c:pt idx="23" formatCode="0.00%">
                        <c:v>0.22843344200834603</c:v>
                      </c:pt>
                      <c:pt idx="24" formatCode="0.00%">
                        <c:v>0.23177388768805673</c:v>
                      </c:pt>
                      <c:pt idx="25" formatCode="0.00%">
                        <c:v>0.23581897771252527</c:v>
                      </c:pt>
                      <c:pt idx="26" formatCode="0.00%">
                        <c:v>0.24027727128680201</c:v>
                      </c:pt>
                      <c:pt idx="27" formatCode="0.00%">
                        <c:v>0.24670376982104467</c:v>
                      </c:pt>
                      <c:pt idx="28" formatCode="0.00%">
                        <c:v>0.24221886766761405</c:v>
                      </c:pt>
                      <c:pt idx="29" formatCode="0.00%">
                        <c:v>0.24416436141771536</c:v>
                      </c:pt>
                      <c:pt idx="30" formatCode="0.00%">
                        <c:v>0.23745905684585306</c:v>
                      </c:pt>
                      <c:pt idx="31" formatCode="0.00%">
                        <c:v>0.23511079677937288</c:v>
                      </c:pt>
                      <c:pt idx="32" formatCode="0.00%">
                        <c:v>0.23576207162010376</c:v>
                      </c:pt>
                      <c:pt idx="33" formatCode="0.00%">
                        <c:v>0.25200811599035516</c:v>
                      </c:pt>
                      <c:pt idx="34" formatCode="0.00%">
                        <c:v>0.28341114842392823</c:v>
                      </c:pt>
                      <c:pt idx="35" formatCode="0.00%">
                        <c:v>0.30444402755352495</c:v>
                      </c:pt>
                      <c:pt idx="36" formatCode="0.00%">
                        <c:v>0.321035546859953</c:v>
                      </c:pt>
                      <c:pt idx="37" formatCode="0.00%">
                        <c:v>0.32445335106449102</c:v>
                      </c:pt>
                      <c:pt idx="38" formatCode="0.00%">
                        <c:v>0.3257405026768726</c:v>
                      </c:pt>
                      <c:pt idx="39" formatCode="0.00%">
                        <c:v>0.31590246779845005</c:v>
                      </c:pt>
                      <c:pt idx="40" formatCode="0.00%">
                        <c:v>0.30150060170147208</c:v>
                      </c:pt>
                      <c:pt idx="41" formatCode="0.00%">
                        <c:v>0.28542644972508935</c:v>
                      </c:pt>
                      <c:pt idx="42" formatCode="0.00%">
                        <c:v>0.26908462161431052</c:v>
                      </c:pt>
                      <c:pt idx="43" formatCode="0.00%">
                        <c:v>0.27084173777732307</c:v>
                      </c:pt>
                      <c:pt idx="44" formatCode="0.00%">
                        <c:v>0.28258295271649519</c:v>
                      </c:pt>
                      <c:pt idx="45" formatCode="0.00%">
                        <c:v>0.29073544397392842</c:v>
                      </c:pt>
                      <c:pt idx="46" formatCode="0.00%">
                        <c:v>0.29727260197506655</c:v>
                      </c:pt>
                      <c:pt idx="47" formatCode="0.00%">
                        <c:v>0.29569048016791982</c:v>
                      </c:pt>
                      <c:pt idx="48" formatCode="0.00%">
                        <c:v>0.29514910710985748</c:v>
                      </c:pt>
                      <c:pt idx="49" formatCode="0.00%">
                        <c:v>0.29901082023687137</c:v>
                      </c:pt>
                      <c:pt idx="50" formatCode="0.00%">
                        <c:v>0.34532510503636243</c:v>
                      </c:pt>
                      <c:pt idx="51" formatCode="0.00%">
                        <c:v>0.38891878996120277</c:v>
                      </c:pt>
                      <c:pt idx="52" formatCode="0.00%">
                        <c:v>0.41340419563919345</c:v>
                      </c:pt>
                      <c:pt idx="53" formatCode="0.00%">
                        <c:v>0.43703446444373417</c:v>
                      </c:pt>
                      <c:pt idx="54" formatCode="0.00%">
                        <c:v>0.45479101912234121</c:v>
                      </c:pt>
                      <c:pt idx="55" formatCode="0.00%">
                        <c:v>0.47223432106464652</c:v>
                      </c:pt>
                      <c:pt idx="56" formatCode="0.00%">
                        <c:v>0.48855868315544582</c:v>
                      </c:pt>
                      <c:pt idx="57" formatCode="0.00%">
                        <c:v>0.50654018735685946</c:v>
                      </c:pt>
                      <c:pt idx="58" formatCode="0.00%">
                        <c:v>0.51882665957006124</c:v>
                      </c:pt>
                      <c:pt idx="59" formatCode="0.00%">
                        <c:v>0.52464689613697213</c:v>
                      </c:pt>
                      <c:pt idx="60" formatCode="0.00%">
                        <c:v>0.54081338537756796</c:v>
                      </c:pt>
                      <c:pt idx="61" formatCode="0.00%">
                        <c:v>0.61808438689968004</c:v>
                      </c:pt>
                    </c:numCache>
                  </c:numRef>
                </c:val>
                <c:smooth val="0"/>
                <c:extLst>
                  <c:ext xmlns:c16="http://schemas.microsoft.com/office/drawing/2014/chart" uri="{C3380CC4-5D6E-409C-BE32-E72D297353CC}">
                    <c16:uniqueId val="{00000002-DD6C-4F4C-B0FD-F97D6D55C4DA}"/>
                  </c:ext>
                </c:extLst>
              </c15:ser>
            </c15:filteredLineSeries>
            <c15:filteredLineSeries>
              <c15:ser>
                <c:idx val="16"/>
                <c:order val="3"/>
                <c:tx>
                  <c:strRef>
                    <c:extLst xmlns:c15="http://schemas.microsoft.com/office/drawing/2012/chart">
                      <c:ext xmlns:c15="http://schemas.microsoft.com/office/drawing/2012/chart" uri="{02D57815-91ED-43cb-92C2-25804820EDAC}">
                        <c15:formulaRef>
                          <c15:sqref>'Series - utilise deficit public'!$B$51</c15:sqref>
                        </c15:formulaRef>
                      </c:ext>
                    </c:extLst>
                    <c:strCache>
                      <c:ptCount val="1"/>
                      <c:pt idx="0">
                        <c:v>index 1980</c:v>
                      </c:pt>
                    </c:strCache>
                  </c:strRef>
                </c:tx>
                <c:spPr>
                  <a:ln w="28575" cap="rnd">
                    <a:solidFill>
                      <a:schemeClr val="accent5">
                        <a:lumMod val="80000"/>
                        <a:lumOff val="20000"/>
                      </a:schemeClr>
                    </a:solidFill>
                    <a:prstDash val="sysDash"/>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numRef>
                    <c:extLst xmlns:c15="http://schemas.microsoft.com/office/drawing/2012/chart">
                      <c:ext xmlns:c15="http://schemas.microsoft.com/office/drawing/2012/chart" uri="{02D57815-91ED-43cb-92C2-25804820EDAC}">
                        <c15:formulaRef>
                          <c15:sqref>'Series - utilise deficit public'!$C$2:$BN$2</c15:sqref>
                        </c15:formulaRef>
                      </c:ext>
                    </c:extLst>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extLst xmlns:c15="http://schemas.microsoft.com/office/drawing/2012/chart">
                      <c:ext xmlns:c15="http://schemas.microsoft.com/office/drawing/2012/chart" uri="{02D57815-91ED-43cb-92C2-25804820EDAC}">
                        <c15:formulaRef>
                          <c15:sqref>'Series - utilise deficit public'!$C$51:$BL$51</c15:sqref>
                        </c15:formulaRef>
                      </c:ext>
                    </c:extLst>
                    <c:numCache>
                      <c:formatCode>General</c:formatCode>
                      <c:ptCount val="62"/>
                      <c:pt idx="21" formatCode="0.00%">
                        <c:v>0.21024500000000002</c:v>
                      </c:pt>
                      <c:pt idx="22" formatCode="0%">
                        <c:v>0.21732167872584487</c:v>
                      </c:pt>
                      <c:pt idx="23" formatCode="0%">
                        <c:v>0.22819389646372054</c:v>
                      </c:pt>
                      <c:pt idx="24" formatCode="0%">
                        <c:v>0.23153434214343124</c:v>
                      </c:pt>
                      <c:pt idx="25" formatCode="0%">
                        <c:v>0.23557943216789978</c:v>
                      </c:pt>
                      <c:pt idx="26" formatCode="0%">
                        <c:v>0.24003772574217652</c:v>
                      </c:pt>
                      <c:pt idx="27" formatCode="0%">
                        <c:v>0.24646422427641917</c:v>
                      </c:pt>
                      <c:pt idx="28" formatCode="0%">
                        <c:v>0.24197932212298856</c:v>
                      </c:pt>
                      <c:pt idx="29" formatCode="0%">
                        <c:v>0.24392481587308987</c:v>
                      </c:pt>
                      <c:pt idx="30" formatCode="0%">
                        <c:v>0.23721951130122756</c:v>
                      </c:pt>
                      <c:pt idx="31" formatCode="0%">
                        <c:v>0.23487125123474739</c:v>
                      </c:pt>
                      <c:pt idx="32" formatCode="0%">
                        <c:v>0.23552252607547827</c:v>
                      </c:pt>
                      <c:pt idx="33" formatCode="0%">
                        <c:v>0.25176857044572964</c:v>
                      </c:pt>
                      <c:pt idx="34" formatCode="0%">
                        <c:v>0.28317160287930265</c:v>
                      </c:pt>
                      <c:pt idx="35" formatCode="0%">
                        <c:v>0.30420448200889938</c:v>
                      </c:pt>
                      <c:pt idx="36" formatCode="0%">
                        <c:v>0.32079600131532743</c:v>
                      </c:pt>
                      <c:pt idx="37" formatCode="0%">
                        <c:v>0.32421380551986545</c:v>
                      </c:pt>
                      <c:pt idx="38" formatCode="0%">
                        <c:v>0.32550095713224703</c:v>
                      </c:pt>
                      <c:pt idx="39" formatCode="0%">
                        <c:v>0.31566292225382447</c:v>
                      </c:pt>
                      <c:pt idx="40" formatCode="0%">
                        <c:v>0.30126105615684651</c:v>
                      </c:pt>
                      <c:pt idx="41" formatCode="0%">
                        <c:v>0.28518690418046377</c:v>
                      </c:pt>
                      <c:pt idx="42" formatCode="0%">
                        <c:v>0.26884507606968494</c:v>
                      </c:pt>
                      <c:pt idx="43" formatCode="0%">
                        <c:v>0.27060219223269749</c:v>
                      </c:pt>
                      <c:pt idx="44" formatCode="0%">
                        <c:v>0.28234340717186962</c:v>
                      </c:pt>
                      <c:pt idx="45" formatCode="0%">
                        <c:v>0.29049589842930285</c:v>
                      </c:pt>
                      <c:pt idx="46" formatCode="0%">
                        <c:v>0.29703305643044098</c:v>
                      </c:pt>
                      <c:pt idx="47" formatCode="0%">
                        <c:v>0.29545093462329425</c:v>
                      </c:pt>
                      <c:pt idx="48" formatCode="0%">
                        <c:v>0.2949095615652319</c:v>
                      </c:pt>
                      <c:pt idx="49" formatCode="0%">
                        <c:v>0.29877127469224579</c:v>
                      </c:pt>
                      <c:pt idx="50" formatCode="0%">
                        <c:v>0.34508555949173686</c:v>
                      </c:pt>
                      <c:pt idx="51" formatCode="0%">
                        <c:v>0.3886792444165772</c:v>
                      </c:pt>
                      <c:pt idx="52" formatCode="0%">
                        <c:v>0.41316465009456788</c:v>
                      </c:pt>
                      <c:pt idx="53" formatCode="0%">
                        <c:v>0.4367949188991086</c:v>
                      </c:pt>
                      <c:pt idx="54" formatCode="0%">
                        <c:v>0.45455147357771564</c:v>
                      </c:pt>
                      <c:pt idx="55" formatCode="0%">
                        <c:v>0.47199477552002095</c:v>
                      </c:pt>
                      <c:pt idx="56" formatCode="0%">
                        <c:v>0.48831913761082024</c:v>
                      </c:pt>
                      <c:pt idx="57" formatCode="0%">
                        <c:v>0.50630064181223389</c:v>
                      </c:pt>
                      <c:pt idx="58" formatCode="0%">
                        <c:v>0.51858711402543567</c:v>
                      </c:pt>
                      <c:pt idx="59" formatCode="0%">
                        <c:v>0.52440735059234656</c:v>
                      </c:pt>
                      <c:pt idx="60" formatCode="0%">
                        <c:v>0.54057383983294238</c:v>
                      </c:pt>
                      <c:pt idx="61" formatCode="0%">
                        <c:v>0.61784484135505446</c:v>
                      </c:pt>
                    </c:numCache>
                  </c:numRef>
                </c:val>
                <c:smooth val="0"/>
                <c:extLst xmlns:c15="http://schemas.microsoft.com/office/drawing/2012/chart">
                  <c:ext xmlns:c16="http://schemas.microsoft.com/office/drawing/2014/chart" uri="{C3380CC4-5D6E-409C-BE32-E72D297353CC}">
                    <c16:uniqueId val="{00000003-DD6C-4F4C-B0FD-F97D6D55C4DA}"/>
                  </c:ext>
                </c:extLst>
              </c15:ser>
            </c15:filteredLineSeries>
          </c:ext>
        </c:extLst>
      </c:lineChart>
      <c:lineChart>
        <c:grouping val="standard"/>
        <c:varyColors val="0"/>
        <c:ser>
          <c:idx val="14"/>
          <c:order val="1"/>
          <c:tx>
            <c:strRef>
              <c:f>'Series - utilise deficit public'!$B$49</c:f>
              <c:strCache>
                <c:ptCount val="1"/>
                <c:pt idx="0">
                  <c:v>index 1960</c:v>
                </c:pt>
              </c:strCache>
            </c:strRef>
          </c:tx>
          <c:spPr>
            <a:ln w="28575" cap="rnd">
              <a:noFill/>
              <a:prstDash val="sysDash"/>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public'!$C$49:$BL$49</c:f>
              <c:numCache>
                <c:formatCode>0%</c:formatCode>
                <c:ptCount val="62"/>
                <c:pt idx="1">
                  <c:v>0.28499999999999998</c:v>
                </c:pt>
                <c:pt idx="2">
                  <c:v>0.26320384047267353</c:v>
                </c:pt>
                <c:pt idx="3">
                  <c:v>0.25102762003897588</c:v>
                </c:pt>
                <c:pt idx="4">
                  <c:v>0.23791353407477861</c:v>
                </c:pt>
                <c:pt idx="5">
                  <c:v>0.2218397583698814</c:v>
                </c:pt>
                <c:pt idx="6">
                  <c:v>0.20819839855202796</c:v>
                </c:pt>
                <c:pt idx="7">
                  <c:v>0.19880400548704844</c:v>
                </c:pt>
                <c:pt idx="8">
                  <c:v>0.19494896053758159</c:v>
                </c:pt>
                <c:pt idx="9">
                  <c:v>0.19918204101217796</c:v>
                </c:pt>
                <c:pt idx="10">
                  <c:v>0.19086101863886207</c:v>
                </c:pt>
                <c:pt idx="11">
                  <c:v>0.18279088228028839</c:v>
                </c:pt>
                <c:pt idx="12">
                  <c:v>0.17864014614698551</c:v>
                </c:pt>
                <c:pt idx="13">
                  <c:v>0.17082927367834594</c:v>
                </c:pt>
                <c:pt idx="14">
                  <c:v>0.16636229688233495</c:v>
                </c:pt>
                <c:pt idx="15">
                  <c:v>0.15960863825255395</c:v>
                </c:pt>
                <c:pt idx="16">
                  <c:v>0.17977431852523962</c:v>
                </c:pt>
                <c:pt idx="17">
                  <c:v>0.18785319986575288</c:v>
                </c:pt>
                <c:pt idx="18">
                  <c:v>0.18984598360276023</c:v>
                </c:pt>
                <c:pt idx="19">
                  <c:v>0.19749625682680397</c:v>
                </c:pt>
                <c:pt idx="20">
                  <c:v>0.19098210600186238</c:v>
                </c:pt>
                <c:pt idx="21">
                  <c:v>0.1830754278249139</c:v>
                </c:pt>
                <c:pt idx="22">
                  <c:v>0.19015210655075876</c:v>
                </c:pt>
                <c:pt idx="23">
                  <c:v>0.20102432428863443</c:v>
                </c:pt>
                <c:pt idx="24">
                  <c:v>0.20436476996834513</c:v>
                </c:pt>
                <c:pt idx="25">
                  <c:v>0.20840985999281367</c:v>
                </c:pt>
                <c:pt idx="26">
                  <c:v>0.21286815356709041</c:v>
                </c:pt>
                <c:pt idx="27">
                  <c:v>0.21929465210133306</c:v>
                </c:pt>
                <c:pt idx="28">
                  <c:v>0.21480974994790245</c:v>
                </c:pt>
                <c:pt idx="29">
                  <c:v>0.21675524369800375</c:v>
                </c:pt>
                <c:pt idx="30">
                  <c:v>0.21004993912614145</c:v>
                </c:pt>
                <c:pt idx="31">
                  <c:v>0.20770167905966128</c:v>
                </c:pt>
                <c:pt idx="32">
                  <c:v>0.20835295390039216</c:v>
                </c:pt>
                <c:pt idx="33">
                  <c:v>0.22459899827064353</c:v>
                </c:pt>
                <c:pt idx="34">
                  <c:v>0.25600203070421657</c:v>
                </c:pt>
                <c:pt idx="35">
                  <c:v>0.27703490983381329</c:v>
                </c:pt>
                <c:pt idx="36">
                  <c:v>0.29362642914024134</c:v>
                </c:pt>
                <c:pt idx="37">
                  <c:v>0.29704423334477936</c:v>
                </c:pt>
                <c:pt idx="38">
                  <c:v>0.29833138495716094</c:v>
                </c:pt>
                <c:pt idx="39">
                  <c:v>0.28849335007873839</c:v>
                </c:pt>
                <c:pt idx="40">
                  <c:v>0.27409148398176042</c:v>
                </c:pt>
                <c:pt idx="41">
                  <c:v>0.25801733200537769</c:v>
                </c:pt>
                <c:pt idx="42">
                  <c:v>0.24167550389459885</c:v>
                </c:pt>
                <c:pt idx="43">
                  <c:v>0.24343262005761143</c:v>
                </c:pt>
                <c:pt idx="44">
                  <c:v>0.25517383499678353</c:v>
                </c:pt>
                <c:pt idx="45">
                  <c:v>0.26332632625421676</c:v>
                </c:pt>
                <c:pt idx="46">
                  <c:v>0.26986348425535489</c:v>
                </c:pt>
                <c:pt idx="47">
                  <c:v>0.26828136244820816</c:v>
                </c:pt>
                <c:pt idx="48">
                  <c:v>0.26773998939014582</c:v>
                </c:pt>
                <c:pt idx="49">
                  <c:v>0.2716017025171597</c:v>
                </c:pt>
                <c:pt idx="50">
                  <c:v>0.31791598731665077</c:v>
                </c:pt>
                <c:pt idx="51">
                  <c:v>0.36150967224149111</c:v>
                </c:pt>
                <c:pt idx="52">
                  <c:v>0.38599507791948179</c:v>
                </c:pt>
                <c:pt idx="53">
                  <c:v>0.40962534672402251</c:v>
                </c:pt>
                <c:pt idx="54">
                  <c:v>0.42738190140262955</c:v>
                </c:pt>
                <c:pt idx="55">
                  <c:v>0.44482520334493486</c:v>
                </c:pt>
                <c:pt idx="56">
                  <c:v>0.46114956543573415</c:v>
                </c:pt>
                <c:pt idx="57">
                  <c:v>0.47913106963714774</c:v>
                </c:pt>
                <c:pt idx="58">
                  <c:v>0.49141754185034947</c:v>
                </c:pt>
                <c:pt idx="59">
                  <c:v>0.4972377784172603</c:v>
                </c:pt>
                <c:pt idx="60">
                  <c:v>0.51340426765785618</c:v>
                </c:pt>
                <c:pt idx="61">
                  <c:v>0.59067526917996827</c:v>
                </c:pt>
              </c:numCache>
            </c:numRef>
          </c:val>
          <c:smooth val="0"/>
          <c:extLst>
            <c:ext xmlns:c16="http://schemas.microsoft.com/office/drawing/2014/chart" uri="{C3380CC4-5D6E-409C-BE32-E72D297353CC}">
              <c16:uniqueId val="{00000001-DD6C-4F4C-B0FD-F97D6D55C4DA}"/>
            </c:ext>
          </c:extLst>
        </c:ser>
        <c:dLbls>
          <c:showLegendKey val="0"/>
          <c:showVal val="0"/>
          <c:showCatName val="0"/>
          <c:showSerName val="0"/>
          <c:showPercent val="0"/>
          <c:showBubbleSize val="0"/>
        </c:dLbls>
        <c:marker val="1"/>
        <c:smooth val="0"/>
        <c:axId val="1547298128"/>
        <c:axId val="1547273584"/>
      </c:lineChart>
      <c:catAx>
        <c:axId val="1497061615"/>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703007"/>
        <c:crosses val="autoZero"/>
        <c:auto val="1"/>
        <c:lblAlgn val="ctr"/>
        <c:lblOffset val="100"/>
        <c:noMultiLvlLbl val="0"/>
      </c:catAx>
      <c:valAx>
        <c:axId val="1559703007"/>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061615"/>
        <c:crosses val="autoZero"/>
        <c:crossBetween val="between"/>
      </c:valAx>
      <c:valAx>
        <c:axId val="1547273584"/>
        <c:scaling>
          <c:orientation val="minMax"/>
          <c:max val="1.2"/>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298128"/>
        <c:crosses val="max"/>
        <c:crossBetween val="between"/>
      </c:valAx>
      <c:catAx>
        <c:axId val="1547298128"/>
        <c:scaling>
          <c:orientation val="minMax"/>
        </c:scaling>
        <c:delete val="1"/>
        <c:axPos val="b"/>
        <c:numFmt formatCode="0" sourceLinked="1"/>
        <c:majorTickMark val="out"/>
        <c:minorTickMark val="none"/>
        <c:tickLblPos val="nextTo"/>
        <c:crossAx val="1547273584"/>
        <c:crosses val="autoZero"/>
        <c:auto val="1"/>
        <c:lblAlgn val="ctr"/>
        <c:lblOffset val="100"/>
        <c:noMultiLvlLbl val="0"/>
      </c:catAx>
      <c:spPr>
        <a:noFill/>
        <a:ln>
          <a:noFill/>
        </a:ln>
        <a:effectLst/>
      </c:spPr>
    </c:plotArea>
    <c:legend>
      <c:legendPos val="b"/>
      <c:legendEntry>
        <c:idx val="4"/>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Dette sur PIB de</a:t>
            </a:r>
            <a:r>
              <a:rPr lang="en-US" baseline="0"/>
              <a:t> Jorda matche la serie histo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0"/>
          <c:tx>
            <c:v>Dette des APU</c:v>
          </c:tx>
          <c:spPr>
            <a:ln w="28575" cap="rnd">
              <a:solidFill>
                <a:schemeClr val="accent4"/>
              </a:solidFill>
              <a:round/>
            </a:ln>
            <a:effectLst/>
          </c:spPr>
          <c:marker>
            <c:symbol val="none"/>
          </c:marker>
          <c:cat>
            <c:numRef>
              <c:f>'Series - utilise chgB'!$C$2:$BN$2</c:f>
              <c:numCache>
                <c:formatCode>General</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chgB'!$C$5:$BN$5</c:f>
              <c:numCache>
                <c:formatCode>General</c:formatCode>
                <c:ptCount val="64"/>
                <c:pt idx="19" formatCode="0.00%">
                  <c:v>0.21370924945857178</c:v>
                </c:pt>
                <c:pt idx="20" formatCode="0.00%">
                  <c:v>0.21380143642801536</c:v>
                </c:pt>
                <c:pt idx="21" formatCode="0.00%">
                  <c:v>0.21093217787812382</c:v>
                </c:pt>
                <c:pt idx="22" formatCode="0.00%">
                  <c:v>0.22405755071227582</c:v>
                </c:pt>
                <c:pt idx="23" formatCode="0.00%">
                  <c:v>0.25899754090947097</c:v>
                </c:pt>
                <c:pt idx="24" formatCode="0.00%">
                  <c:v>0.27410561219470203</c:v>
                </c:pt>
                <c:pt idx="25" formatCode="0.00%">
                  <c:v>0.29869214884799794</c:v>
                </c:pt>
                <c:pt idx="26" formatCode="0.00%">
                  <c:v>0.3151046273603022</c:v>
                </c:pt>
                <c:pt idx="27" formatCode="0.00%">
                  <c:v>0.32121703273770069</c:v>
                </c:pt>
                <c:pt idx="28" formatCode="0.00%">
                  <c:v>0.34463154057966111</c:v>
                </c:pt>
                <c:pt idx="29" formatCode="0.00%">
                  <c:v>0.34394204590284416</c:v>
                </c:pt>
                <c:pt idx="30" formatCode="0.00%">
                  <c:v>0.35232137323353935</c:v>
                </c:pt>
                <c:pt idx="31" formatCode="0.00%">
                  <c:v>0.36457092523724643</c:v>
                </c:pt>
                <c:pt idx="32" formatCode="0.00%">
                  <c:v>0.37465119240087752</c:v>
                </c:pt>
                <c:pt idx="33" formatCode="0.00%">
                  <c:v>0.41353992058236072</c:v>
                </c:pt>
                <c:pt idx="34" formatCode="0.00%">
                  <c:v>0.47850884189826109</c:v>
                </c:pt>
                <c:pt idx="35" formatCode="0.00%">
                  <c:v>0.5127844748603021</c:v>
                </c:pt>
                <c:pt idx="36" formatCode="0.00%">
                  <c:v>0.57589719217285462</c:v>
                </c:pt>
                <c:pt idx="37" formatCode="0.00%">
                  <c:v>0.60338618153012213</c:v>
                </c:pt>
                <c:pt idx="38" formatCode="0.00%">
                  <c:v>0.6183587734002074</c:v>
                </c:pt>
                <c:pt idx="39" formatCode="0.00%">
                  <c:v>0.61846473397361934</c:v>
                </c:pt>
                <c:pt idx="40" formatCode="0.00%">
                  <c:v>0.61163498332261479</c:v>
                </c:pt>
                <c:pt idx="41" formatCode="0.00%">
                  <c:v>0.59516361927112749</c:v>
                </c:pt>
                <c:pt idx="42" formatCode="0.00%">
                  <c:v>0.59010531790404375</c:v>
                </c:pt>
                <c:pt idx="43" formatCode="0.00%">
                  <c:v>0.6088816868818997</c:v>
                </c:pt>
                <c:pt idx="44" formatCode="0.00%">
                  <c:v>0.65028644737794261</c:v>
                </c:pt>
                <c:pt idx="45" formatCode="0.00%">
                  <c:v>0.66566159180149986</c:v>
                </c:pt>
                <c:pt idx="46" formatCode="0.00%">
                  <c:v>0.68038767657376809</c:v>
                </c:pt>
                <c:pt idx="47" formatCode="0.00%">
                  <c:v>0.65324748897682061</c:v>
                </c:pt>
                <c:pt idx="48" formatCode="0.00%">
                  <c:v>0.65361396134668492</c:v>
                </c:pt>
                <c:pt idx="49" formatCode="0.00%">
                  <c:v>0.69735692990293019</c:v>
                </c:pt>
                <c:pt idx="50" formatCode="0.00%">
                  <c:v>0.84031270043409956</c:v>
                </c:pt>
                <c:pt idx="51" formatCode="0.00%">
                  <c:v>0.86313311004070092</c:v>
                </c:pt>
                <c:pt idx="52" formatCode="0.00%">
                  <c:v>0.88910200260497496</c:v>
                </c:pt>
                <c:pt idx="53" formatCode="0.00%">
                  <c:v>0.91717557032636854</c:v>
                </c:pt>
                <c:pt idx="54" formatCode="0.00%">
                  <c:v>0.94686825462051116</c:v>
                </c:pt>
                <c:pt idx="55" formatCode="0.00%">
                  <c:v>0.96317504471418969</c:v>
                </c:pt>
                <c:pt idx="56" formatCode="0.00%">
                  <c:v>0.97073732551200131</c:v>
                </c:pt>
                <c:pt idx="57" formatCode="0.00%">
                  <c:v>0.9802477833643447</c:v>
                </c:pt>
                <c:pt idx="58" formatCode="0.00%">
                  <c:v>0.98483311727715228</c:v>
                </c:pt>
                <c:pt idx="59" formatCode="0.00%">
                  <c:v>0.98159104237876948</c:v>
                </c:pt>
                <c:pt idx="60" formatCode="0.00%">
                  <c:v>0.97885860680536652</c:v>
                </c:pt>
                <c:pt idx="61" formatCode="0.00%">
                  <c:v>1.1485301782010084</c:v>
                </c:pt>
                <c:pt idx="62" formatCode="0.00%">
                  <c:v>1.1297228987601704</c:v>
                </c:pt>
                <c:pt idx="63" formatCode="0.00%">
                  <c:v>1.1191728064046269</c:v>
                </c:pt>
              </c:numCache>
            </c:numRef>
          </c:val>
          <c:smooth val="0"/>
          <c:extLst>
            <c:ext xmlns:c16="http://schemas.microsoft.com/office/drawing/2014/chart" uri="{C3380CC4-5D6E-409C-BE32-E72D297353CC}">
              <c16:uniqueId val="{00000000-ABAB-2743-A58E-2DACB7CABC6D}"/>
            </c:ext>
          </c:extLst>
        </c:ser>
        <c:ser>
          <c:idx val="0"/>
          <c:order val="1"/>
          <c:tx>
            <c:v>Dette Jorda</c:v>
          </c:tx>
          <c:spPr>
            <a:ln w="28575" cap="rnd">
              <a:solidFill>
                <a:schemeClr val="accent1"/>
              </a:solidFill>
              <a:round/>
            </a:ln>
            <a:effectLst/>
          </c:spPr>
          <c:marker>
            <c:symbol val="none"/>
          </c:marker>
          <c:cat>
            <c:numRef>
              <c:f>'Series - utilise chgB'!$C$2:$BN$2</c:f>
              <c:numCache>
                <c:formatCode>General</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chgB'!$C$51:$BN$51</c:f>
              <c:numCache>
                <c:formatCode>0.00%</c:formatCode>
                <c:ptCount val="64"/>
                <c:pt idx="0">
                  <c:v>0.31480000000000002</c:v>
                </c:pt>
                <c:pt idx="1">
                  <c:v>0.28499999999999998</c:v>
                </c:pt>
                <c:pt idx="2">
                  <c:v>0.2631</c:v>
                </c:pt>
                <c:pt idx="3">
                  <c:v>0.2361</c:v>
                </c:pt>
                <c:pt idx="4">
                  <c:v>0.22170000000000001</c:v>
                </c:pt>
                <c:pt idx="5">
                  <c:v>0.19589999999999999</c:v>
                </c:pt>
                <c:pt idx="6">
                  <c:v>0.1759</c:v>
                </c:pt>
                <c:pt idx="7">
                  <c:v>0.15310000000000001</c:v>
                </c:pt>
                <c:pt idx="8">
                  <c:v>0.1605</c:v>
                </c:pt>
                <c:pt idx="9">
                  <c:v>0.1583</c:v>
                </c:pt>
                <c:pt idx="10">
                  <c:v>0.1439</c:v>
                </c:pt>
                <c:pt idx="11">
                  <c:v>0.2102</c:v>
                </c:pt>
                <c:pt idx="12">
                  <c:v>0.2006</c:v>
                </c:pt>
                <c:pt idx="13">
                  <c:v>0.17710000000000001</c:v>
                </c:pt>
                <c:pt idx="14">
                  <c:v>0.1583</c:v>
                </c:pt>
                <c:pt idx="15">
                  <c:v>0.1542</c:v>
                </c:pt>
                <c:pt idx="16">
                  <c:v>0.16089999999999999</c:v>
                </c:pt>
                <c:pt idx="17">
                  <c:v>0.151</c:v>
                </c:pt>
                <c:pt idx="18">
                  <c:v>0.14990000000000001</c:v>
                </c:pt>
                <c:pt idx="19">
                  <c:v>0.1724</c:v>
                </c:pt>
                <c:pt idx="20">
                  <c:v>0.19819999999999999</c:v>
                </c:pt>
                <c:pt idx="21">
                  <c:v>0.21024500000000002</c:v>
                </c:pt>
                <c:pt idx="22">
                  <c:v>0.22240400000000002</c:v>
                </c:pt>
                <c:pt idx="23">
                  <c:v>0.25579099999999999</c:v>
                </c:pt>
                <c:pt idx="24">
                  <c:v>0.26921900000000004</c:v>
                </c:pt>
                <c:pt idx="25">
                  <c:v>0.29344999999999999</c:v>
                </c:pt>
                <c:pt idx="26">
                  <c:v>0.30958800000000003</c:v>
                </c:pt>
                <c:pt idx="27">
                  <c:v>0.31527699999999997</c:v>
                </c:pt>
                <c:pt idx="28">
                  <c:v>0.33842500000000003</c:v>
                </c:pt>
                <c:pt idx="29">
                  <c:v>0.33715200000000006</c:v>
                </c:pt>
                <c:pt idx="30">
                  <c:v>0.34435000000000004</c:v>
                </c:pt>
                <c:pt idx="31">
                  <c:v>0.35553499999999999</c:v>
                </c:pt>
                <c:pt idx="32">
                  <c:v>0.363396</c:v>
                </c:pt>
                <c:pt idx="33">
                  <c:v>0.40087400000000001</c:v>
                </c:pt>
                <c:pt idx="34">
                  <c:v>0.46488500000000005</c:v>
                </c:pt>
                <c:pt idx="35">
                  <c:v>0.49768400000000002</c:v>
                </c:pt>
                <c:pt idx="36">
                  <c:v>0.56105899999999997</c:v>
                </c:pt>
                <c:pt idx="37">
                  <c:v>0.59998399999999996</c:v>
                </c:pt>
                <c:pt idx="38">
                  <c:v>0.61424999999999996</c:v>
                </c:pt>
                <c:pt idx="39">
                  <c:v>0.61347399999999996</c:v>
                </c:pt>
                <c:pt idx="40">
                  <c:v>0.60496499999999997</c:v>
                </c:pt>
                <c:pt idx="41">
                  <c:v>0.58882400000000001</c:v>
                </c:pt>
                <c:pt idx="42">
                  <c:v>0.58343900000000004</c:v>
                </c:pt>
                <c:pt idx="43">
                  <c:v>0.60258</c:v>
                </c:pt>
                <c:pt idx="44">
                  <c:v>0.64412700000000001</c:v>
                </c:pt>
                <c:pt idx="45">
                  <c:v>0.65939099999999995</c:v>
                </c:pt>
                <c:pt idx="46">
                  <c:v>0.67382999999999993</c:v>
                </c:pt>
                <c:pt idx="47">
                  <c:v>0.64610800000000002</c:v>
                </c:pt>
                <c:pt idx="48">
                  <c:v>0.64535500000000001</c:v>
                </c:pt>
                <c:pt idx="49">
                  <c:v>0.68778300000000003</c:v>
                </c:pt>
                <c:pt idx="50">
                  <c:v>0.83038900000000004</c:v>
                </c:pt>
                <c:pt idx="51">
                  <c:v>0.85256900000000002</c:v>
                </c:pt>
                <c:pt idx="52">
                  <c:v>0.87834400000000001</c:v>
                </c:pt>
                <c:pt idx="53">
                  <c:v>0.90603999999999996</c:v>
                </c:pt>
                <c:pt idx="54">
                  <c:v>0.93413200000000007</c:v>
                </c:pt>
                <c:pt idx="55">
                  <c:v>0.94888700000000004</c:v>
                </c:pt>
                <c:pt idx="56">
                  <c:v>0.95579700000000001</c:v>
                </c:pt>
                <c:pt idx="57">
                  <c:v>0.97956799999999999</c:v>
                </c:pt>
                <c:pt idx="58">
                  <c:v>0.981321</c:v>
                </c:pt>
                <c:pt idx="59">
                  <c:v>0.97781499999999999</c:v>
                </c:pt>
                <c:pt idx="60">
                  <c:v>0.9745910000000001</c:v>
                </c:pt>
                <c:pt idx="61">
                  <c:v>1.1504220000000001</c:v>
                </c:pt>
              </c:numCache>
            </c:numRef>
          </c:val>
          <c:smooth val="0"/>
          <c:extLst>
            <c:ext xmlns:c16="http://schemas.microsoft.com/office/drawing/2014/chart" uri="{C3380CC4-5D6E-409C-BE32-E72D297353CC}">
              <c16:uniqueId val="{00000001-ABAB-2743-A58E-2DACB7CABC6D}"/>
            </c:ext>
          </c:extLst>
        </c:ser>
        <c:dLbls>
          <c:showLegendKey val="0"/>
          <c:showVal val="0"/>
          <c:showCatName val="0"/>
          <c:showSerName val="0"/>
          <c:showPercent val="0"/>
          <c:showBubbleSize val="0"/>
        </c:dLbls>
        <c:smooth val="0"/>
        <c:axId val="1493836863"/>
        <c:axId val="1493838575"/>
      </c:lineChart>
      <c:catAx>
        <c:axId val="149383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838575"/>
        <c:crosses val="autoZero"/>
        <c:auto val="1"/>
        <c:lblAlgn val="ctr"/>
        <c:lblOffset val="100"/>
        <c:noMultiLvlLbl val="0"/>
      </c:catAx>
      <c:valAx>
        <c:axId val="1493838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8368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Deficit</a:t>
            </a:r>
            <a:r>
              <a:rPr lang="en-US" baseline="0"/>
              <a:t> et changement du niveau de dette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'Series - utilise chgB'!$B$23</c:f>
              <c:strCache>
                <c:ptCount val="1"/>
                <c:pt idx="0">
                  <c:v>Deficit sur PIB</c:v>
                </c:pt>
              </c:strCache>
            </c:strRef>
          </c:tx>
          <c:spPr>
            <a:ln w="28575" cap="rnd">
              <a:solidFill>
                <a:schemeClr val="accent1"/>
              </a:solidFill>
              <a:round/>
            </a:ln>
            <a:effectLst/>
          </c:spPr>
          <c:marker>
            <c:symbol val="none"/>
          </c:marker>
          <c:cat>
            <c:numRef>
              <c:f>'Series - utilise chgB'!$C$2:$BN$2</c:f>
              <c:numCache>
                <c:formatCode>General</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chgB'!$C$23:$BN$23</c:f>
              <c:numCache>
                <c:formatCode>0.0%</c:formatCode>
                <c:ptCount val="64"/>
                <c:pt idx="1">
                  <c:v>-1.1764957082461424E-2</c:v>
                </c:pt>
                <c:pt idx="2">
                  <c:v>-1.1456425406203868E-2</c:v>
                </c:pt>
                <c:pt idx="3">
                  <c:v>-1.7028081397391836E-3</c:v>
                </c:pt>
                <c:pt idx="4">
                  <c:v>-3.8655672947299248E-3</c:v>
                </c:pt>
                <c:pt idx="5">
                  <c:v>-8.3004734647728444E-3</c:v>
                </c:pt>
                <c:pt idx="6">
                  <c:v>-5.5939389181125189E-3</c:v>
                </c:pt>
                <c:pt idx="7">
                  <c:v>-2.1502909714340122E-3</c:v>
                </c:pt>
                <c:pt idx="8">
                  <c:v>5.4475403428443005E-3</c:v>
                </c:pt>
                <c:pt idx="9">
                  <c:v>1.4388378735296789E-2</c:v>
                </c:pt>
                <c:pt idx="10">
                  <c:v>1.6197070288164388E-3</c:v>
                </c:pt>
                <c:pt idx="11">
                  <c:v>3.4686311635829506E-4</c:v>
                </c:pt>
                <c:pt idx="12">
                  <c:v>3.010870805752114E-3</c:v>
                </c:pt>
                <c:pt idx="13">
                  <c:v>-2.187402148421285E-3</c:v>
                </c:pt>
                <c:pt idx="14">
                  <c:v>6.8079890804761424E-4</c:v>
                </c:pt>
                <c:pt idx="15">
                  <c:v>-9.4092698024525489E-4</c:v>
                </c:pt>
                <c:pt idx="16">
                  <c:v>2.9200088181926123E-2</c:v>
                </c:pt>
                <c:pt idx="17">
                  <c:v>1.6295687643977545E-2</c:v>
                </c:pt>
                <c:pt idx="18">
                  <c:v>1.1389570642130111E-2</c:v>
                </c:pt>
                <c:pt idx="19">
                  <c:v>1.7968245772557147E-2</c:v>
                </c:pt>
                <c:pt idx="20">
                  <c:v>4.819065317294923E-3</c:v>
                </c:pt>
                <c:pt idx="21">
                  <c:v>4.2853664475285625E-3</c:v>
                </c:pt>
                <c:pt idx="22">
                  <c:v>2.4075217898565628E-2</c:v>
                </c:pt>
                <c:pt idx="23">
                  <c:v>2.8369133208985192E-2</c:v>
                </c:pt>
                <c:pt idx="24">
                  <c:v>2.5407678874486504E-2</c:v>
                </c:pt>
                <c:pt idx="25">
                  <c:v>2.7360932350819624E-2</c:v>
                </c:pt>
                <c:pt idx="26">
                  <c:v>2.9724596767275444E-2</c:v>
                </c:pt>
                <c:pt idx="27">
                  <c:v>3.1974131962346899E-2</c:v>
                </c:pt>
                <c:pt idx="28">
                  <c:v>2.0144091646679893E-2</c:v>
                </c:pt>
                <c:pt idx="29">
                  <c:v>2.5644850115918976E-2</c:v>
                </c:pt>
                <c:pt idx="30">
                  <c:v>1.7821307544420482E-2</c:v>
                </c:pt>
                <c:pt idx="31">
                  <c:v>2.4337807746410766E-2</c:v>
                </c:pt>
                <c:pt idx="32">
                  <c:v>2.8629529039438412E-2</c:v>
                </c:pt>
                <c:pt idx="33">
                  <c:v>4.6011301672969455E-2</c:v>
                </c:pt>
                <c:pt idx="34">
                  <c:v>6.3587944863888968E-2</c:v>
                </c:pt>
                <c:pt idx="35">
                  <c:v>5.4229841160062894E-2</c:v>
                </c:pt>
                <c:pt idx="36">
                  <c:v>5.1085429948788154E-2</c:v>
                </c:pt>
                <c:pt idx="37">
                  <c:v>3.9058794217841919E-2</c:v>
                </c:pt>
                <c:pt idx="38">
                  <c:v>3.6529115230236782E-2</c:v>
                </c:pt>
                <c:pt idx="39">
                  <c:v>2.3785853349665997E-2</c:v>
                </c:pt>
                <c:pt idx="40">
                  <c:v>1.6029276252160062E-2</c:v>
                </c:pt>
                <c:pt idx="41">
                  <c:v>1.3184903133739432E-2</c:v>
                </c:pt>
                <c:pt idx="42">
                  <c:v>1.3792094656091535E-2</c:v>
                </c:pt>
                <c:pt idx="43">
                  <c:v>3.1602269513908668E-2</c:v>
                </c:pt>
                <c:pt idx="44">
                  <c:v>4.0154758853131203E-2</c:v>
                </c:pt>
                <c:pt idx="45">
                  <c:v>3.5905702929368795E-2</c:v>
                </c:pt>
                <c:pt idx="46">
                  <c:v>3.3555598970499464E-2</c:v>
                </c:pt>
                <c:pt idx="47">
                  <c:v>2.4436856079400444E-2</c:v>
                </c:pt>
                <c:pt idx="48">
                  <c:v>2.6362446944410152E-2</c:v>
                </c:pt>
                <c:pt idx="49">
                  <c:v>3.2637348297011592E-2</c:v>
                </c:pt>
                <c:pt idx="50">
                  <c:v>7.1747790512605256E-2</c:v>
                </c:pt>
                <c:pt idx="51">
                  <c:v>6.8866715548474317E-2</c:v>
                </c:pt>
                <c:pt idx="52">
                  <c:v>5.1547608810665162E-2</c:v>
                </c:pt>
                <c:pt idx="53">
                  <c:v>4.9809843336186585E-2</c:v>
                </c:pt>
                <c:pt idx="54">
                  <c:v>4.0840925944294088E-2</c:v>
                </c:pt>
                <c:pt idx="55">
                  <c:v>3.9046593464867094E-2</c:v>
                </c:pt>
                <c:pt idx="56">
                  <c:v>3.6251746699465855E-2</c:v>
                </c:pt>
                <c:pt idx="57">
                  <c:v>3.6372563983547941E-2</c:v>
                </c:pt>
                <c:pt idx="58">
                  <c:v>2.9584170931926189E-2</c:v>
                </c:pt>
                <c:pt idx="59">
                  <c:v>2.2889545408000402E-2</c:v>
                </c:pt>
                <c:pt idx="60">
                  <c:v>3.0646507783158642E-2</c:v>
                </c:pt>
                <c:pt idx="61">
                  <c:v>8.9840937565794268E-2</c:v>
                </c:pt>
                <c:pt idx="62">
                  <c:v>6.4776641229550416E-2</c:v>
                </c:pt>
                <c:pt idx="63">
                  <c:v>4.8045274662649066E-2</c:v>
                </c:pt>
              </c:numCache>
            </c:numRef>
          </c:val>
          <c:smooth val="0"/>
          <c:extLst>
            <c:ext xmlns:c16="http://schemas.microsoft.com/office/drawing/2014/chart" uri="{C3380CC4-5D6E-409C-BE32-E72D297353CC}">
              <c16:uniqueId val="{00000000-1DB4-C84E-81F9-CE83BB7171D8}"/>
            </c:ext>
          </c:extLst>
        </c:ser>
        <c:ser>
          <c:idx val="1"/>
          <c:order val="1"/>
          <c:tx>
            <c:strRef>
              <c:f>'Series - utilise chgB'!#REF!</c:f>
              <c:strCache>
                <c:ptCount val="1"/>
                <c:pt idx="0">
                  <c:v>#REF!</c:v>
                </c:pt>
              </c:strCache>
            </c:strRef>
          </c:tx>
          <c:spPr>
            <a:ln w="28575" cap="rnd">
              <a:solidFill>
                <a:schemeClr val="accent2"/>
              </a:solidFill>
              <a:round/>
            </a:ln>
            <a:effectLst/>
          </c:spPr>
          <c:marker>
            <c:symbol val="none"/>
          </c:marker>
          <c:cat>
            <c:numRef>
              <c:f>'Series - utilise chgB'!$C$2:$BN$2</c:f>
              <c:numCache>
                <c:formatCode>General</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chgB'!#REF!</c:f>
              <c:numCache>
                <c:formatCode>General</c:formatCode>
                <c:ptCount val="1"/>
                <c:pt idx="0">
                  <c:v>1</c:v>
                </c:pt>
              </c:numCache>
            </c:numRef>
          </c:val>
          <c:smooth val="0"/>
          <c:extLst>
            <c:ext xmlns:c16="http://schemas.microsoft.com/office/drawing/2014/chart" uri="{C3380CC4-5D6E-409C-BE32-E72D297353CC}">
              <c16:uniqueId val="{00000001-1DB4-C84E-81F9-CE83BB7171D8}"/>
            </c:ext>
          </c:extLst>
        </c:ser>
        <c:dLbls>
          <c:showLegendKey val="0"/>
          <c:showVal val="0"/>
          <c:showCatName val="0"/>
          <c:showSerName val="0"/>
          <c:showPercent val="0"/>
          <c:showBubbleSize val="0"/>
        </c:dLbls>
        <c:smooth val="0"/>
        <c:axId val="1512457471"/>
        <c:axId val="1842342559"/>
      </c:lineChart>
      <c:catAx>
        <c:axId val="1512457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342559"/>
        <c:crosses val="autoZero"/>
        <c:auto val="1"/>
        <c:lblAlgn val="ctr"/>
        <c:lblOffset val="100"/>
        <c:noMultiLvlLbl val="0"/>
      </c:catAx>
      <c:valAx>
        <c:axId val="184234255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4574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Deficit</a:t>
            </a:r>
            <a:r>
              <a:rPr lang="en-US" baseline="0"/>
              <a:t> et deficit primaire residuels, changement de dette, deficit conjoncturel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5403069323031984E-2"/>
          <c:y val="8.6030989272943989E-2"/>
          <c:w val="0.91659499827196911"/>
          <c:h val="0.8308340450292343"/>
        </c:manualLayout>
      </c:layout>
      <c:lineChart>
        <c:grouping val="standard"/>
        <c:varyColors val="0"/>
        <c:ser>
          <c:idx val="0"/>
          <c:order val="0"/>
          <c:tx>
            <c:v>Deficit</c:v>
          </c:tx>
          <c:spPr>
            <a:ln w="28575" cap="rnd">
              <a:solidFill>
                <a:schemeClr val="accent1"/>
              </a:solidFill>
              <a:round/>
            </a:ln>
            <a:effectLst/>
          </c:spPr>
          <c:marker>
            <c:symbol val="none"/>
          </c:marker>
          <c:cat>
            <c:numRef>
              <c:f>'Series - utilise chgB'!$D$2:$BN$2</c:f>
              <c:numCache>
                <c:formatCode>General</c:formatCode>
                <c:ptCount val="6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numCache>
            </c:numRef>
          </c:cat>
          <c:val>
            <c:numRef>
              <c:f>'Series - utilise chgB'!$D$23:$BN$23</c:f>
              <c:numCache>
                <c:formatCode>0.0%</c:formatCode>
                <c:ptCount val="63"/>
                <c:pt idx="0">
                  <c:v>-1.1764957082461424E-2</c:v>
                </c:pt>
                <c:pt idx="1">
                  <c:v>-1.1456425406203868E-2</c:v>
                </c:pt>
                <c:pt idx="2">
                  <c:v>-1.7028081397391836E-3</c:v>
                </c:pt>
                <c:pt idx="3">
                  <c:v>-3.8655672947299248E-3</c:v>
                </c:pt>
                <c:pt idx="4">
                  <c:v>-8.3004734647728444E-3</c:v>
                </c:pt>
                <c:pt idx="5">
                  <c:v>-5.5939389181125189E-3</c:v>
                </c:pt>
                <c:pt idx="6">
                  <c:v>-2.1502909714340122E-3</c:v>
                </c:pt>
                <c:pt idx="7">
                  <c:v>5.4475403428443005E-3</c:v>
                </c:pt>
                <c:pt idx="8">
                  <c:v>1.4388378735296789E-2</c:v>
                </c:pt>
                <c:pt idx="9">
                  <c:v>1.6197070288164388E-3</c:v>
                </c:pt>
                <c:pt idx="10">
                  <c:v>3.4686311635829506E-4</c:v>
                </c:pt>
                <c:pt idx="11">
                  <c:v>3.010870805752114E-3</c:v>
                </c:pt>
                <c:pt idx="12">
                  <c:v>-2.187402148421285E-3</c:v>
                </c:pt>
                <c:pt idx="13">
                  <c:v>6.8079890804761424E-4</c:v>
                </c:pt>
                <c:pt idx="14">
                  <c:v>-9.4092698024525489E-4</c:v>
                </c:pt>
                <c:pt idx="15">
                  <c:v>2.9200088181926123E-2</c:v>
                </c:pt>
                <c:pt idx="16">
                  <c:v>1.6295687643977545E-2</c:v>
                </c:pt>
                <c:pt idx="17">
                  <c:v>1.1389570642130111E-2</c:v>
                </c:pt>
                <c:pt idx="18">
                  <c:v>1.7968245772557147E-2</c:v>
                </c:pt>
                <c:pt idx="19">
                  <c:v>4.819065317294923E-3</c:v>
                </c:pt>
                <c:pt idx="20">
                  <c:v>4.2853664475285625E-3</c:v>
                </c:pt>
                <c:pt idx="21">
                  <c:v>2.4075217898565628E-2</c:v>
                </c:pt>
                <c:pt idx="22">
                  <c:v>2.8369133208985192E-2</c:v>
                </c:pt>
                <c:pt idx="23">
                  <c:v>2.5407678874486504E-2</c:v>
                </c:pt>
                <c:pt idx="24">
                  <c:v>2.7360932350819624E-2</c:v>
                </c:pt>
                <c:pt idx="25">
                  <c:v>2.9724596767275444E-2</c:v>
                </c:pt>
                <c:pt idx="26">
                  <c:v>3.1974131962346899E-2</c:v>
                </c:pt>
                <c:pt idx="27">
                  <c:v>2.0144091646679893E-2</c:v>
                </c:pt>
                <c:pt idx="28">
                  <c:v>2.5644850115918976E-2</c:v>
                </c:pt>
                <c:pt idx="29">
                  <c:v>1.7821307544420482E-2</c:v>
                </c:pt>
                <c:pt idx="30">
                  <c:v>2.4337807746410766E-2</c:v>
                </c:pt>
                <c:pt idx="31">
                  <c:v>2.8629529039438412E-2</c:v>
                </c:pt>
                <c:pt idx="32">
                  <c:v>4.6011301672969455E-2</c:v>
                </c:pt>
                <c:pt idx="33">
                  <c:v>6.3587944863888968E-2</c:v>
                </c:pt>
                <c:pt idx="34">
                  <c:v>5.4229841160062894E-2</c:v>
                </c:pt>
                <c:pt idx="35">
                  <c:v>5.1085429948788154E-2</c:v>
                </c:pt>
                <c:pt idx="36">
                  <c:v>3.9058794217841919E-2</c:v>
                </c:pt>
                <c:pt idx="37">
                  <c:v>3.6529115230236782E-2</c:v>
                </c:pt>
                <c:pt idx="38">
                  <c:v>2.3785853349665997E-2</c:v>
                </c:pt>
                <c:pt idx="39">
                  <c:v>1.6029276252160062E-2</c:v>
                </c:pt>
                <c:pt idx="40">
                  <c:v>1.3184903133739432E-2</c:v>
                </c:pt>
                <c:pt idx="41">
                  <c:v>1.3792094656091535E-2</c:v>
                </c:pt>
                <c:pt idx="42">
                  <c:v>3.1602269513908668E-2</c:v>
                </c:pt>
                <c:pt idx="43">
                  <c:v>4.0154758853131203E-2</c:v>
                </c:pt>
                <c:pt idx="44">
                  <c:v>3.5905702929368795E-2</c:v>
                </c:pt>
                <c:pt idx="45">
                  <c:v>3.3555598970499464E-2</c:v>
                </c:pt>
                <c:pt idx="46">
                  <c:v>2.4436856079400444E-2</c:v>
                </c:pt>
                <c:pt idx="47">
                  <c:v>2.6362446944410152E-2</c:v>
                </c:pt>
                <c:pt idx="48">
                  <c:v>3.2637348297011592E-2</c:v>
                </c:pt>
                <c:pt idx="49">
                  <c:v>7.1747790512605256E-2</c:v>
                </c:pt>
                <c:pt idx="50">
                  <c:v>6.8866715548474317E-2</c:v>
                </c:pt>
                <c:pt idx="51">
                  <c:v>5.1547608810665162E-2</c:v>
                </c:pt>
                <c:pt idx="52">
                  <c:v>4.9809843336186585E-2</c:v>
                </c:pt>
                <c:pt idx="53">
                  <c:v>4.0840925944294088E-2</c:v>
                </c:pt>
                <c:pt idx="54">
                  <c:v>3.9046593464867094E-2</c:v>
                </c:pt>
                <c:pt idx="55">
                  <c:v>3.6251746699465855E-2</c:v>
                </c:pt>
                <c:pt idx="56">
                  <c:v>3.6372563983547941E-2</c:v>
                </c:pt>
                <c:pt idx="57">
                  <c:v>2.9584170931926189E-2</c:v>
                </c:pt>
                <c:pt idx="58">
                  <c:v>2.2889545408000402E-2</c:v>
                </c:pt>
                <c:pt idx="59">
                  <c:v>3.0646507783158642E-2</c:v>
                </c:pt>
                <c:pt idx="60">
                  <c:v>8.9840937565794268E-2</c:v>
                </c:pt>
                <c:pt idx="61">
                  <c:v>6.4776641229550416E-2</c:v>
                </c:pt>
                <c:pt idx="62">
                  <c:v>4.8045274662649066E-2</c:v>
                </c:pt>
              </c:numCache>
            </c:numRef>
          </c:val>
          <c:smooth val="0"/>
          <c:extLst>
            <c:ext xmlns:c16="http://schemas.microsoft.com/office/drawing/2014/chart" uri="{C3380CC4-5D6E-409C-BE32-E72D297353CC}">
              <c16:uniqueId val="{00000000-6DF9-CE48-9BBC-123F62E2C188}"/>
            </c:ext>
          </c:extLst>
        </c:ser>
        <c:ser>
          <c:idx val="2"/>
          <c:order val="1"/>
          <c:tx>
            <c:v>Deficit primaire</c:v>
          </c:tx>
          <c:spPr>
            <a:ln w="28575" cap="rnd">
              <a:solidFill>
                <a:schemeClr val="accent3"/>
              </a:solidFill>
              <a:round/>
            </a:ln>
            <a:effectLst/>
          </c:spPr>
          <c:marker>
            <c:symbol val="none"/>
          </c:marker>
          <c:cat>
            <c:numRef>
              <c:f>'Series - utilise chgB'!$D$2:$BN$2</c:f>
              <c:numCache>
                <c:formatCode>General</c:formatCode>
                <c:ptCount val="6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numCache>
            </c:numRef>
          </c:cat>
          <c:val>
            <c:numRef>
              <c:f>'Series - utilise chgB'!$D$24:$BN$24</c:f>
              <c:numCache>
                <c:formatCode>0.0%</c:formatCode>
                <c:ptCount val="63"/>
                <c:pt idx="0">
                  <c:v>1.2689447837041408E-2</c:v>
                </c:pt>
                <c:pt idx="1">
                  <c:v>1.1677252584933543E-2</c:v>
                </c:pt>
                <c:pt idx="2">
                  <c:v>3.0489596879063512E-3</c:v>
                </c:pt>
                <c:pt idx="3">
                  <c:v>1.4957883186506588E-2</c:v>
                </c:pt>
                <c:pt idx="4">
                  <c:v>4.311705179845954E-3</c:v>
                </c:pt>
                <c:pt idx="5">
                  <c:v>1.2071523906722317E-4</c:v>
                </c:pt>
                <c:pt idx="6">
                  <c:v>-7.0493468234613032E-3</c:v>
                </c:pt>
                <c:pt idx="7">
                  <c:v>1.3440302641130242E-2</c:v>
                </c:pt>
                <c:pt idx="8">
                  <c:v>-3.2170756426399202E-3</c:v>
                </c:pt>
                <c:pt idx="9">
                  <c:v>4.6655438477832215E-3</c:v>
                </c:pt>
                <c:pt idx="10">
                  <c:v>8.1215709080494497E-2</c:v>
                </c:pt>
                <c:pt idx="11">
                  <c:v>9.1210311572700476E-3</c:v>
                </c:pt>
                <c:pt idx="12">
                  <c:v>-4.2410871190579351E-4</c:v>
                </c:pt>
                <c:pt idx="13">
                  <c:v>3.2202055767569801E-3</c:v>
                </c:pt>
                <c:pt idx="14">
                  <c:v>1.9427453574567224E-2</c:v>
                </c:pt>
                <c:pt idx="15">
                  <c:v>-5.1709254014821902E-3</c:v>
                </c:pt>
                <c:pt idx="16">
                  <c:v>-4.5135078426481404E-3</c:v>
                </c:pt>
                <c:pt idx="17">
                  <c:v>4.3400486299203919E-3</c:v>
                </c:pt>
                <c:pt idx="18">
                  <c:v>2.2508660556774633E-2</c:v>
                </c:pt>
                <c:pt idx="19">
                  <c:v>4.2452464779889947E-2</c:v>
                </c:pt>
                <c:pt idx="20">
                  <c:v>3.194459127432106E-2</c:v>
                </c:pt>
                <c:pt idx="21">
                  <c:v>1.3128150827965531E-2</c:v>
                </c:pt>
                <c:pt idx="22">
                  <c:v>3.5631590354085127E-2</c:v>
                </c:pt>
                <c:pt idx="23">
                  <c:v>1.5389846766854461E-2</c:v>
                </c:pt>
                <c:pt idx="24">
                  <c:v>1.9136840020932619E-2</c:v>
                </c:pt>
                <c:pt idx="25">
                  <c:v>6.6584047016650287E-3</c:v>
                </c:pt>
                <c:pt idx="26">
                  <c:v>-3.8487790266585058E-3</c:v>
                </c:pt>
                <c:pt idx="27">
                  <c:v>1.8801343017326302E-2</c:v>
                </c:pt>
                <c:pt idx="28">
                  <c:v>-5.4625141183407703E-4</c:v>
                </c:pt>
                <c:pt idx="29">
                  <c:v>1.5360924100485208E-2</c:v>
                </c:pt>
                <c:pt idx="30">
                  <c:v>6.7810992590736537E-3</c:v>
                </c:pt>
                <c:pt idx="31">
                  <c:v>-5.8062022249602526E-3</c:v>
                </c:pt>
                <c:pt idx="32">
                  <c:v>5.8887180443915558E-3</c:v>
                </c:pt>
                <c:pt idx="33">
                  <c:v>5.4131136948076157E-3</c:v>
                </c:pt>
                <c:pt idx="34">
                  <c:v>-4.6450659269221487E-3</c:v>
                </c:pt>
                <c:pt idx="35">
                  <c:v>2.8192794225924685E-2</c:v>
                </c:pt>
                <c:pt idx="36">
                  <c:v>4.0630345310021711E-3</c:v>
                </c:pt>
                <c:pt idx="37">
                  <c:v>-2.6485619716315068E-3</c:v>
                </c:pt>
                <c:pt idx="38">
                  <c:v>3.3612052998159493E-3</c:v>
                </c:pt>
                <c:pt idx="39">
                  <c:v>-1.1827274680424747E-3</c:v>
                </c:pt>
                <c:pt idx="40">
                  <c:v>2.4381418721276791E-3</c:v>
                </c:pt>
                <c:pt idx="41">
                  <c:v>4.2159667143415415E-3</c:v>
                </c:pt>
                <c:pt idx="42">
                  <c:v>5.6183631864637779E-3</c:v>
                </c:pt>
                <c:pt idx="43">
                  <c:v>1.7245101081398772E-2</c:v>
                </c:pt>
                <c:pt idx="44">
                  <c:v>7.4623581075092356E-3</c:v>
                </c:pt>
                <c:pt idx="45">
                  <c:v>4.4985432398686152E-3</c:v>
                </c:pt>
                <c:pt idx="46">
                  <c:v>-2.1298584368917937E-2</c:v>
                </c:pt>
                <c:pt idx="47">
                  <c:v>5.3678864301314796E-3</c:v>
                </c:pt>
                <c:pt idx="48">
                  <c:v>2.7843082142964718E-2</c:v>
                </c:pt>
                <c:pt idx="49">
                  <c:v>5.1056019813862819E-2</c:v>
                </c:pt>
                <c:pt idx="50">
                  <c:v>-2.1254565128159261E-2</c:v>
                </c:pt>
                <c:pt idx="51">
                  <c:v>8.7253548804894633E-4</c:v>
                </c:pt>
                <c:pt idx="52">
                  <c:v>-8.7815802727301585E-3</c:v>
                </c:pt>
                <c:pt idx="53">
                  <c:v>1.1486923705477956E-3</c:v>
                </c:pt>
                <c:pt idx="54">
                  <c:v>-8.3920800645652625E-3</c:v>
                </c:pt>
                <c:pt idx="55">
                  <c:v>-7.3675237623907026E-3</c:v>
                </c:pt>
                <c:pt idx="56">
                  <c:v>-1.1351627412741106E-2</c:v>
                </c:pt>
                <c:pt idx="57">
                  <c:v>1.9318817956489136E-3</c:v>
                </c:pt>
                <c:pt idx="58">
                  <c:v>1.398464693103767E-3</c:v>
                </c:pt>
                <c:pt idx="59">
                  <c:v>-3.4480141612670476E-3</c:v>
                </c:pt>
                <c:pt idx="60">
                  <c:v>2.9235854885082048E-2</c:v>
                </c:pt>
                <c:pt idx="61">
                  <c:v>1.0076263389656825E-3</c:v>
                </c:pt>
                <c:pt idx="62">
                  <c:v>3.9445385003722533E-5</c:v>
                </c:pt>
              </c:numCache>
            </c:numRef>
          </c:val>
          <c:smooth val="0"/>
          <c:extLst>
            <c:ext xmlns:c16="http://schemas.microsoft.com/office/drawing/2014/chart" uri="{C3380CC4-5D6E-409C-BE32-E72D297353CC}">
              <c16:uniqueId val="{00000002-6DF9-CE48-9BBC-123F62E2C188}"/>
            </c:ext>
          </c:extLst>
        </c:ser>
        <c:ser>
          <c:idx val="3"/>
          <c:order val="2"/>
          <c:tx>
            <c:v>Deficit conjoncturel</c:v>
          </c:tx>
          <c:spPr>
            <a:ln w="28575" cap="rnd">
              <a:solidFill>
                <a:schemeClr val="accent4"/>
              </a:solidFill>
              <a:round/>
            </a:ln>
            <a:effectLst/>
          </c:spPr>
          <c:marker>
            <c:symbol val="none"/>
          </c:marker>
          <c:val>
            <c:numRef>
              <c:f>'Series - utilise chgB'!#REF!</c:f>
              <c:numCache>
                <c:formatCode>General</c:formatCode>
                <c:ptCount val="1"/>
                <c:pt idx="0">
                  <c:v>1</c:v>
                </c:pt>
              </c:numCache>
            </c:numRef>
          </c:val>
          <c:smooth val="0"/>
          <c:extLst>
            <c:ext xmlns:c16="http://schemas.microsoft.com/office/drawing/2014/chart" uri="{C3380CC4-5D6E-409C-BE32-E72D297353CC}">
              <c16:uniqueId val="{00000003-6DF9-CE48-9BBC-123F62E2C188}"/>
            </c:ext>
          </c:extLst>
        </c:ser>
        <c:dLbls>
          <c:showLegendKey val="0"/>
          <c:showVal val="0"/>
          <c:showCatName val="0"/>
          <c:showSerName val="0"/>
          <c:showPercent val="0"/>
          <c:showBubbleSize val="0"/>
        </c:dLbls>
        <c:smooth val="0"/>
        <c:axId val="1199346319"/>
        <c:axId val="1199242399"/>
      </c:lineChart>
      <c:catAx>
        <c:axId val="119934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242399"/>
        <c:crosses val="autoZero"/>
        <c:auto val="1"/>
        <c:lblAlgn val="ctr"/>
        <c:lblOffset val="100"/>
        <c:noMultiLvlLbl val="0"/>
      </c:catAx>
      <c:valAx>
        <c:axId val="1199242399"/>
        <c:scaling>
          <c:orientation val="minMax"/>
          <c:max val="0.13"/>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34631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Dette - graphe d'Olivier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'Series - utilise chgB'!$B$51</c:f>
              <c:strCache>
                <c:ptCount val="1"/>
                <c:pt idx="0">
                  <c:v>Dette/PIB Jorda (en %)</c:v>
                </c:pt>
              </c:strCache>
            </c:strRef>
          </c:tx>
          <c:spPr>
            <a:ln w="47625" cap="rnd">
              <a:solidFill>
                <a:schemeClr val="accent1"/>
              </a:solidFill>
              <a:prstDash val="solid"/>
              <a:round/>
            </a:ln>
            <a:effectLst/>
          </c:spPr>
          <c:marker>
            <c:symbol val="none"/>
          </c:marker>
          <c:cat>
            <c:numRef>
              <c:f>'Series - utilise chgB'!$C$2:$BN$2</c:f>
              <c:numCache>
                <c:formatCode>General</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chgB'!$C$51:$BL$51</c:f>
              <c:numCache>
                <c:formatCode>0.00%</c:formatCode>
                <c:ptCount val="62"/>
                <c:pt idx="0">
                  <c:v>0.31480000000000002</c:v>
                </c:pt>
                <c:pt idx="1">
                  <c:v>0.28499999999999998</c:v>
                </c:pt>
                <c:pt idx="2">
                  <c:v>0.2631</c:v>
                </c:pt>
                <c:pt idx="3">
                  <c:v>0.2361</c:v>
                </c:pt>
                <c:pt idx="4">
                  <c:v>0.22170000000000001</c:v>
                </c:pt>
                <c:pt idx="5">
                  <c:v>0.19589999999999999</c:v>
                </c:pt>
                <c:pt idx="6">
                  <c:v>0.1759</c:v>
                </c:pt>
                <c:pt idx="7">
                  <c:v>0.15310000000000001</c:v>
                </c:pt>
                <c:pt idx="8">
                  <c:v>0.1605</c:v>
                </c:pt>
                <c:pt idx="9">
                  <c:v>0.1583</c:v>
                </c:pt>
                <c:pt idx="10">
                  <c:v>0.1439</c:v>
                </c:pt>
                <c:pt idx="11">
                  <c:v>0.2102</c:v>
                </c:pt>
                <c:pt idx="12">
                  <c:v>0.2006</c:v>
                </c:pt>
                <c:pt idx="13">
                  <c:v>0.17710000000000001</c:v>
                </c:pt>
                <c:pt idx="14">
                  <c:v>0.1583</c:v>
                </c:pt>
                <c:pt idx="15">
                  <c:v>0.1542</c:v>
                </c:pt>
                <c:pt idx="16">
                  <c:v>0.16089999999999999</c:v>
                </c:pt>
                <c:pt idx="17">
                  <c:v>0.151</c:v>
                </c:pt>
                <c:pt idx="18">
                  <c:v>0.14990000000000001</c:v>
                </c:pt>
                <c:pt idx="19">
                  <c:v>0.1724</c:v>
                </c:pt>
                <c:pt idx="20">
                  <c:v>0.19819999999999999</c:v>
                </c:pt>
                <c:pt idx="21">
                  <c:v>0.21024500000000002</c:v>
                </c:pt>
                <c:pt idx="22">
                  <c:v>0.22240400000000002</c:v>
                </c:pt>
                <c:pt idx="23">
                  <c:v>0.25579099999999999</c:v>
                </c:pt>
                <c:pt idx="24">
                  <c:v>0.26921900000000004</c:v>
                </c:pt>
                <c:pt idx="25">
                  <c:v>0.29344999999999999</c:v>
                </c:pt>
                <c:pt idx="26">
                  <c:v>0.30958800000000003</c:v>
                </c:pt>
                <c:pt idx="27">
                  <c:v>0.31527699999999997</c:v>
                </c:pt>
                <c:pt idx="28">
                  <c:v>0.33842500000000003</c:v>
                </c:pt>
                <c:pt idx="29">
                  <c:v>0.33715200000000006</c:v>
                </c:pt>
                <c:pt idx="30">
                  <c:v>0.34435000000000004</c:v>
                </c:pt>
                <c:pt idx="31">
                  <c:v>0.35553499999999999</c:v>
                </c:pt>
                <c:pt idx="32">
                  <c:v>0.363396</c:v>
                </c:pt>
                <c:pt idx="33">
                  <c:v>0.40087400000000001</c:v>
                </c:pt>
                <c:pt idx="34">
                  <c:v>0.46488500000000005</c:v>
                </c:pt>
                <c:pt idx="35">
                  <c:v>0.49768400000000002</c:v>
                </c:pt>
                <c:pt idx="36">
                  <c:v>0.56105899999999997</c:v>
                </c:pt>
                <c:pt idx="37">
                  <c:v>0.59998399999999996</c:v>
                </c:pt>
                <c:pt idx="38">
                  <c:v>0.61424999999999996</c:v>
                </c:pt>
                <c:pt idx="39">
                  <c:v>0.61347399999999996</c:v>
                </c:pt>
                <c:pt idx="40">
                  <c:v>0.60496499999999997</c:v>
                </c:pt>
                <c:pt idx="41">
                  <c:v>0.58882400000000001</c:v>
                </c:pt>
                <c:pt idx="42">
                  <c:v>0.58343900000000004</c:v>
                </c:pt>
                <c:pt idx="43">
                  <c:v>0.60258</c:v>
                </c:pt>
                <c:pt idx="44">
                  <c:v>0.64412700000000001</c:v>
                </c:pt>
                <c:pt idx="45">
                  <c:v>0.65939099999999995</c:v>
                </c:pt>
                <c:pt idx="46">
                  <c:v>0.67382999999999993</c:v>
                </c:pt>
                <c:pt idx="47">
                  <c:v>0.64610800000000002</c:v>
                </c:pt>
                <c:pt idx="48">
                  <c:v>0.64535500000000001</c:v>
                </c:pt>
                <c:pt idx="49">
                  <c:v>0.68778300000000003</c:v>
                </c:pt>
                <c:pt idx="50">
                  <c:v>0.83038900000000004</c:v>
                </c:pt>
                <c:pt idx="51">
                  <c:v>0.85256900000000002</c:v>
                </c:pt>
                <c:pt idx="52">
                  <c:v>0.87834400000000001</c:v>
                </c:pt>
                <c:pt idx="53">
                  <c:v>0.90603999999999996</c:v>
                </c:pt>
                <c:pt idx="54">
                  <c:v>0.93413200000000007</c:v>
                </c:pt>
                <c:pt idx="55">
                  <c:v>0.94888700000000004</c:v>
                </c:pt>
                <c:pt idx="56">
                  <c:v>0.95579700000000001</c:v>
                </c:pt>
                <c:pt idx="57">
                  <c:v>0.97956799999999999</c:v>
                </c:pt>
                <c:pt idx="58">
                  <c:v>0.981321</c:v>
                </c:pt>
                <c:pt idx="59">
                  <c:v>0.97781499999999999</c:v>
                </c:pt>
                <c:pt idx="60">
                  <c:v>0.9745910000000001</c:v>
                </c:pt>
                <c:pt idx="61">
                  <c:v>1.1504220000000001</c:v>
                </c:pt>
              </c:numCache>
            </c:numRef>
          </c:val>
          <c:smooth val="0"/>
          <c:extLst>
            <c:ext xmlns:c16="http://schemas.microsoft.com/office/drawing/2014/chart" uri="{C3380CC4-5D6E-409C-BE32-E72D297353CC}">
              <c16:uniqueId val="{00000000-58B6-BF48-8926-291B7DBAB905}"/>
            </c:ext>
          </c:extLst>
        </c:ser>
        <c:ser>
          <c:idx val="14"/>
          <c:order val="1"/>
          <c:tx>
            <c:strRef>
              <c:f>'Series - utilise chgB'!$B$70</c:f>
              <c:strCache>
                <c:ptCount val="1"/>
                <c:pt idx="0">
                  <c:v>index 1960</c:v>
                </c:pt>
              </c:strCache>
            </c:strRef>
          </c:tx>
          <c:spPr>
            <a:ln w="28575" cap="rnd">
              <a:solidFill>
                <a:schemeClr val="accent3">
                  <a:lumMod val="80000"/>
                  <a:lumOff val="20000"/>
                </a:schemeClr>
              </a:solidFill>
              <a:prstDash val="sysDash"/>
              <a:round/>
            </a:ln>
            <a:effectLst/>
          </c:spPr>
          <c:marker>
            <c:symbol val="none"/>
          </c:marker>
          <c:cat>
            <c:numRef>
              <c:f>'Series - utilise chgB'!$C$2:$BN$2</c:f>
              <c:numCache>
                <c:formatCode>General</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chgB'!$C$70:$BL$70</c:f>
              <c:numCache>
                <c:formatCode>0%</c:formatCode>
                <c:ptCount val="62"/>
                <c:pt idx="1">
                  <c:v>0.28499999999999998</c:v>
                </c:pt>
                <c:pt idx="2">
                  <c:v>0.27488109305760705</c:v>
                </c:pt>
                <c:pt idx="3">
                  <c:v>0.26575383231181576</c:v>
                </c:pt>
                <c:pt idx="4">
                  <c:v>0.26759762953412508</c:v>
                </c:pt>
                <c:pt idx="5">
                  <c:v>0.25583555900907384</c:v>
                </c:pt>
                <c:pt idx="6">
                  <c:v>0.24231491443028763</c:v>
                </c:pt>
                <c:pt idx="7">
                  <c:v>0.2258711745418468</c:v>
                </c:pt>
                <c:pt idx="8">
                  <c:v>0.2354564322335102</c:v>
                </c:pt>
                <c:pt idx="9">
                  <c:v>0.23647243706546664</c:v>
                </c:pt>
                <c:pt idx="10">
                  <c:v>0.23281695853993398</c:v>
                </c:pt>
                <c:pt idx="11">
                  <c:v>0.3059625312618548</c:v>
                </c:pt>
                <c:pt idx="12">
                  <c:v>0.31093282628582197</c:v>
                </c:pt>
                <c:pt idx="13">
                  <c:v>0.30269784510527659</c:v>
                </c:pt>
                <c:pt idx="14">
                  <c:v>0.30145107388602255</c:v>
                </c:pt>
                <c:pt idx="15">
                  <c:v>0.31412486883080876</c:v>
                </c:pt>
                <c:pt idx="16">
                  <c:v>0.32911962370201225</c:v>
                </c:pt>
                <c:pt idx="17">
                  <c:v>0.33268499719987737</c:v>
                </c:pt>
                <c:pt idx="18">
                  <c:v>0.3390178295668051</c:v>
                </c:pt>
                <c:pt idx="19">
                  <c:v>0.3691767633476235</c:v>
                </c:pt>
                <c:pt idx="20">
                  <c:v>0.40511507730257185</c:v>
                </c:pt>
                <c:pt idx="21">
                  <c:v>0.42915299039994442</c:v>
                </c:pt>
                <c:pt idx="22">
                  <c:v>0.44935781995375479</c:v>
                </c:pt>
                <c:pt idx="23">
                  <c:v>0.4958616280457156</c:v>
                </c:pt>
                <c:pt idx="24">
                  <c:v>0.51459192049228075</c:v>
                </c:pt>
                <c:pt idx="25">
                  <c:v>0.5377738505376819</c:v>
                </c:pt>
                <c:pt idx="26">
                  <c:v>0.54889054881362365</c:v>
                </c:pt>
                <c:pt idx="27">
                  <c:v>0.55146826832120777</c:v>
                </c:pt>
                <c:pt idx="28">
                  <c:v>0.56578470918510348</c:v>
                </c:pt>
                <c:pt idx="29">
                  <c:v>0.56718395152337076</c:v>
                </c:pt>
                <c:pt idx="30">
                  <c:v>0.57583957105199368</c:v>
                </c:pt>
                <c:pt idx="31">
                  <c:v>0.5802724102445872</c:v>
                </c:pt>
                <c:pt idx="32">
                  <c:v>0.5751174828603578</c:v>
                </c:pt>
                <c:pt idx="33">
                  <c:v>0.59725224527500076</c:v>
                </c:pt>
                <c:pt idx="34">
                  <c:v>0.63406839140338145</c:v>
                </c:pt>
                <c:pt idx="35">
                  <c:v>0.65045620460605602</c:v>
                </c:pt>
                <c:pt idx="36">
                  <c:v>0.6952405181384087</c:v>
                </c:pt>
                <c:pt idx="37">
                  <c:v>0.70272135687394888</c:v>
                </c:pt>
                <c:pt idx="38">
                  <c:v>0.70135994651469891</c:v>
                </c:pt>
                <c:pt idx="39">
                  <c:v>0.69488311693609228</c:v>
                </c:pt>
                <c:pt idx="40">
                  <c:v>0.67929852337107188</c:v>
                </c:pt>
                <c:pt idx="41">
                  <c:v>0.6656625132668168</c:v>
                </c:pt>
                <c:pt idx="42">
                  <c:v>0.65353665187037946</c:v>
                </c:pt>
                <c:pt idx="43">
                  <c:v>0.66091213121985581</c:v>
                </c:pt>
                <c:pt idx="44">
                  <c:v>0.6898984472404267</c:v>
                </c:pt>
                <c:pt idx="45">
                  <c:v>0.7055132966053691</c:v>
                </c:pt>
                <c:pt idx="46">
                  <c:v>0.71654899784637582</c:v>
                </c:pt>
                <c:pt idx="47">
                  <c:v>0.69366829167031119</c:v>
                </c:pt>
                <c:pt idx="48">
                  <c:v>0.69849480504238037</c:v>
                </c:pt>
                <c:pt idx="49">
                  <c:v>0.73019960031235898</c:v>
                </c:pt>
                <c:pt idx="50">
                  <c:v>0.82756990492571281</c:v>
                </c:pt>
                <c:pt idx="51">
                  <c:v>0.84990902472239394</c:v>
                </c:pt>
                <c:pt idx="52">
                  <c:v>0.87526696588843356</c:v>
                </c:pt>
                <c:pt idx="53">
                  <c:v>0.8901156544202441</c:v>
                </c:pt>
                <c:pt idx="54">
                  <c:v>0.90902090146939896</c:v>
                </c:pt>
                <c:pt idx="55">
                  <c:v>0.91807212334713906</c:v>
                </c:pt>
                <c:pt idx="56">
                  <c:v>0.92702896167554771</c:v>
                </c:pt>
                <c:pt idx="57">
                  <c:v>0.93365883846422015</c:v>
                </c:pt>
                <c:pt idx="58">
                  <c:v>0.94787719247307078</c:v>
                </c:pt>
                <c:pt idx="59">
                  <c:v>0.95509589373308534</c:v>
                </c:pt>
                <c:pt idx="60">
                  <c:v>0.96781436881241412</c:v>
                </c:pt>
                <c:pt idx="61">
                  <c:v>1.0743212252196082</c:v>
                </c:pt>
              </c:numCache>
            </c:numRef>
          </c:val>
          <c:smooth val="0"/>
          <c:extLst>
            <c:ext xmlns:c16="http://schemas.microsoft.com/office/drawing/2014/chart" uri="{C3380CC4-5D6E-409C-BE32-E72D297353CC}">
              <c16:uniqueId val="{00000001-58B6-BF48-8926-291B7DBAB905}"/>
            </c:ext>
          </c:extLst>
        </c:ser>
        <c:dLbls>
          <c:showLegendKey val="0"/>
          <c:showVal val="0"/>
          <c:showCatName val="0"/>
          <c:showSerName val="0"/>
          <c:showPercent val="0"/>
          <c:showBubbleSize val="0"/>
        </c:dLbls>
        <c:smooth val="0"/>
        <c:axId val="1497061615"/>
        <c:axId val="1559703007"/>
      </c:lineChart>
      <c:catAx>
        <c:axId val="149706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703007"/>
        <c:crosses val="autoZero"/>
        <c:auto val="1"/>
        <c:lblAlgn val="ctr"/>
        <c:lblOffset val="100"/>
        <c:noMultiLvlLbl val="0"/>
      </c:catAx>
      <c:valAx>
        <c:axId val="1559703007"/>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0616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Deficits primaires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0"/>
          <c:tx>
            <c:v>Deficit primaire</c:v>
          </c:tx>
          <c:spPr>
            <a:ln w="28575" cap="rnd">
              <a:solidFill>
                <a:schemeClr val="accent3"/>
              </a:solidFill>
              <a:round/>
            </a:ln>
            <a:effectLst/>
          </c:spPr>
          <c:marker>
            <c:symbol val="none"/>
          </c:marker>
          <c:cat>
            <c:numRef>
              <c:f>'Series - utilise chgB'!$D$2:$BN$2</c:f>
              <c:numCache>
                <c:formatCode>General</c:formatCode>
                <c:ptCount val="6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numCache>
            </c:numRef>
          </c:cat>
          <c:val>
            <c:numRef>
              <c:f>'Series - utilise chgB'!$D$24:$BN$24</c:f>
              <c:numCache>
                <c:formatCode>0.0%</c:formatCode>
                <c:ptCount val="63"/>
                <c:pt idx="0">
                  <c:v>1.2689447837041408E-2</c:v>
                </c:pt>
                <c:pt idx="1">
                  <c:v>1.1677252584933543E-2</c:v>
                </c:pt>
                <c:pt idx="2">
                  <c:v>3.0489596879063512E-3</c:v>
                </c:pt>
                <c:pt idx="3">
                  <c:v>1.4957883186506588E-2</c:v>
                </c:pt>
                <c:pt idx="4">
                  <c:v>4.311705179845954E-3</c:v>
                </c:pt>
                <c:pt idx="5">
                  <c:v>1.2071523906722317E-4</c:v>
                </c:pt>
                <c:pt idx="6">
                  <c:v>-7.0493468234613032E-3</c:v>
                </c:pt>
                <c:pt idx="7">
                  <c:v>1.3440302641130242E-2</c:v>
                </c:pt>
                <c:pt idx="8">
                  <c:v>-3.2170756426399202E-3</c:v>
                </c:pt>
                <c:pt idx="9">
                  <c:v>4.6655438477832215E-3</c:v>
                </c:pt>
                <c:pt idx="10">
                  <c:v>8.1215709080494497E-2</c:v>
                </c:pt>
                <c:pt idx="11">
                  <c:v>9.1210311572700476E-3</c:v>
                </c:pt>
                <c:pt idx="12">
                  <c:v>-4.2410871190579351E-4</c:v>
                </c:pt>
                <c:pt idx="13">
                  <c:v>3.2202055767569801E-3</c:v>
                </c:pt>
                <c:pt idx="14">
                  <c:v>1.9427453574567224E-2</c:v>
                </c:pt>
                <c:pt idx="15">
                  <c:v>-5.1709254014821902E-3</c:v>
                </c:pt>
                <c:pt idx="16">
                  <c:v>-4.5135078426481404E-3</c:v>
                </c:pt>
                <c:pt idx="17">
                  <c:v>4.3400486299203919E-3</c:v>
                </c:pt>
                <c:pt idx="18">
                  <c:v>2.2508660556774633E-2</c:v>
                </c:pt>
                <c:pt idx="19">
                  <c:v>4.2452464779889947E-2</c:v>
                </c:pt>
                <c:pt idx="20">
                  <c:v>3.194459127432106E-2</c:v>
                </c:pt>
                <c:pt idx="21">
                  <c:v>1.3128150827965531E-2</c:v>
                </c:pt>
                <c:pt idx="22">
                  <c:v>3.5631590354085127E-2</c:v>
                </c:pt>
                <c:pt idx="23">
                  <c:v>1.5389846766854461E-2</c:v>
                </c:pt>
                <c:pt idx="24">
                  <c:v>1.9136840020932619E-2</c:v>
                </c:pt>
                <c:pt idx="25">
                  <c:v>6.6584047016650287E-3</c:v>
                </c:pt>
                <c:pt idx="26">
                  <c:v>-3.8487790266585058E-3</c:v>
                </c:pt>
                <c:pt idx="27">
                  <c:v>1.8801343017326302E-2</c:v>
                </c:pt>
                <c:pt idx="28">
                  <c:v>-5.4625141183407703E-4</c:v>
                </c:pt>
                <c:pt idx="29">
                  <c:v>1.5360924100485208E-2</c:v>
                </c:pt>
                <c:pt idx="30">
                  <c:v>6.7810992590736537E-3</c:v>
                </c:pt>
                <c:pt idx="31">
                  <c:v>-5.8062022249602526E-3</c:v>
                </c:pt>
                <c:pt idx="32">
                  <c:v>5.8887180443915558E-3</c:v>
                </c:pt>
                <c:pt idx="33">
                  <c:v>5.4131136948076157E-3</c:v>
                </c:pt>
                <c:pt idx="34">
                  <c:v>-4.6450659269221487E-3</c:v>
                </c:pt>
                <c:pt idx="35">
                  <c:v>2.8192794225924685E-2</c:v>
                </c:pt>
                <c:pt idx="36">
                  <c:v>4.0630345310021711E-3</c:v>
                </c:pt>
                <c:pt idx="37">
                  <c:v>-2.6485619716315068E-3</c:v>
                </c:pt>
                <c:pt idx="38">
                  <c:v>3.3612052998159493E-3</c:v>
                </c:pt>
                <c:pt idx="39">
                  <c:v>-1.1827274680424747E-3</c:v>
                </c:pt>
                <c:pt idx="40">
                  <c:v>2.4381418721276791E-3</c:v>
                </c:pt>
                <c:pt idx="41">
                  <c:v>4.2159667143415415E-3</c:v>
                </c:pt>
                <c:pt idx="42">
                  <c:v>5.6183631864637779E-3</c:v>
                </c:pt>
                <c:pt idx="43">
                  <c:v>1.7245101081398772E-2</c:v>
                </c:pt>
                <c:pt idx="44">
                  <c:v>7.4623581075092356E-3</c:v>
                </c:pt>
                <c:pt idx="45">
                  <c:v>4.4985432398686152E-3</c:v>
                </c:pt>
                <c:pt idx="46">
                  <c:v>-2.1298584368917937E-2</c:v>
                </c:pt>
                <c:pt idx="47">
                  <c:v>5.3678864301314796E-3</c:v>
                </c:pt>
                <c:pt idx="48">
                  <c:v>2.7843082142964718E-2</c:v>
                </c:pt>
                <c:pt idx="49">
                  <c:v>5.1056019813862819E-2</c:v>
                </c:pt>
                <c:pt idx="50">
                  <c:v>-2.1254565128159261E-2</c:v>
                </c:pt>
                <c:pt idx="51">
                  <c:v>8.7253548804894633E-4</c:v>
                </c:pt>
                <c:pt idx="52">
                  <c:v>-8.7815802727301585E-3</c:v>
                </c:pt>
                <c:pt idx="53">
                  <c:v>1.1486923705477956E-3</c:v>
                </c:pt>
                <c:pt idx="54">
                  <c:v>-8.3920800645652625E-3</c:v>
                </c:pt>
                <c:pt idx="55">
                  <c:v>-7.3675237623907026E-3</c:v>
                </c:pt>
                <c:pt idx="56">
                  <c:v>-1.1351627412741106E-2</c:v>
                </c:pt>
                <c:pt idx="57">
                  <c:v>1.9318817956489136E-3</c:v>
                </c:pt>
                <c:pt idx="58">
                  <c:v>1.398464693103767E-3</c:v>
                </c:pt>
                <c:pt idx="59">
                  <c:v>-3.4480141612670476E-3</c:v>
                </c:pt>
                <c:pt idx="60">
                  <c:v>2.9235854885082048E-2</c:v>
                </c:pt>
                <c:pt idx="61">
                  <c:v>1.0076263389656825E-3</c:v>
                </c:pt>
                <c:pt idx="62">
                  <c:v>3.9445385003722533E-5</c:v>
                </c:pt>
              </c:numCache>
            </c:numRef>
          </c:val>
          <c:smooth val="0"/>
          <c:extLst>
            <c:ext xmlns:c16="http://schemas.microsoft.com/office/drawing/2014/chart" uri="{C3380CC4-5D6E-409C-BE32-E72D297353CC}">
              <c16:uniqueId val="{00000001-AAAE-034D-AE6F-A0226A4E8F06}"/>
            </c:ext>
          </c:extLst>
        </c:ser>
        <c:ser>
          <c:idx val="0"/>
          <c:order val="1"/>
          <c:tx>
            <c:v>Deficit officiel</c:v>
          </c:tx>
          <c:spPr>
            <a:ln w="28575" cap="rnd">
              <a:solidFill>
                <a:schemeClr val="accent1"/>
              </a:solidFill>
              <a:round/>
            </a:ln>
            <a:effectLst/>
          </c:spPr>
          <c:marker>
            <c:symbol val="none"/>
          </c:marker>
          <c:val>
            <c:numRef>
              <c:f>'Series - utilise chgB'!$D$26:$BN$26</c:f>
              <c:numCache>
                <c:formatCode>0%</c:formatCode>
                <c:ptCount val="63"/>
                <c:pt idx="0">
                  <c:v>9.2449075457998187E-4</c:v>
                </c:pt>
                <c:pt idx="1">
                  <c:v>2.2082717872967846E-4</c:v>
                </c:pt>
                <c:pt idx="2">
                  <c:v>1.3461515481671665E-3</c:v>
                </c:pt>
                <c:pt idx="3">
                  <c:v>1.1092315891776663E-2</c:v>
                </c:pt>
                <c:pt idx="4">
                  <c:v>-3.9887682849268922E-3</c:v>
                </c:pt>
                <c:pt idx="5">
                  <c:v>-5.473223679045295E-3</c:v>
                </c:pt>
                <c:pt idx="6">
                  <c:v>-9.1996377948953146E-3</c:v>
                </c:pt>
                <c:pt idx="7">
                  <c:v>1.8887842983974543E-2</c:v>
                </c:pt>
                <c:pt idx="8">
                  <c:v>1.1171303092656869E-2</c:v>
                </c:pt>
                <c:pt idx="9">
                  <c:v>6.2852508765996601E-3</c:v>
                </c:pt>
                <c:pt idx="10">
                  <c:v>8.1562572196852784E-2</c:v>
                </c:pt>
                <c:pt idx="11">
                  <c:v>1.2131901963022163E-2</c:v>
                </c:pt>
                <c:pt idx="12">
                  <c:v>-2.6115108603270779E-3</c:v>
                </c:pt>
                <c:pt idx="13">
                  <c:v>3.9010044848045936E-3</c:v>
                </c:pt>
                <c:pt idx="14">
                  <c:v>1.848652659432197E-2</c:v>
                </c:pt>
                <c:pt idx="15">
                  <c:v>2.4029162780443931E-2</c:v>
                </c:pt>
                <c:pt idx="16">
                  <c:v>1.1782179801329402E-2</c:v>
                </c:pt>
                <c:pt idx="17">
                  <c:v>1.57296192720505E-2</c:v>
                </c:pt>
                <c:pt idx="18">
                  <c:v>4.0476906329331777E-2</c:v>
                </c:pt>
                <c:pt idx="19">
                  <c:v>4.727153009718487E-2</c:v>
                </c:pt>
                <c:pt idx="20">
                  <c:v>3.6229957721849622E-2</c:v>
                </c:pt>
                <c:pt idx="21">
                  <c:v>3.7203368726531155E-2</c:v>
                </c:pt>
                <c:pt idx="22">
                  <c:v>6.4000723563070322E-2</c:v>
                </c:pt>
                <c:pt idx="23">
                  <c:v>4.0797525641340968E-2</c:v>
                </c:pt>
                <c:pt idx="24">
                  <c:v>4.6497772371752247E-2</c:v>
                </c:pt>
                <c:pt idx="25">
                  <c:v>3.6383001468940475E-2</c:v>
                </c:pt>
                <c:pt idx="26">
                  <c:v>2.8125352935688398E-2</c:v>
                </c:pt>
                <c:pt idx="27">
                  <c:v>3.8945434664006198E-2</c:v>
                </c:pt>
                <c:pt idx="28">
                  <c:v>2.5098598704084898E-2</c:v>
                </c:pt>
                <c:pt idx="29">
                  <c:v>3.3182231644905691E-2</c:v>
                </c:pt>
                <c:pt idx="30">
                  <c:v>3.111890700548442E-2</c:v>
                </c:pt>
                <c:pt idx="31">
                  <c:v>2.2823326814478156E-2</c:v>
                </c:pt>
                <c:pt idx="32">
                  <c:v>5.1900019717361009E-2</c:v>
                </c:pt>
                <c:pt idx="33">
                  <c:v>6.9001058558696593E-2</c:v>
                </c:pt>
                <c:pt idx="34">
                  <c:v>4.9584775233140747E-2</c:v>
                </c:pt>
                <c:pt idx="35">
                  <c:v>7.9278224174712836E-2</c:v>
                </c:pt>
                <c:pt idx="36">
                  <c:v>4.3121828748844092E-2</c:v>
                </c:pt>
                <c:pt idx="37">
                  <c:v>3.3880553258605277E-2</c:v>
                </c:pt>
                <c:pt idx="38">
                  <c:v>2.7147058649481946E-2</c:v>
                </c:pt>
                <c:pt idx="39">
                  <c:v>1.4846548784117586E-2</c:v>
                </c:pt>
                <c:pt idx="40">
                  <c:v>1.5623045005867113E-2</c:v>
                </c:pt>
                <c:pt idx="41">
                  <c:v>1.8008061370433079E-2</c:v>
                </c:pt>
                <c:pt idx="42">
                  <c:v>3.7220632700372444E-2</c:v>
                </c:pt>
                <c:pt idx="43">
                  <c:v>5.7399859934529972E-2</c:v>
                </c:pt>
                <c:pt idx="44">
                  <c:v>4.3368061036878028E-2</c:v>
                </c:pt>
                <c:pt idx="45">
                  <c:v>3.8054142210368083E-2</c:v>
                </c:pt>
                <c:pt idx="46">
                  <c:v>3.1382717104825077E-3</c:v>
                </c:pt>
                <c:pt idx="47">
                  <c:v>3.1730333374541633E-2</c:v>
                </c:pt>
                <c:pt idx="48">
                  <c:v>6.0480430439976307E-2</c:v>
                </c:pt>
                <c:pt idx="49">
                  <c:v>0.12280381032646807</c:v>
                </c:pt>
                <c:pt idx="50">
                  <c:v>4.7612150420315059E-2</c:v>
                </c:pt>
                <c:pt idx="51">
                  <c:v>5.2420144298714111E-2</c:v>
                </c:pt>
                <c:pt idx="52">
                  <c:v>4.102826306345643E-2</c:v>
                </c:pt>
                <c:pt idx="53">
                  <c:v>4.1989618314841881E-2</c:v>
                </c:pt>
                <c:pt idx="54">
                  <c:v>3.0654513400301831E-2</c:v>
                </c:pt>
                <c:pt idx="55">
                  <c:v>2.8884222937075151E-2</c:v>
                </c:pt>
                <c:pt idx="56">
                  <c:v>2.5020936570806833E-2</c:v>
                </c:pt>
                <c:pt idx="57">
                  <c:v>3.15160527275751E-2</c:v>
                </c:pt>
                <c:pt idx="58">
                  <c:v>2.4288010101104172E-2</c:v>
                </c:pt>
                <c:pt idx="59">
                  <c:v>2.7198493621891598E-2</c:v>
                </c:pt>
                <c:pt idx="60">
                  <c:v>0.11907679245087632</c:v>
                </c:pt>
                <c:pt idx="61">
                  <c:v>6.5784267568516103E-2</c:v>
                </c:pt>
                <c:pt idx="62">
                  <c:v>4.8084720047652782E-2</c:v>
                </c:pt>
              </c:numCache>
            </c:numRef>
          </c:val>
          <c:smooth val="0"/>
          <c:extLst>
            <c:ext xmlns:c16="http://schemas.microsoft.com/office/drawing/2014/chart" uri="{C3380CC4-5D6E-409C-BE32-E72D297353CC}">
              <c16:uniqueId val="{00000005-AAAE-034D-AE6F-A0226A4E8F06}"/>
            </c:ext>
          </c:extLst>
        </c:ser>
        <c:dLbls>
          <c:showLegendKey val="0"/>
          <c:showVal val="0"/>
          <c:showCatName val="0"/>
          <c:showSerName val="0"/>
          <c:showPercent val="0"/>
          <c:showBubbleSize val="0"/>
        </c:dLbls>
        <c:smooth val="0"/>
        <c:axId val="1199346319"/>
        <c:axId val="1199242399"/>
      </c:lineChart>
      <c:catAx>
        <c:axId val="119934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242399"/>
        <c:crosses val="autoZero"/>
        <c:auto val="1"/>
        <c:lblAlgn val="ctr"/>
        <c:lblOffset val="100"/>
        <c:noMultiLvlLbl val="0"/>
      </c:catAx>
      <c:valAx>
        <c:axId val="1199242399"/>
        <c:scaling>
          <c:orientation val="minMax"/>
          <c:max val="0.13"/>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3463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r et g, insee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v>g</c:v>
          </c:tx>
          <c:spPr>
            <a:ln w="28575" cap="rnd">
              <a:solidFill>
                <a:schemeClr val="accent2"/>
              </a:solidFill>
              <a:round/>
            </a:ln>
            <a:effectLst/>
          </c:spPr>
          <c:marker>
            <c:symbol val="none"/>
          </c:marker>
          <c:cat>
            <c:numRef>
              <c:f>'Series - utilise chgB'!$W$2:$BN$2</c:f>
              <c:numCache>
                <c:formatCode>General</c:formatCode>
                <c:ptCount val="44"/>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pt idx="42">
                  <c:v>2021</c:v>
                </c:pt>
                <c:pt idx="43">
                  <c:v>2022</c:v>
                </c:pt>
              </c:numCache>
            </c:numRef>
          </c:cat>
          <c:val>
            <c:numRef>
              <c:f>'Series - utilise chgB'!$W$44:$BN$44</c:f>
              <c:numCache>
                <c:formatCode>0.00%</c:formatCode>
                <c:ptCount val="44"/>
                <c:pt idx="0">
                  <c:v>0.14226295483556339</c:v>
                </c:pt>
                <c:pt idx="1">
                  <c:v>0.13450189598453077</c:v>
                </c:pt>
                <c:pt idx="2">
                  <c:v>0.12885981804900726</c:v>
                </c:pt>
                <c:pt idx="3">
                  <c:v>0.14903183426963551</c:v>
                </c:pt>
                <c:pt idx="4">
                  <c:v>0.1101095754357162</c:v>
                </c:pt>
                <c:pt idx="5">
                  <c:v>8.6882332685638497E-2</c:v>
                </c:pt>
                <c:pt idx="6">
                  <c:v>7.1650425017325992E-2</c:v>
                </c:pt>
                <c:pt idx="7">
                  <c:v>7.5106013153154016E-2</c:v>
                </c:pt>
                <c:pt idx="8">
                  <c:v>5.0806780293544129E-2</c:v>
                </c:pt>
                <c:pt idx="9">
                  <c:v>8.0880110936782712E-2</c:v>
                </c:pt>
                <c:pt idx="10">
                  <c:v>7.7718151997103302E-2</c:v>
                </c:pt>
                <c:pt idx="11">
                  <c:v>5.6587916611925859E-2</c:v>
                </c:pt>
                <c:pt idx="12">
                  <c:v>3.6219586045602048E-2</c:v>
                </c:pt>
                <c:pt idx="13">
                  <c:v>3.5978583958120591E-2</c:v>
                </c:pt>
                <c:pt idx="14">
                  <c:v>9.8463018453858187E-3</c:v>
                </c:pt>
                <c:pt idx="15">
                  <c:v>3.3050846715622528E-2</c:v>
                </c:pt>
                <c:pt idx="16">
                  <c:v>3.2551126525277807E-2</c:v>
                </c:pt>
                <c:pt idx="17">
                  <c:v>2.7902612961134388E-2</c:v>
                </c:pt>
                <c:pt idx="18">
                  <c:v>3.235015563785959E-2</c:v>
                </c:pt>
                <c:pt idx="19">
                  <c:v>4.5730238084371821E-2</c:v>
                </c:pt>
                <c:pt idx="20">
                  <c:v>3.6321580950013921E-2</c:v>
                </c:pt>
                <c:pt idx="21">
                  <c:v>5.5379054517526338E-2</c:v>
                </c:pt>
                <c:pt idx="22">
                  <c:v>4.0318953594145723E-2</c:v>
                </c:pt>
                <c:pt idx="23">
                  <c:v>3.2264334936939143E-2</c:v>
                </c:pt>
                <c:pt idx="24">
                  <c:v>2.697834590500614E-2</c:v>
                </c:pt>
                <c:pt idx="25">
                  <c:v>4.498346074548687E-2</c:v>
                </c:pt>
                <c:pt idx="26">
                  <c:v>3.6317670166823302E-2</c:v>
                </c:pt>
                <c:pt idx="27">
                  <c:v>4.6574419348719198E-2</c:v>
                </c:pt>
                <c:pt idx="28">
                  <c:v>5.0433649631442368E-2</c:v>
                </c:pt>
                <c:pt idx="29">
                  <c:v>2.6280545596901295E-2</c:v>
                </c:pt>
                <c:pt idx="30">
                  <c:v>-2.8086007689296255E-2</c:v>
                </c:pt>
                <c:pt idx="31">
                  <c:v>3.0399881843936827E-2</c:v>
                </c:pt>
                <c:pt idx="32">
                  <c:v>3.1614467879089281E-2</c:v>
                </c:pt>
                <c:pt idx="33">
                  <c:v>1.4785978607334327E-2</c:v>
                </c:pt>
                <c:pt idx="34">
                  <c:v>1.3589594811193484E-2</c:v>
                </c:pt>
                <c:pt idx="35">
                  <c:v>1.5385959691855522E-2</c:v>
                </c:pt>
                <c:pt idx="36">
                  <c:v>2.2638288371054527E-2</c:v>
                </c:pt>
                <c:pt idx="37">
                  <c:v>1.6237481987161795E-2</c:v>
                </c:pt>
                <c:pt idx="38">
                  <c:v>2.824948783172343E-2</c:v>
                </c:pt>
                <c:pt idx="39">
                  <c:v>2.8757962809316417E-2</c:v>
                </c:pt>
                <c:pt idx="40">
                  <c:v>3.1451280536672011E-2</c:v>
                </c:pt>
                <c:pt idx="41">
                  <c:v>-4.9147226717699888E-2</c:v>
                </c:pt>
                <c:pt idx="42">
                  <c:v>7.9507919469573363E-2</c:v>
                </c:pt>
                <c:pt idx="43">
                  <c:v>5.4743221542709053E-2</c:v>
                </c:pt>
              </c:numCache>
            </c:numRef>
          </c:val>
          <c:smooth val="0"/>
          <c:extLst>
            <c:ext xmlns:c16="http://schemas.microsoft.com/office/drawing/2014/chart" uri="{C3380CC4-5D6E-409C-BE32-E72D297353CC}">
              <c16:uniqueId val="{00000001-1F24-43B2-BC8E-D0D93CA05012}"/>
            </c:ext>
          </c:extLst>
        </c:ser>
        <c:dLbls>
          <c:showLegendKey val="0"/>
          <c:showVal val="0"/>
          <c:showCatName val="0"/>
          <c:showSerName val="0"/>
          <c:showPercent val="0"/>
          <c:showBubbleSize val="0"/>
        </c:dLbls>
        <c:marker val="1"/>
        <c:smooth val="0"/>
        <c:axId val="787051743"/>
        <c:axId val="787048831"/>
      </c:lineChart>
      <c:lineChart>
        <c:grouping val="standard"/>
        <c:varyColors val="0"/>
        <c:ser>
          <c:idx val="0"/>
          <c:order val="0"/>
          <c:tx>
            <c:v>r</c:v>
          </c:tx>
          <c:spPr>
            <a:ln w="28575" cap="rnd">
              <a:solidFill>
                <a:schemeClr val="accent1"/>
              </a:solidFill>
              <a:round/>
            </a:ln>
            <a:effectLst/>
          </c:spPr>
          <c:marker>
            <c:symbol val="none"/>
          </c:marker>
          <c:cat>
            <c:numRef>
              <c:f>'Series - utilise chgB'!$W$2:$BN$2</c:f>
              <c:numCache>
                <c:formatCode>General</c:formatCode>
                <c:ptCount val="44"/>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pt idx="42">
                  <c:v>2021</c:v>
                </c:pt>
                <c:pt idx="43">
                  <c:v>2022</c:v>
                </c:pt>
              </c:numCache>
            </c:numRef>
          </c:cat>
          <c:val>
            <c:numRef>
              <c:f>'Series - utilise chgB'!$W$43:$BN$43</c:f>
              <c:numCache>
                <c:formatCode>0.00%</c:formatCode>
                <c:ptCount val="44"/>
                <c:pt idx="0">
                  <c:v>5.3008138446498605E-2</c:v>
                </c:pt>
                <c:pt idx="1">
                  <c:v>5.7800781024133718E-2</c:v>
                </c:pt>
                <c:pt idx="2">
                  <c:v>7.5866843668881717E-2</c:v>
                </c:pt>
                <c:pt idx="3">
                  <c:v>6.7556299606818776E-2</c:v>
                </c:pt>
                <c:pt idx="4">
                  <c:v>8.0506316591216182E-2</c:v>
                </c:pt>
                <c:pt idx="5">
                  <c:v>7.8059776315768922E-2</c:v>
                </c:pt>
                <c:pt idx="6">
                  <c:v>8.0183853232051377E-2</c:v>
                </c:pt>
                <c:pt idx="7">
                  <c:v>7.9533869080242445E-2</c:v>
                </c:pt>
                <c:pt idx="8">
                  <c:v>7.1464712018769971E-2</c:v>
                </c:pt>
                <c:pt idx="9">
                  <c:v>6.8905086331062307E-2</c:v>
                </c:pt>
                <c:pt idx="10">
                  <c:v>6.9614318005127365E-2</c:v>
                </c:pt>
                <c:pt idx="11">
                  <c:v>7.3198562928529859E-2</c:v>
                </c:pt>
                <c:pt idx="12">
                  <c:v>7.4678140003811178E-2</c:v>
                </c:pt>
                <c:pt idx="13">
                  <c:v>7.1976744737972706E-2</c:v>
                </c:pt>
                <c:pt idx="14">
                  <c:v>6.7260852072528632E-2</c:v>
                </c:pt>
                <c:pt idx="15">
                  <c:v>6.4738625403021416E-2</c:v>
                </c:pt>
                <c:pt idx="16">
                  <c:v>5.9895952109464086E-2</c:v>
                </c:pt>
                <c:pt idx="17">
                  <c:v>5.9068290100582316E-2</c:v>
                </c:pt>
                <c:pt idx="18">
                  <c:v>5.6992744558418816E-2</c:v>
                </c:pt>
                <c:pt idx="19">
                  <c:v>5.436670254754216E-2</c:v>
                </c:pt>
                <c:pt idx="20">
                  <c:v>4.9753763566343798E-2</c:v>
                </c:pt>
                <c:pt idx="21">
                  <c:v>4.9161363636363635E-2</c:v>
                </c:pt>
                <c:pt idx="22">
                  <c:v>5.1065329954830888E-2</c:v>
                </c:pt>
                <c:pt idx="23">
                  <c:v>4.9016342573438149E-2</c:v>
                </c:pt>
                <c:pt idx="24">
                  <c:v>4.3693889098453412E-2</c:v>
                </c:pt>
                <c:pt idx="25">
                  <c:v>4.1692673895794764E-2</c:v>
                </c:pt>
                <c:pt idx="26">
                  <c:v>3.9710362047440703E-2</c:v>
                </c:pt>
                <c:pt idx="27">
                  <c:v>3.9830199618984513E-2</c:v>
                </c:pt>
                <c:pt idx="28">
                  <c:v>4.1161636062731495E-2</c:v>
                </c:pt>
                <c:pt idx="29">
                  <c:v>4.1263854901396287E-2</c:v>
                </c:pt>
                <c:pt idx="30">
                  <c:v>3.0266715830875122E-2</c:v>
                </c:pt>
                <c:pt idx="31">
                  <c:v>2.9280571362211124E-2</c:v>
                </c:pt>
                <c:pt idx="32">
                  <c:v>3.0437681001038195E-2</c:v>
                </c:pt>
                <c:pt idx="33">
                  <c:v>2.8543689320388348E-2</c:v>
                </c:pt>
                <c:pt idx="34">
                  <c:v>2.4379707686935703E-2</c:v>
                </c:pt>
                <c:pt idx="35">
                  <c:v>2.2429247561093404E-2</c:v>
                </c:pt>
                <c:pt idx="36">
                  <c:v>2.0528091467129E-2</c:v>
                </c:pt>
                <c:pt idx="37">
                  <c:v>1.8761643835616439E-2</c:v>
                </c:pt>
                <c:pt idx="38">
                  <c:v>1.7564091230551627E-2</c:v>
                </c:pt>
                <c:pt idx="39">
                  <c:v>1.738943012328649E-2</c:v>
                </c:pt>
                <c:pt idx="40">
                  <c:v>1.4792758057080592E-2</c:v>
                </c:pt>
                <c:pt idx="41">
                  <c:v>1.0944367228879457E-2</c:v>
                </c:pt>
                <c:pt idx="42">
                  <c:v>1.2232638766052288E-2</c:v>
                </c:pt>
                <c:pt idx="43">
                  <c:v>1.7177004333694474E-2</c:v>
                </c:pt>
              </c:numCache>
            </c:numRef>
          </c:val>
          <c:smooth val="0"/>
          <c:extLst>
            <c:ext xmlns:c16="http://schemas.microsoft.com/office/drawing/2014/chart" uri="{C3380CC4-5D6E-409C-BE32-E72D297353CC}">
              <c16:uniqueId val="{00000000-1F24-43B2-BC8E-D0D93CA05012}"/>
            </c:ext>
          </c:extLst>
        </c:ser>
        <c:dLbls>
          <c:showLegendKey val="0"/>
          <c:showVal val="0"/>
          <c:showCatName val="0"/>
          <c:showSerName val="0"/>
          <c:showPercent val="0"/>
          <c:showBubbleSize val="0"/>
        </c:dLbls>
        <c:marker val="1"/>
        <c:smooth val="0"/>
        <c:axId val="586389967"/>
        <c:axId val="586375407"/>
      </c:lineChart>
      <c:catAx>
        <c:axId val="787051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048831"/>
        <c:crossesAt val="-5"/>
        <c:auto val="1"/>
        <c:lblAlgn val="ctr"/>
        <c:lblOffset val="100"/>
        <c:noMultiLvlLbl val="0"/>
      </c:catAx>
      <c:valAx>
        <c:axId val="787048831"/>
        <c:scaling>
          <c:orientation val="minMax"/>
          <c:max val="0.15000000000000002"/>
          <c:min val="-5.000000000000001E-2"/>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051743"/>
        <c:crosses val="autoZero"/>
        <c:crossBetween val="between"/>
      </c:valAx>
      <c:valAx>
        <c:axId val="586375407"/>
        <c:scaling>
          <c:orientation val="minMax"/>
          <c:max val="0.15000000000000002"/>
          <c:min val="-5.000000000000001E-2"/>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389967"/>
        <c:crosses val="max"/>
        <c:crossBetween val="between"/>
      </c:valAx>
      <c:catAx>
        <c:axId val="586389967"/>
        <c:scaling>
          <c:orientation val="minMax"/>
        </c:scaling>
        <c:delete val="1"/>
        <c:axPos val="b"/>
        <c:numFmt formatCode="General" sourceLinked="1"/>
        <c:majorTickMark val="out"/>
        <c:minorTickMark val="none"/>
        <c:tickLblPos val="nextTo"/>
        <c:crossAx val="58637540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r jorda et insee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jorda</c:v>
          </c:tx>
          <c:spPr>
            <a:ln w="28575" cap="rnd">
              <a:solidFill>
                <a:schemeClr val="accent1"/>
              </a:solidFill>
              <a:round/>
            </a:ln>
            <a:effectLst/>
          </c:spPr>
          <c:marker>
            <c:symbol val="none"/>
          </c:marker>
          <c:cat>
            <c:numRef>
              <c:f>'Series - utilise chgB'!$D$2:$BN$2</c:f>
              <c:numCache>
                <c:formatCode>General</c:formatCode>
                <c:ptCount val="6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numCache>
            </c:numRef>
          </c:cat>
          <c:val>
            <c:numRef>
              <c:f>'Series - utilise chgB'!$D$54:$BL$54</c:f>
              <c:numCache>
                <c:formatCode>0.00%</c:formatCode>
                <c:ptCount val="61"/>
                <c:pt idx="0">
                  <c:v>3.8483531198313117E-2</c:v>
                </c:pt>
                <c:pt idx="1">
                  <c:v>3.9332648570651552E-2</c:v>
                </c:pt>
                <c:pt idx="2">
                  <c:v>4.4614443439496623E-2</c:v>
                </c:pt>
                <c:pt idx="3">
                  <c:v>4.3913491136984742E-2</c:v>
                </c:pt>
                <c:pt idx="4">
                  <c:v>3.8888139172702778E-2</c:v>
                </c:pt>
                <c:pt idx="5">
                  <c:v>4.4369398836850801E-2</c:v>
                </c:pt>
                <c:pt idx="6">
                  <c:v>4.4634123599833125E-2</c:v>
                </c:pt>
                <c:pt idx="7">
                  <c:v>6.5690583974781253E-2</c:v>
                </c:pt>
                <c:pt idx="8">
                  <c:v>6.9023232545149943E-2</c:v>
                </c:pt>
                <c:pt idx="9">
                  <c:v>7.223593012707076E-2</c:v>
                </c:pt>
                <c:pt idx="10">
                  <c:v>6.5431963454776504E-2</c:v>
                </c:pt>
                <c:pt idx="11">
                  <c:v>3.7999040758876272E-2</c:v>
                </c:pt>
                <c:pt idx="12">
                  <c:v>3.1291653457795977E-2</c:v>
                </c:pt>
                <c:pt idx="13">
                  <c:v>3.3340733123823872E-2</c:v>
                </c:pt>
                <c:pt idx="14">
                  <c:v>4.2830910621233502E-2</c:v>
                </c:pt>
                <c:pt idx="15">
                  <c:v>6.6006814108605566E-2</c:v>
                </c:pt>
                <c:pt idx="16">
                  <c:v>5.9021225097034863E-2</c:v>
                </c:pt>
                <c:pt idx="17">
                  <c:v>7.0036224494109123E-2</c:v>
                </c:pt>
                <c:pt idx="18">
                  <c:v>7.8212026881897628E-2</c:v>
                </c:pt>
                <c:pt idx="19">
                  <c:v>7.5089982357431431E-2</c:v>
                </c:pt>
                <c:pt idx="20">
                  <c:v>6.9787576904123252E-2</c:v>
                </c:pt>
                <c:pt idx="21">
                  <c:v>9.0972216902362971E-2</c:v>
                </c:pt>
                <c:pt idx="22">
                  <c:v>8.9729236144543104E-2</c:v>
                </c:pt>
                <c:pt idx="23">
                  <c:v>9.4584090593571007E-2</c:v>
                </c:pt>
                <c:pt idx="24">
                  <c:v>9.2451872449055991E-2</c:v>
                </c:pt>
                <c:pt idx="25">
                  <c:v>9.0650673811894456E-2</c:v>
                </c:pt>
                <c:pt idx="26">
                  <c:v>8.7166013874436954E-2</c:v>
                </c:pt>
                <c:pt idx="27">
                  <c:v>8.0569555905514928E-2</c:v>
                </c:pt>
                <c:pt idx="28">
                  <c:v>7.4329131032898635E-2</c:v>
                </c:pt>
                <c:pt idx="29">
                  <c:v>7.6852409874239969E-2</c:v>
                </c:pt>
                <c:pt idx="30">
                  <c:v>8.0029708485204284E-2</c:v>
                </c:pt>
                <c:pt idx="31">
                  <c:v>7.9522564683941532E-2</c:v>
                </c:pt>
                <c:pt idx="32">
                  <c:v>8.230634183762113E-2</c:v>
                </c:pt>
                <c:pt idx="33">
                  <c:v>7.8594140916799504E-2</c:v>
                </c:pt>
                <c:pt idx="34">
                  <c:v>7.1668790064386992E-2</c:v>
                </c:pt>
                <c:pt idx="35">
                  <c:v>6.9457497327184661E-2</c:v>
                </c:pt>
                <c:pt idx="36">
                  <c:v>6.3614595210946409E-2</c:v>
                </c:pt>
                <c:pt idx="37">
                  <c:v>6.0296453149814716E-2</c:v>
                </c:pt>
                <c:pt idx="38">
                  <c:v>5.6862646985238935E-2</c:v>
                </c:pt>
                <c:pt idx="39">
                  <c:v>5.0991508192799906E-2</c:v>
                </c:pt>
                <c:pt idx="40">
                  <c:v>5.0486637880732876E-2</c:v>
                </c:pt>
                <c:pt idx="41">
                  <c:v>5.2672727272727267E-2</c:v>
                </c:pt>
                <c:pt idx="42">
                  <c:v>5.2207777900187283E-2</c:v>
                </c:pt>
                <c:pt idx="43">
                  <c:v>4.7924079437318995E-2</c:v>
                </c:pt>
                <c:pt idx="44">
                  <c:v>4.459826480573368E-2</c:v>
                </c:pt>
                <c:pt idx="45">
                  <c:v>4.2062946310499873E-2</c:v>
                </c:pt>
                <c:pt idx="46">
                  <c:v>4.0022471910112364E-2</c:v>
                </c:pt>
                <c:pt idx="47">
                  <c:v>4.3261823904580471E-2</c:v>
                </c:pt>
                <c:pt idx="48">
                  <c:v>4.518244148475057E-2</c:v>
                </c:pt>
                <c:pt idx="49">
                  <c:v>3.5446955520368501E-2</c:v>
                </c:pt>
                <c:pt idx="50">
                  <c:v>3.0990044247787611E-2</c:v>
                </c:pt>
                <c:pt idx="51">
                  <c:v>3.2344675415166647E-2</c:v>
                </c:pt>
                <c:pt idx="52">
                  <c:v>2.9880334407955851E-2</c:v>
                </c:pt>
                <c:pt idx="53">
                  <c:v>2.5511013675749036E-2</c:v>
                </c:pt>
                <c:pt idx="54">
                  <c:v>2.3166558587319797E-2</c:v>
                </c:pt>
                <c:pt idx="55">
                  <c:v>2.1157635467980294E-2</c:v>
                </c:pt>
                <c:pt idx="56">
                  <c:v>1.9253080924042924E-2</c:v>
                </c:pt>
                <c:pt idx="57">
                  <c:v>1.8144748858447489E-2</c:v>
                </c:pt>
                <c:pt idx="58">
                  <c:v>1.783062234794908E-2</c:v>
                </c:pt>
                <c:pt idx="59">
                  <c:v>1.5215535822053624E-2</c:v>
                </c:pt>
                <c:pt idx="60">
                  <c:v>1.2210301328527724E-2</c:v>
                </c:pt>
              </c:numCache>
            </c:numRef>
          </c:val>
          <c:smooth val="0"/>
          <c:extLst>
            <c:ext xmlns:c16="http://schemas.microsoft.com/office/drawing/2014/chart" uri="{C3380CC4-5D6E-409C-BE32-E72D297353CC}">
              <c16:uniqueId val="{00000000-8658-47F4-9F02-B864D85EC430}"/>
            </c:ext>
          </c:extLst>
        </c:ser>
        <c:ser>
          <c:idx val="1"/>
          <c:order val="1"/>
          <c:tx>
            <c:v>insee</c:v>
          </c:tx>
          <c:spPr>
            <a:ln w="28575" cap="rnd">
              <a:solidFill>
                <a:schemeClr val="accent2"/>
              </a:solidFill>
              <a:round/>
            </a:ln>
            <a:effectLst/>
          </c:spPr>
          <c:marker>
            <c:symbol val="none"/>
          </c:marker>
          <c:cat>
            <c:numRef>
              <c:f>'Series - utilise chgB'!$D$2:$BN$2</c:f>
              <c:numCache>
                <c:formatCode>General</c:formatCode>
                <c:ptCount val="6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numCache>
            </c:numRef>
          </c:cat>
          <c:val>
            <c:numRef>
              <c:f>'Series - utilise chgB'!$D$43:$BN$43</c:f>
              <c:numCache>
                <c:formatCode>0.0</c:formatCode>
                <c:ptCount val="63"/>
                <c:pt idx="19" formatCode="0.00%">
                  <c:v>5.3008138446498605E-2</c:v>
                </c:pt>
                <c:pt idx="20" formatCode="0.00%">
                  <c:v>5.7800781024133718E-2</c:v>
                </c:pt>
                <c:pt idx="21" formatCode="0.00%">
                  <c:v>7.5866843668881717E-2</c:v>
                </c:pt>
                <c:pt idx="22" formatCode="0.00%">
                  <c:v>6.7556299606818776E-2</c:v>
                </c:pt>
                <c:pt idx="23" formatCode="0.00%">
                  <c:v>8.0506316591216182E-2</c:v>
                </c:pt>
                <c:pt idx="24" formatCode="0.00%">
                  <c:v>7.8059776315768922E-2</c:v>
                </c:pt>
                <c:pt idx="25" formatCode="0.00%">
                  <c:v>8.0183853232051377E-2</c:v>
                </c:pt>
                <c:pt idx="26" formatCode="0.00%">
                  <c:v>7.9533869080242445E-2</c:v>
                </c:pt>
                <c:pt idx="27" formatCode="0.00%">
                  <c:v>7.1464712018769971E-2</c:v>
                </c:pt>
                <c:pt idx="28" formatCode="0.00%">
                  <c:v>6.8905086331062307E-2</c:v>
                </c:pt>
                <c:pt idx="29" formatCode="0.00%">
                  <c:v>6.9614318005127365E-2</c:v>
                </c:pt>
                <c:pt idx="30" formatCode="0.00%">
                  <c:v>7.3198562928529859E-2</c:v>
                </c:pt>
                <c:pt idx="31" formatCode="0.00%">
                  <c:v>7.4678140003811178E-2</c:v>
                </c:pt>
                <c:pt idx="32" formatCode="0.00%">
                  <c:v>7.1976744737972706E-2</c:v>
                </c:pt>
                <c:pt idx="33" formatCode="0.00%">
                  <c:v>6.7260852072528632E-2</c:v>
                </c:pt>
                <c:pt idx="34" formatCode="0.00%">
                  <c:v>6.4738625403021416E-2</c:v>
                </c:pt>
                <c:pt idx="35" formatCode="0.00%">
                  <c:v>5.9895952109464086E-2</c:v>
                </c:pt>
                <c:pt idx="36" formatCode="0.00%">
                  <c:v>5.9068290100582316E-2</c:v>
                </c:pt>
                <c:pt idx="37" formatCode="0.00%">
                  <c:v>5.6992744558418816E-2</c:v>
                </c:pt>
                <c:pt idx="38" formatCode="0.00%">
                  <c:v>5.436670254754216E-2</c:v>
                </c:pt>
                <c:pt idx="39" formatCode="0.00%">
                  <c:v>4.9753763566343798E-2</c:v>
                </c:pt>
                <c:pt idx="40" formatCode="0.00%">
                  <c:v>4.9161363636363635E-2</c:v>
                </c:pt>
                <c:pt idx="41" formatCode="0.00%">
                  <c:v>5.1065329954830888E-2</c:v>
                </c:pt>
                <c:pt idx="42" formatCode="0.00%">
                  <c:v>4.9016342573438149E-2</c:v>
                </c:pt>
                <c:pt idx="43" formatCode="0.00%">
                  <c:v>4.3693889098453412E-2</c:v>
                </c:pt>
                <c:pt idx="44" formatCode="0.00%">
                  <c:v>4.1692673895794764E-2</c:v>
                </c:pt>
                <c:pt idx="45" formatCode="0.00%">
                  <c:v>3.9710362047440703E-2</c:v>
                </c:pt>
                <c:pt idx="46" formatCode="0.00%">
                  <c:v>3.9830199618984513E-2</c:v>
                </c:pt>
                <c:pt idx="47" formatCode="0.00%">
                  <c:v>4.1161636062731495E-2</c:v>
                </c:pt>
                <c:pt idx="48" formatCode="0.00%">
                  <c:v>4.1263854901396287E-2</c:v>
                </c:pt>
                <c:pt idx="49" formatCode="0.00%">
                  <c:v>3.0266715830875122E-2</c:v>
                </c:pt>
                <c:pt idx="50" formatCode="0.00%">
                  <c:v>2.9280571362211124E-2</c:v>
                </c:pt>
                <c:pt idx="51" formatCode="0.00%">
                  <c:v>3.0437681001038195E-2</c:v>
                </c:pt>
                <c:pt idx="52" formatCode="0.00%">
                  <c:v>2.8543689320388348E-2</c:v>
                </c:pt>
                <c:pt idx="53" formatCode="0.00%">
                  <c:v>2.4379707686935703E-2</c:v>
                </c:pt>
                <c:pt idx="54" formatCode="0.00%">
                  <c:v>2.2429247561093404E-2</c:v>
                </c:pt>
                <c:pt idx="55" formatCode="0.00%">
                  <c:v>2.0528091467129E-2</c:v>
                </c:pt>
                <c:pt idx="56" formatCode="0.00%">
                  <c:v>1.8761643835616439E-2</c:v>
                </c:pt>
                <c:pt idx="57" formatCode="0.00%">
                  <c:v>1.7564091230551627E-2</c:v>
                </c:pt>
                <c:pt idx="58" formatCode="0.00%">
                  <c:v>1.738943012328649E-2</c:v>
                </c:pt>
                <c:pt idx="59" formatCode="0.00%">
                  <c:v>1.4792758057080592E-2</c:v>
                </c:pt>
                <c:pt idx="60" formatCode="0.00%">
                  <c:v>1.0944367228879457E-2</c:v>
                </c:pt>
                <c:pt idx="61" formatCode="0.00%">
                  <c:v>1.2232638766052288E-2</c:v>
                </c:pt>
                <c:pt idx="62" formatCode="0.00%">
                  <c:v>1.7177004333694474E-2</c:v>
                </c:pt>
              </c:numCache>
            </c:numRef>
          </c:val>
          <c:smooth val="0"/>
          <c:extLst>
            <c:ext xmlns:c16="http://schemas.microsoft.com/office/drawing/2014/chart" uri="{C3380CC4-5D6E-409C-BE32-E72D297353CC}">
              <c16:uniqueId val="{00000001-8658-47F4-9F02-B864D85EC430}"/>
            </c:ext>
          </c:extLst>
        </c:ser>
        <c:dLbls>
          <c:showLegendKey val="0"/>
          <c:showVal val="0"/>
          <c:showCatName val="0"/>
          <c:showSerName val="0"/>
          <c:showPercent val="0"/>
          <c:showBubbleSize val="0"/>
        </c:dLbls>
        <c:smooth val="0"/>
        <c:axId val="960121231"/>
        <c:axId val="960136207"/>
      </c:lineChart>
      <c:catAx>
        <c:axId val="96012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136207"/>
        <c:crosses val="autoZero"/>
        <c:auto val="1"/>
        <c:lblAlgn val="ctr"/>
        <c:lblOffset val="100"/>
        <c:noMultiLvlLbl val="0"/>
      </c:catAx>
      <c:valAx>
        <c:axId val="96013620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12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2000" b="1">
                <a:solidFill>
                  <a:sysClr val="windowText" lastClr="000000"/>
                </a:solidFill>
              </a:rPr>
              <a:t>Croissance</a:t>
            </a:r>
            <a:r>
              <a:rPr lang="fr-FR" sz="2000" b="1" baseline="0">
                <a:solidFill>
                  <a:sysClr val="windowText" lastClr="000000"/>
                </a:solidFill>
              </a:rPr>
              <a:t> et taux d'intérêt apparent </a:t>
            </a:r>
            <a:endParaRPr lang="fr-FR" sz="20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croissance pib nominal</c:v>
          </c:tx>
          <c:spPr>
            <a:ln w="28575" cap="rnd">
              <a:solidFill>
                <a:schemeClr val="accent1"/>
              </a:solidFill>
              <a:round/>
            </a:ln>
            <a:effectLst/>
          </c:spPr>
          <c:marker>
            <c:symbol val="none"/>
          </c:marker>
          <c:cat>
            <c:numRef>
              <c:f>'Series - utilise deficit public'!$D$2:$BN$2</c:f>
              <c:numCache>
                <c:formatCode>0</c:formatCode>
                <c:ptCount val="6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numCache>
            </c:numRef>
          </c:cat>
          <c:val>
            <c:numRef>
              <c:f>'Series - utilise chgB'!$D$44:$BN$44</c:f>
              <c:numCache>
                <c:formatCode>0.00%</c:formatCode>
                <c:ptCount val="63"/>
                <c:pt idx="0">
                  <c:v>0.10815607032155805</c:v>
                </c:pt>
                <c:pt idx="1">
                  <c:v>8.4148268352051803E-2</c:v>
                </c:pt>
                <c:pt idx="2">
                  <c:v>0.12074839980305274</c:v>
                </c:pt>
                <c:pt idx="3">
                  <c:v>0.12104171792078167</c:v>
                </c:pt>
                <c:pt idx="4">
                  <c:v>0.1091168448443427</c:v>
                </c:pt>
                <c:pt idx="5">
                  <c:v>8.0093279626881619E-2</c:v>
                </c:pt>
                <c:pt idx="6">
                  <c:v>8.3797859255188234E-2</c:v>
                </c:pt>
                <c:pt idx="7">
                  <c:v>8.1121869944220437E-2</c:v>
                </c:pt>
                <c:pt idx="8">
                  <c:v>9.088167960243454E-2</c:v>
                </c:pt>
                <c:pt idx="9">
                  <c:v>0.15031274633252445</c:v>
                </c:pt>
                <c:pt idx="10">
                  <c:v>0.11864798960539669</c:v>
                </c:pt>
                <c:pt idx="11">
                  <c:v>0.11530811946093023</c:v>
                </c:pt>
                <c:pt idx="12">
                  <c:v>0.11623345126683393</c:v>
                </c:pt>
                <c:pt idx="13">
                  <c:v>0.14702818764498016</c:v>
                </c:pt>
                <c:pt idx="14">
                  <c:v>0.16642803420708097</c:v>
                </c:pt>
                <c:pt idx="15">
                  <c:v>0.12660960605250082</c:v>
                </c:pt>
                <c:pt idx="16">
                  <c:v>0.15574284793705173</c:v>
                </c:pt>
                <c:pt idx="17">
                  <c:v>0.12543468372632161</c:v>
                </c:pt>
                <c:pt idx="18">
                  <c:v>0.13626807732548474</c:v>
                </c:pt>
                <c:pt idx="19">
                  <c:v>0.14226295483556339</c:v>
                </c:pt>
                <c:pt idx="20">
                  <c:v>0.13450189598453077</c:v>
                </c:pt>
                <c:pt idx="21">
                  <c:v>0.12885981804900726</c:v>
                </c:pt>
                <c:pt idx="22">
                  <c:v>0.14903183426963551</c:v>
                </c:pt>
                <c:pt idx="23">
                  <c:v>0.1101095754357162</c:v>
                </c:pt>
                <c:pt idx="24">
                  <c:v>8.6882332685638497E-2</c:v>
                </c:pt>
                <c:pt idx="25">
                  <c:v>7.1650425017325992E-2</c:v>
                </c:pt>
                <c:pt idx="26">
                  <c:v>7.5106013153154016E-2</c:v>
                </c:pt>
                <c:pt idx="27">
                  <c:v>5.0806780293544129E-2</c:v>
                </c:pt>
                <c:pt idx="28">
                  <c:v>8.0880110936782712E-2</c:v>
                </c:pt>
                <c:pt idx="29">
                  <c:v>7.7718151997103302E-2</c:v>
                </c:pt>
                <c:pt idx="30">
                  <c:v>5.6587916611925859E-2</c:v>
                </c:pt>
                <c:pt idx="31">
                  <c:v>3.6219586045602048E-2</c:v>
                </c:pt>
                <c:pt idx="32">
                  <c:v>3.5978583958120591E-2</c:v>
                </c:pt>
                <c:pt idx="33">
                  <c:v>9.8463018453858187E-3</c:v>
                </c:pt>
                <c:pt idx="34">
                  <c:v>3.3050846715622528E-2</c:v>
                </c:pt>
                <c:pt idx="35">
                  <c:v>3.2551126525277807E-2</c:v>
                </c:pt>
                <c:pt idx="36">
                  <c:v>2.7902612961134388E-2</c:v>
                </c:pt>
                <c:pt idx="37">
                  <c:v>3.235015563785959E-2</c:v>
                </c:pt>
                <c:pt idx="38">
                  <c:v>4.5730238084371821E-2</c:v>
                </c:pt>
                <c:pt idx="39">
                  <c:v>3.6321580950013921E-2</c:v>
                </c:pt>
                <c:pt idx="40">
                  <c:v>5.5379054517526338E-2</c:v>
                </c:pt>
                <c:pt idx="41">
                  <c:v>4.0318953594145723E-2</c:v>
                </c:pt>
                <c:pt idx="42">
                  <c:v>3.2264334936939143E-2</c:v>
                </c:pt>
                <c:pt idx="43">
                  <c:v>2.697834590500614E-2</c:v>
                </c:pt>
                <c:pt idx="44">
                  <c:v>4.498346074548687E-2</c:v>
                </c:pt>
                <c:pt idx="45">
                  <c:v>3.6317670166823302E-2</c:v>
                </c:pt>
                <c:pt idx="46">
                  <c:v>4.6574419348719198E-2</c:v>
                </c:pt>
                <c:pt idx="47">
                  <c:v>5.0433649631442368E-2</c:v>
                </c:pt>
                <c:pt idx="48">
                  <c:v>2.6280545596901295E-2</c:v>
                </c:pt>
                <c:pt idx="49">
                  <c:v>-2.8086007689296255E-2</c:v>
                </c:pt>
                <c:pt idx="50">
                  <c:v>3.0399881843936827E-2</c:v>
                </c:pt>
                <c:pt idx="51">
                  <c:v>3.1614467879089281E-2</c:v>
                </c:pt>
                <c:pt idx="52">
                  <c:v>1.4785978607334327E-2</c:v>
                </c:pt>
                <c:pt idx="53">
                  <c:v>1.3589594811193484E-2</c:v>
                </c:pt>
                <c:pt idx="54">
                  <c:v>1.5385959691855522E-2</c:v>
                </c:pt>
                <c:pt idx="55">
                  <c:v>2.2638288371054527E-2</c:v>
                </c:pt>
                <c:pt idx="56">
                  <c:v>1.6237481987161795E-2</c:v>
                </c:pt>
                <c:pt idx="57">
                  <c:v>2.824948783172343E-2</c:v>
                </c:pt>
                <c:pt idx="58">
                  <c:v>2.8757962809316417E-2</c:v>
                </c:pt>
                <c:pt idx="59">
                  <c:v>3.1451280536672011E-2</c:v>
                </c:pt>
                <c:pt idx="60">
                  <c:v>-4.9147226717699888E-2</c:v>
                </c:pt>
                <c:pt idx="61">
                  <c:v>7.9507919469573363E-2</c:v>
                </c:pt>
                <c:pt idx="62">
                  <c:v>5.4743221542709053E-2</c:v>
                </c:pt>
              </c:numCache>
            </c:numRef>
          </c:val>
          <c:smooth val="0"/>
          <c:extLst>
            <c:ext xmlns:c16="http://schemas.microsoft.com/office/drawing/2014/chart" uri="{C3380CC4-5D6E-409C-BE32-E72D297353CC}">
              <c16:uniqueId val="{00000000-9675-41B9-8140-D112383D6DB1}"/>
            </c:ext>
          </c:extLst>
        </c:ser>
        <c:ser>
          <c:idx val="2"/>
          <c:order val="2"/>
          <c:tx>
            <c:v>r recalculé</c:v>
          </c:tx>
          <c:spPr>
            <a:ln w="28575" cap="rnd">
              <a:solidFill>
                <a:schemeClr val="accent3"/>
              </a:solidFill>
              <a:round/>
            </a:ln>
            <a:effectLst/>
          </c:spPr>
          <c:marker>
            <c:symbol val="none"/>
          </c:marker>
          <c:cat>
            <c:numRef>
              <c:f>'Series - utilise deficit public'!$D$2:$BN$2</c:f>
              <c:numCache>
                <c:formatCode>0</c:formatCode>
                <c:ptCount val="6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numCache>
            </c:numRef>
          </c:cat>
          <c:val>
            <c:numRef>
              <c:f>'Series - utilise deficit public'!$D$37:$BN$37</c:f>
              <c:numCache>
                <c:formatCode>0.00%</c:formatCode>
                <c:ptCount val="63"/>
                <c:pt idx="0">
                  <c:v>3.337066824951699E-2</c:v>
                </c:pt>
                <c:pt idx="1">
                  <c:v>3.2852288936802476E-2</c:v>
                </c:pt>
                <c:pt idx="2">
                  <c:v>3.2528301866355899E-2</c:v>
                </c:pt>
                <c:pt idx="3">
                  <c:v>3.2204314802389063E-2</c:v>
                </c:pt>
                <c:pt idx="4">
                  <c:v>3.2917086357371526E-2</c:v>
                </c:pt>
                <c:pt idx="5">
                  <c:v>3.4148237218588756E-2</c:v>
                </c:pt>
                <c:pt idx="6">
                  <c:v>3.4990603601749833E-2</c:v>
                </c:pt>
                <c:pt idx="7">
                  <c:v>3.6675336368071999E-2</c:v>
                </c:pt>
                <c:pt idx="8">
                  <c:v>3.797128465633802E-2</c:v>
                </c:pt>
                <c:pt idx="9">
                  <c:v>4.1664737252949183E-2</c:v>
                </c:pt>
                <c:pt idx="10">
                  <c:v>4.3964296273755143E-2</c:v>
                </c:pt>
                <c:pt idx="11">
                  <c:v>4.216464139217492E-2</c:v>
                </c:pt>
                <c:pt idx="12">
                  <c:v>4.0137757358880068E-2</c:v>
                </c:pt>
                <c:pt idx="13">
                  <c:v>4.5095897449294278E-2</c:v>
                </c:pt>
                <c:pt idx="14">
                  <c:v>5.7148131656240754E-2</c:v>
                </c:pt>
                <c:pt idx="15">
                  <c:v>5.217181323368917E-2</c:v>
                </c:pt>
                <c:pt idx="16">
                  <c:v>5.0849339570709765E-2</c:v>
                </c:pt>
                <c:pt idx="17">
                  <c:v>5.3798773959966274E-2</c:v>
                </c:pt>
                <c:pt idx="18">
                  <c:v>5.1812791173980008E-2</c:v>
                </c:pt>
                <c:pt idx="19">
                  <c:v>5.3008138446498605E-2</c:v>
                </c:pt>
                <c:pt idx="20">
                  <c:v>5.7800781024133718E-2</c:v>
                </c:pt>
                <c:pt idx="21">
                  <c:v>7.5866843668881717E-2</c:v>
                </c:pt>
                <c:pt idx="22">
                  <c:v>6.7556299606818776E-2</c:v>
                </c:pt>
                <c:pt idx="23">
                  <c:v>8.0506316591216182E-2</c:v>
                </c:pt>
                <c:pt idx="24">
                  <c:v>7.8059776315768922E-2</c:v>
                </c:pt>
                <c:pt idx="25">
                  <c:v>8.0183853232051377E-2</c:v>
                </c:pt>
                <c:pt idx="26">
                  <c:v>7.9533869080242445E-2</c:v>
                </c:pt>
                <c:pt idx="27">
                  <c:v>7.1464712018769971E-2</c:v>
                </c:pt>
                <c:pt idx="28">
                  <c:v>6.8905086331062307E-2</c:v>
                </c:pt>
                <c:pt idx="29">
                  <c:v>6.9614318005127365E-2</c:v>
                </c:pt>
                <c:pt idx="30">
                  <c:v>7.3198562928529859E-2</c:v>
                </c:pt>
                <c:pt idx="31">
                  <c:v>7.4678140003811178E-2</c:v>
                </c:pt>
                <c:pt idx="32">
                  <c:v>7.1976744737972706E-2</c:v>
                </c:pt>
                <c:pt idx="33">
                  <c:v>6.7260852072528632E-2</c:v>
                </c:pt>
                <c:pt idx="34">
                  <c:v>6.4738625403021416E-2</c:v>
                </c:pt>
                <c:pt idx="35">
                  <c:v>5.9895952109464086E-2</c:v>
                </c:pt>
                <c:pt idx="36">
                  <c:v>5.9068290100582316E-2</c:v>
                </c:pt>
                <c:pt idx="37">
                  <c:v>5.6992744558418816E-2</c:v>
                </c:pt>
                <c:pt idx="38">
                  <c:v>5.436670254754216E-2</c:v>
                </c:pt>
                <c:pt idx="39">
                  <c:v>4.9753763566343798E-2</c:v>
                </c:pt>
                <c:pt idx="40">
                  <c:v>4.9161363636363635E-2</c:v>
                </c:pt>
                <c:pt idx="41">
                  <c:v>5.1065329954830888E-2</c:v>
                </c:pt>
                <c:pt idx="42">
                  <c:v>4.9016342573438149E-2</c:v>
                </c:pt>
                <c:pt idx="43">
                  <c:v>4.3693889098453412E-2</c:v>
                </c:pt>
                <c:pt idx="44">
                  <c:v>4.1692673895794764E-2</c:v>
                </c:pt>
                <c:pt idx="45">
                  <c:v>3.9710362047440703E-2</c:v>
                </c:pt>
                <c:pt idx="46">
                  <c:v>3.9830199618984513E-2</c:v>
                </c:pt>
                <c:pt idx="47">
                  <c:v>4.1161636062731495E-2</c:v>
                </c:pt>
                <c:pt idx="48">
                  <c:v>4.1263854901396287E-2</c:v>
                </c:pt>
                <c:pt idx="49">
                  <c:v>3.0266715830875122E-2</c:v>
                </c:pt>
                <c:pt idx="50">
                  <c:v>2.9280571362211124E-2</c:v>
                </c:pt>
                <c:pt idx="51">
                  <c:v>3.0437681001038195E-2</c:v>
                </c:pt>
                <c:pt idx="52">
                  <c:v>2.8543689320388348E-2</c:v>
                </c:pt>
                <c:pt idx="53">
                  <c:v>2.4379707686935703E-2</c:v>
                </c:pt>
                <c:pt idx="54">
                  <c:v>2.2429247561093404E-2</c:v>
                </c:pt>
                <c:pt idx="55">
                  <c:v>2.0528091467129E-2</c:v>
                </c:pt>
                <c:pt idx="56">
                  <c:v>1.8761643835616439E-2</c:v>
                </c:pt>
                <c:pt idx="57">
                  <c:v>1.7564091230551627E-2</c:v>
                </c:pt>
                <c:pt idx="58">
                  <c:v>1.738943012328649E-2</c:v>
                </c:pt>
                <c:pt idx="59">
                  <c:v>1.4792758057080592E-2</c:v>
                </c:pt>
                <c:pt idx="60">
                  <c:v>1.0944367228879457E-2</c:v>
                </c:pt>
                <c:pt idx="61">
                  <c:v>1.2232638766052288E-2</c:v>
                </c:pt>
                <c:pt idx="62">
                  <c:v>1.7177004333694474E-2</c:v>
                </c:pt>
              </c:numCache>
            </c:numRef>
          </c:val>
          <c:smooth val="0"/>
          <c:extLst>
            <c:ext xmlns:c16="http://schemas.microsoft.com/office/drawing/2014/chart" uri="{C3380CC4-5D6E-409C-BE32-E72D297353CC}">
              <c16:uniqueId val="{00000000-1BD0-46CE-8C1E-BB8C9EDEC8CF}"/>
            </c:ext>
          </c:extLst>
        </c:ser>
        <c:dLbls>
          <c:showLegendKey val="0"/>
          <c:showVal val="0"/>
          <c:showCatName val="0"/>
          <c:showSerName val="0"/>
          <c:showPercent val="0"/>
          <c:showBubbleSize val="0"/>
        </c:dLbls>
        <c:smooth val="0"/>
        <c:axId val="496489624"/>
        <c:axId val="496490344"/>
        <c:extLst>
          <c:ext xmlns:c15="http://schemas.microsoft.com/office/drawing/2012/chart" uri="{02D57815-91ED-43cb-92C2-25804820EDAC}">
            <c15:filteredLineSeries>
              <c15:ser>
                <c:idx val="1"/>
                <c:order val="1"/>
                <c:tx>
                  <c:v>taux d'intérêt apparent</c:v>
                </c:tx>
                <c:spPr>
                  <a:ln w="28575" cap="rnd">
                    <a:solidFill>
                      <a:schemeClr val="accent2"/>
                    </a:solidFill>
                    <a:round/>
                  </a:ln>
                  <a:effectLst/>
                </c:spPr>
                <c:marker>
                  <c:symbol val="none"/>
                </c:marker>
                <c:cat>
                  <c:numRef>
                    <c:extLst>
                      <c:ext uri="{02D57815-91ED-43cb-92C2-25804820EDAC}">
                        <c15:formulaRef>
                          <c15:sqref>'Series - utilise deficit public'!$D$2:$BN$2</c15:sqref>
                        </c15:formulaRef>
                      </c:ext>
                    </c:extLst>
                    <c:numCache>
                      <c:formatCode>0</c:formatCode>
                      <c:ptCount val="6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numCache>
                  </c:numRef>
                </c:cat>
                <c:val>
                  <c:numRef>
                    <c:extLst>
                      <c:ext uri="{02D57815-91ED-43cb-92C2-25804820EDAC}">
                        <c15:formulaRef>
                          <c15:sqref>'Series - utilise chgB'!$D$54:$BN$54</c15:sqref>
                        </c15:formulaRef>
                      </c:ext>
                    </c:extLst>
                    <c:numCache>
                      <c:formatCode>0.00%</c:formatCode>
                      <c:ptCount val="63"/>
                      <c:pt idx="0">
                        <c:v>3.8483531198313117E-2</c:v>
                      </c:pt>
                      <c:pt idx="1">
                        <c:v>3.9332648570651552E-2</c:v>
                      </c:pt>
                      <c:pt idx="2">
                        <c:v>4.4614443439496623E-2</c:v>
                      </c:pt>
                      <c:pt idx="3">
                        <c:v>4.3913491136984742E-2</c:v>
                      </c:pt>
                      <c:pt idx="4">
                        <c:v>3.8888139172702778E-2</c:v>
                      </c:pt>
                      <c:pt idx="5">
                        <c:v>4.4369398836850801E-2</c:v>
                      </c:pt>
                      <c:pt idx="6">
                        <c:v>4.4634123599833125E-2</c:v>
                      </c:pt>
                      <c:pt idx="7">
                        <c:v>6.5690583974781253E-2</c:v>
                      </c:pt>
                      <c:pt idx="8">
                        <c:v>6.9023232545149943E-2</c:v>
                      </c:pt>
                      <c:pt idx="9">
                        <c:v>7.223593012707076E-2</c:v>
                      </c:pt>
                      <c:pt idx="10">
                        <c:v>6.5431963454776504E-2</c:v>
                      </c:pt>
                      <c:pt idx="11">
                        <c:v>3.7999040758876272E-2</c:v>
                      </c:pt>
                      <c:pt idx="12">
                        <c:v>3.1291653457795977E-2</c:v>
                      </c:pt>
                      <c:pt idx="13">
                        <c:v>3.3340733123823872E-2</c:v>
                      </c:pt>
                      <c:pt idx="14">
                        <c:v>4.2830910621233502E-2</c:v>
                      </c:pt>
                      <c:pt idx="15">
                        <c:v>6.6006814108605566E-2</c:v>
                      </c:pt>
                      <c:pt idx="16">
                        <c:v>5.9021225097034863E-2</c:v>
                      </c:pt>
                      <c:pt idx="17">
                        <c:v>7.0036224494109123E-2</c:v>
                      </c:pt>
                      <c:pt idx="18">
                        <c:v>7.8212026881897628E-2</c:v>
                      </c:pt>
                      <c:pt idx="19">
                        <c:v>7.5089982357431431E-2</c:v>
                      </c:pt>
                      <c:pt idx="20">
                        <c:v>6.9787576904123252E-2</c:v>
                      </c:pt>
                      <c:pt idx="21">
                        <c:v>9.0972216902362971E-2</c:v>
                      </c:pt>
                      <c:pt idx="22">
                        <c:v>8.9729236144543104E-2</c:v>
                      </c:pt>
                      <c:pt idx="23">
                        <c:v>9.4584090593571007E-2</c:v>
                      </c:pt>
                      <c:pt idx="24">
                        <c:v>9.2451872449055991E-2</c:v>
                      </c:pt>
                      <c:pt idx="25">
                        <c:v>9.0650673811894456E-2</c:v>
                      </c:pt>
                      <c:pt idx="26">
                        <c:v>8.7166013874436954E-2</c:v>
                      </c:pt>
                      <c:pt idx="27">
                        <c:v>8.0569555905514928E-2</c:v>
                      </c:pt>
                      <c:pt idx="28">
                        <c:v>7.4329131032898635E-2</c:v>
                      </c:pt>
                      <c:pt idx="29">
                        <c:v>7.6852409874239969E-2</c:v>
                      </c:pt>
                      <c:pt idx="30">
                        <c:v>8.0029708485204284E-2</c:v>
                      </c:pt>
                      <c:pt idx="31">
                        <c:v>7.9522564683941532E-2</c:v>
                      </c:pt>
                      <c:pt idx="32">
                        <c:v>8.230634183762113E-2</c:v>
                      </c:pt>
                      <c:pt idx="33">
                        <c:v>7.8594140916799504E-2</c:v>
                      </c:pt>
                      <c:pt idx="34">
                        <c:v>7.1668790064386992E-2</c:v>
                      </c:pt>
                      <c:pt idx="35">
                        <c:v>6.9457497327184661E-2</c:v>
                      </c:pt>
                      <c:pt idx="36">
                        <c:v>6.3614595210946409E-2</c:v>
                      </c:pt>
                      <c:pt idx="37">
                        <c:v>6.0296453149814716E-2</c:v>
                      </c:pt>
                      <c:pt idx="38">
                        <c:v>5.6862646985238935E-2</c:v>
                      </c:pt>
                      <c:pt idx="39">
                        <c:v>5.0991508192799906E-2</c:v>
                      </c:pt>
                      <c:pt idx="40">
                        <c:v>5.0486637880732876E-2</c:v>
                      </c:pt>
                      <c:pt idx="41">
                        <c:v>5.2672727272727267E-2</c:v>
                      </c:pt>
                      <c:pt idx="42">
                        <c:v>5.2207777900187283E-2</c:v>
                      </c:pt>
                      <c:pt idx="43">
                        <c:v>4.7924079437318995E-2</c:v>
                      </c:pt>
                      <c:pt idx="44">
                        <c:v>4.459826480573368E-2</c:v>
                      </c:pt>
                      <c:pt idx="45">
                        <c:v>4.2062946310499873E-2</c:v>
                      </c:pt>
                      <c:pt idx="46">
                        <c:v>4.0022471910112364E-2</c:v>
                      </c:pt>
                      <c:pt idx="47">
                        <c:v>4.3261823904580471E-2</c:v>
                      </c:pt>
                      <c:pt idx="48">
                        <c:v>4.518244148475057E-2</c:v>
                      </c:pt>
                      <c:pt idx="49">
                        <c:v>3.5446955520368501E-2</c:v>
                      </c:pt>
                      <c:pt idx="50">
                        <c:v>3.0990044247787611E-2</c:v>
                      </c:pt>
                      <c:pt idx="51">
                        <c:v>3.2344675415166647E-2</c:v>
                      </c:pt>
                      <c:pt idx="52">
                        <c:v>2.9880334407955851E-2</c:v>
                      </c:pt>
                      <c:pt idx="53">
                        <c:v>2.5511013675749036E-2</c:v>
                      </c:pt>
                      <c:pt idx="54">
                        <c:v>2.3166558587319797E-2</c:v>
                      </c:pt>
                      <c:pt idx="55">
                        <c:v>2.1157635467980294E-2</c:v>
                      </c:pt>
                      <c:pt idx="56">
                        <c:v>1.9253080924042924E-2</c:v>
                      </c:pt>
                      <c:pt idx="57">
                        <c:v>1.8144748858447489E-2</c:v>
                      </c:pt>
                      <c:pt idx="58">
                        <c:v>1.783062234794908E-2</c:v>
                      </c:pt>
                      <c:pt idx="59">
                        <c:v>1.5215535822053624E-2</c:v>
                      </c:pt>
                      <c:pt idx="60">
                        <c:v>1.2210301328527724E-2</c:v>
                      </c:pt>
                      <c:pt idx="61">
                        <c:v>1.2988993651628417E-2</c:v>
                      </c:pt>
                      <c:pt idx="62">
                        <c:v>1.7948137404040047E-2</c:v>
                      </c:pt>
                    </c:numCache>
                  </c:numRef>
                </c:val>
                <c:smooth val="0"/>
                <c:extLst>
                  <c:ext xmlns:c16="http://schemas.microsoft.com/office/drawing/2014/chart" uri="{C3380CC4-5D6E-409C-BE32-E72D297353CC}">
                    <c16:uniqueId val="{00000001-9675-41B9-8140-D112383D6DB1}"/>
                  </c:ext>
                </c:extLst>
              </c15:ser>
            </c15:filteredLineSeries>
          </c:ext>
        </c:extLst>
      </c:lineChart>
      <c:catAx>
        <c:axId val="496489624"/>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490344"/>
        <c:crossesAt val="-0.1"/>
        <c:auto val="1"/>
        <c:lblAlgn val="ctr"/>
        <c:lblOffset val="100"/>
        <c:noMultiLvlLbl val="0"/>
      </c:catAx>
      <c:valAx>
        <c:axId val="4964903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489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r jorda et g insee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v>g insee</c:v>
          </c:tx>
          <c:spPr>
            <a:ln w="28575" cap="rnd">
              <a:solidFill>
                <a:schemeClr val="accent2"/>
              </a:solidFill>
              <a:round/>
            </a:ln>
            <a:effectLst/>
          </c:spPr>
          <c:marker>
            <c:symbol val="none"/>
          </c:marker>
          <c:cat>
            <c:numRef>
              <c:f>'Series - utilise chgB'!$D$2:$BL$2</c:f>
              <c:numCache>
                <c:formatCode>General</c:formatCode>
                <c:ptCount val="6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numCache>
            </c:numRef>
          </c:cat>
          <c:val>
            <c:numRef>
              <c:f>'Series - utilise chgB'!$D$44:$BL$44</c:f>
              <c:numCache>
                <c:formatCode>0.00%</c:formatCode>
                <c:ptCount val="61"/>
                <c:pt idx="0">
                  <c:v>0.10815607032155805</c:v>
                </c:pt>
                <c:pt idx="1">
                  <c:v>8.4148268352051803E-2</c:v>
                </c:pt>
                <c:pt idx="2">
                  <c:v>0.12074839980305274</c:v>
                </c:pt>
                <c:pt idx="3">
                  <c:v>0.12104171792078167</c:v>
                </c:pt>
                <c:pt idx="4">
                  <c:v>0.1091168448443427</c:v>
                </c:pt>
                <c:pt idx="5">
                  <c:v>8.0093279626881619E-2</c:v>
                </c:pt>
                <c:pt idx="6">
                  <c:v>8.3797859255188234E-2</c:v>
                </c:pt>
                <c:pt idx="7">
                  <c:v>8.1121869944220437E-2</c:v>
                </c:pt>
                <c:pt idx="8">
                  <c:v>9.088167960243454E-2</c:v>
                </c:pt>
                <c:pt idx="9">
                  <c:v>0.15031274633252445</c:v>
                </c:pt>
                <c:pt idx="10">
                  <c:v>0.11864798960539669</c:v>
                </c:pt>
                <c:pt idx="11">
                  <c:v>0.11530811946093023</c:v>
                </c:pt>
                <c:pt idx="12">
                  <c:v>0.11623345126683393</c:v>
                </c:pt>
                <c:pt idx="13">
                  <c:v>0.14702818764498016</c:v>
                </c:pt>
                <c:pt idx="14">
                  <c:v>0.16642803420708097</c:v>
                </c:pt>
                <c:pt idx="15">
                  <c:v>0.12660960605250082</c:v>
                </c:pt>
                <c:pt idx="16">
                  <c:v>0.15574284793705173</c:v>
                </c:pt>
                <c:pt idx="17">
                  <c:v>0.12543468372632161</c:v>
                </c:pt>
                <c:pt idx="18">
                  <c:v>0.13626807732548474</c:v>
                </c:pt>
                <c:pt idx="19">
                  <c:v>0.14226295483556339</c:v>
                </c:pt>
                <c:pt idx="20">
                  <c:v>0.13450189598453077</c:v>
                </c:pt>
                <c:pt idx="21">
                  <c:v>0.12885981804900726</c:v>
                </c:pt>
                <c:pt idx="22">
                  <c:v>0.14903183426963551</c:v>
                </c:pt>
                <c:pt idx="23">
                  <c:v>0.1101095754357162</c:v>
                </c:pt>
                <c:pt idx="24">
                  <c:v>8.6882332685638497E-2</c:v>
                </c:pt>
                <c:pt idx="25">
                  <c:v>7.1650425017325992E-2</c:v>
                </c:pt>
                <c:pt idx="26">
                  <c:v>7.5106013153154016E-2</c:v>
                </c:pt>
                <c:pt idx="27">
                  <c:v>5.0806780293544129E-2</c:v>
                </c:pt>
                <c:pt idx="28">
                  <c:v>8.0880110936782712E-2</c:v>
                </c:pt>
                <c:pt idx="29">
                  <c:v>7.7718151997103302E-2</c:v>
                </c:pt>
                <c:pt idx="30">
                  <c:v>5.6587916611925859E-2</c:v>
                </c:pt>
                <c:pt idx="31">
                  <c:v>3.6219586045602048E-2</c:v>
                </c:pt>
                <c:pt idx="32">
                  <c:v>3.5978583958120591E-2</c:v>
                </c:pt>
                <c:pt idx="33">
                  <c:v>9.8463018453858187E-3</c:v>
                </c:pt>
                <c:pt idx="34">
                  <c:v>3.3050846715622528E-2</c:v>
                </c:pt>
                <c:pt idx="35">
                  <c:v>3.2551126525277807E-2</c:v>
                </c:pt>
                <c:pt idx="36">
                  <c:v>2.7902612961134388E-2</c:v>
                </c:pt>
                <c:pt idx="37">
                  <c:v>3.235015563785959E-2</c:v>
                </c:pt>
                <c:pt idx="38">
                  <c:v>4.5730238084371821E-2</c:v>
                </c:pt>
                <c:pt idx="39">
                  <c:v>3.6321580950013921E-2</c:v>
                </c:pt>
                <c:pt idx="40">
                  <c:v>5.5379054517526338E-2</c:v>
                </c:pt>
                <c:pt idx="41">
                  <c:v>4.0318953594145723E-2</c:v>
                </c:pt>
                <c:pt idx="42">
                  <c:v>3.2264334936939143E-2</c:v>
                </c:pt>
                <c:pt idx="43">
                  <c:v>2.697834590500614E-2</c:v>
                </c:pt>
                <c:pt idx="44">
                  <c:v>4.498346074548687E-2</c:v>
                </c:pt>
                <c:pt idx="45">
                  <c:v>3.6317670166823302E-2</c:v>
                </c:pt>
                <c:pt idx="46">
                  <c:v>4.6574419348719198E-2</c:v>
                </c:pt>
                <c:pt idx="47">
                  <c:v>5.0433649631442368E-2</c:v>
                </c:pt>
                <c:pt idx="48">
                  <c:v>2.6280545596901295E-2</c:v>
                </c:pt>
                <c:pt idx="49">
                  <c:v>-2.8086007689296255E-2</c:v>
                </c:pt>
                <c:pt idx="50">
                  <c:v>3.0399881843936827E-2</c:v>
                </c:pt>
                <c:pt idx="51">
                  <c:v>3.1614467879089281E-2</c:v>
                </c:pt>
                <c:pt idx="52">
                  <c:v>1.4785978607334327E-2</c:v>
                </c:pt>
                <c:pt idx="53">
                  <c:v>1.3589594811193484E-2</c:v>
                </c:pt>
                <c:pt idx="54">
                  <c:v>1.5385959691855522E-2</c:v>
                </c:pt>
                <c:pt idx="55">
                  <c:v>2.2638288371054527E-2</c:v>
                </c:pt>
                <c:pt idx="56">
                  <c:v>1.6237481987161795E-2</c:v>
                </c:pt>
                <c:pt idx="57">
                  <c:v>2.824948783172343E-2</c:v>
                </c:pt>
                <c:pt idx="58">
                  <c:v>2.8757962809316417E-2</c:v>
                </c:pt>
                <c:pt idx="59">
                  <c:v>3.1451280536672011E-2</c:v>
                </c:pt>
                <c:pt idx="60">
                  <c:v>-4.9147226717699888E-2</c:v>
                </c:pt>
              </c:numCache>
            </c:numRef>
          </c:val>
          <c:smooth val="0"/>
          <c:extLst>
            <c:ext xmlns:c16="http://schemas.microsoft.com/office/drawing/2014/chart" uri="{C3380CC4-5D6E-409C-BE32-E72D297353CC}">
              <c16:uniqueId val="{00000001-A5EA-483A-AC70-EA1AF8949B86}"/>
            </c:ext>
          </c:extLst>
        </c:ser>
        <c:dLbls>
          <c:showLegendKey val="0"/>
          <c:showVal val="0"/>
          <c:showCatName val="0"/>
          <c:showSerName val="0"/>
          <c:showPercent val="0"/>
          <c:showBubbleSize val="0"/>
        </c:dLbls>
        <c:marker val="1"/>
        <c:smooth val="0"/>
        <c:axId val="960121231"/>
        <c:axId val="960136207"/>
      </c:lineChart>
      <c:lineChart>
        <c:grouping val="standard"/>
        <c:varyColors val="0"/>
        <c:ser>
          <c:idx val="0"/>
          <c:order val="0"/>
          <c:tx>
            <c:v>r</c:v>
          </c:tx>
          <c:spPr>
            <a:ln w="28575" cap="rnd">
              <a:solidFill>
                <a:schemeClr val="accent1"/>
              </a:solidFill>
              <a:round/>
            </a:ln>
            <a:effectLst/>
          </c:spPr>
          <c:marker>
            <c:symbol val="none"/>
          </c:marker>
          <c:cat>
            <c:numRef>
              <c:f>'Series - utilise chgB'!$D$2:$BL$2</c:f>
              <c:numCache>
                <c:formatCode>General</c:formatCode>
                <c:ptCount val="6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numCache>
            </c:numRef>
          </c:cat>
          <c:val>
            <c:numRef>
              <c:f>'Series - utilise chgB'!$D$54:$BL$54</c:f>
              <c:numCache>
                <c:formatCode>0.00%</c:formatCode>
                <c:ptCount val="61"/>
                <c:pt idx="0">
                  <c:v>3.8483531198313117E-2</c:v>
                </c:pt>
                <c:pt idx="1">
                  <c:v>3.9332648570651552E-2</c:v>
                </c:pt>
                <c:pt idx="2">
                  <c:v>4.4614443439496623E-2</c:v>
                </c:pt>
                <c:pt idx="3">
                  <c:v>4.3913491136984742E-2</c:v>
                </c:pt>
                <c:pt idx="4">
                  <c:v>3.8888139172702778E-2</c:v>
                </c:pt>
                <c:pt idx="5">
                  <c:v>4.4369398836850801E-2</c:v>
                </c:pt>
                <c:pt idx="6">
                  <c:v>4.4634123599833125E-2</c:v>
                </c:pt>
                <c:pt idx="7">
                  <c:v>6.5690583974781253E-2</c:v>
                </c:pt>
                <c:pt idx="8">
                  <c:v>6.9023232545149943E-2</c:v>
                </c:pt>
                <c:pt idx="9">
                  <c:v>7.223593012707076E-2</c:v>
                </c:pt>
                <c:pt idx="10">
                  <c:v>6.5431963454776504E-2</c:v>
                </c:pt>
                <c:pt idx="11">
                  <c:v>3.7999040758876272E-2</c:v>
                </c:pt>
                <c:pt idx="12">
                  <c:v>3.1291653457795977E-2</c:v>
                </c:pt>
                <c:pt idx="13">
                  <c:v>3.3340733123823872E-2</c:v>
                </c:pt>
                <c:pt idx="14">
                  <c:v>4.2830910621233502E-2</c:v>
                </c:pt>
                <c:pt idx="15">
                  <c:v>6.6006814108605566E-2</c:v>
                </c:pt>
                <c:pt idx="16">
                  <c:v>5.9021225097034863E-2</c:v>
                </c:pt>
                <c:pt idx="17">
                  <c:v>7.0036224494109123E-2</c:v>
                </c:pt>
                <c:pt idx="18">
                  <c:v>7.8212026881897628E-2</c:v>
                </c:pt>
                <c:pt idx="19">
                  <c:v>7.5089982357431431E-2</c:v>
                </c:pt>
                <c:pt idx="20">
                  <c:v>6.9787576904123252E-2</c:v>
                </c:pt>
                <c:pt idx="21">
                  <c:v>9.0972216902362971E-2</c:v>
                </c:pt>
                <c:pt idx="22">
                  <c:v>8.9729236144543104E-2</c:v>
                </c:pt>
                <c:pt idx="23">
                  <c:v>9.4584090593571007E-2</c:v>
                </c:pt>
                <c:pt idx="24">
                  <c:v>9.2451872449055991E-2</c:v>
                </c:pt>
                <c:pt idx="25">
                  <c:v>9.0650673811894456E-2</c:v>
                </c:pt>
                <c:pt idx="26">
                  <c:v>8.7166013874436954E-2</c:v>
                </c:pt>
                <c:pt idx="27">
                  <c:v>8.0569555905514928E-2</c:v>
                </c:pt>
                <c:pt idx="28">
                  <c:v>7.4329131032898635E-2</c:v>
                </c:pt>
                <c:pt idx="29">
                  <c:v>7.6852409874239969E-2</c:v>
                </c:pt>
                <c:pt idx="30">
                  <c:v>8.0029708485204284E-2</c:v>
                </c:pt>
                <c:pt idx="31">
                  <c:v>7.9522564683941532E-2</c:v>
                </c:pt>
                <c:pt idx="32">
                  <c:v>8.230634183762113E-2</c:v>
                </c:pt>
                <c:pt idx="33">
                  <c:v>7.8594140916799504E-2</c:v>
                </c:pt>
                <c:pt idx="34">
                  <c:v>7.1668790064386992E-2</c:v>
                </c:pt>
                <c:pt idx="35">
                  <c:v>6.9457497327184661E-2</c:v>
                </c:pt>
                <c:pt idx="36">
                  <c:v>6.3614595210946409E-2</c:v>
                </c:pt>
                <c:pt idx="37">
                  <c:v>6.0296453149814716E-2</c:v>
                </c:pt>
                <c:pt idx="38">
                  <c:v>5.6862646985238935E-2</c:v>
                </c:pt>
                <c:pt idx="39">
                  <c:v>5.0991508192799906E-2</c:v>
                </c:pt>
                <c:pt idx="40">
                  <c:v>5.0486637880732876E-2</c:v>
                </c:pt>
                <c:pt idx="41">
                  <c:v>5.2672727272727267E-2</c:v>
                </c:pt>
                <c:pt idx="42">
                  <c:v>5.2207777900187283E-2</c:v>
                </c:pt>
                <c:pt idx="43">
                  <c:v>4.7924079437318995E-2</c:v>
                </c:pt>
                <c:pt idx="44">
                  <c:v>4.459826480573368E-2</c:v>
                </c:pt>
                <c:pt idx="45">
                  <c:v>4.2062946310499873E-2</c:v>
                </c:pt>
                <c:pt idx="46">
                  <c:v>4.0022471910112364E-2</c:v>
                </c:pt>
                <c:pt idx="47">
                  <c:v>4.3261823904580471E-2</c:v>
                </c:pt>
                <c:pt idx="48">
                  <c:v>4.518244148475057E-2</c:v>
                </c:pt>
                <c:pt idx="49">
                  <c:v>3.5446955520368501E-2</c:v>
                </c:pt>
                <c:pt idx="50">
                  <c:v>3.0990044247787611E-2</c:v>
                </c:pt>
                <c:pt idx="51">
                  <c:v>3.2344675415166647E-2</c:v>
                </c:pt>
                <c:pt idx="52">
                  <c:v>2.9880334407955851E-2</c:v>
                </c:pt>
                <c:pt idx="53">
                  <c:v>2.5511013675749036E-2</c:v>
                </c:pt>
                <c:pt idx="54">
                  <c:v>2.3166558587319797E-2</c:v>
                </c:pt>
                <c:pt idx="55">
                  <c:v>2.1157635467980294E-2</c:v>
                </c:pt>
                <c:pt idx="56">
                  <c:v>1.9253080924042924E-2</c:v>
                </c:pt>
                <c:pt idx="57">
                  <c:v>1.8144748858447489E-2</c:v>
                </c:pt>
                <c:pt idx="58">
                  <c:v>1.783062234794908E-2</c:v>
                </c:pt>
                <c:pt idx="59">
                  <c:v>1.5215535822053624E-2</c:v>
                </c:pt>
                <c:pt idx="60">
                  <c:v>1.2210301328527724E-2</c:v>
                </c:pt>
              </c:numCache>
            </c:numRef>
          </c:val>
          <c:smooth val="0"/>
          <c:extLst>
            <c:ext xmlns:c16="http://schemas.microsoft.com/office/drawing/2014/chart" uri="{C3380CC4-5D6E-409C-BE32-E72D297353CC}">
              <c16:uniqueId val="{00000000-A5EA-483A-AC70-EA1AF8949B86}"/>
            </c:ext>
          </c:extLst>
        </c:ser>
        <c:dLbls>
          <c:showLegendKey val="0"/>
          <c:showVal val="0"/>
          <c:showCatName val="0"/>
          <c:showSerName val="0"/>
          <c:showPercent val="0"/>
          <c:showBubbleSize val="0"/>
        </c:dLbls>
        <c:marker val="1"/>
        <c:smooth val="0"/>
        <c:axId val="704200239"/>
        <c:axId val="704209807"/>
      </c:lineChart>
      <c:catAx>
        <c:axId val="96012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136207"/>
        <c:crossesAt val="-1"/>
        <c:auto val="1"/>
        <c:lblAlgn val="ctr"/>
        <c:lblOffset val="100"/>
        <c:noMultiLvlLbl val="0"/>
      </c:catAx>
      <c:valAx>
        <c:axId val="960136207"/>
        <c:scaling>
          <c:orientation val="minMax"/>
          <c:min val="-5.000000000000001E-2"/>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121231"/>
        <c:crosses val="autoZero"/>
        <c:crossBetween val="between"/>
      </c:valAx>
      <c:valAx>
        <c:axId val="704209807"/>
        <c:scaling>
          <c:orientation val="minMax"/>
          <c:max val="0.2"/>
          <c:min val="-5.000000000000001E-2"/>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200239"/>
        <c:crosses val="max"/>
        <c:crossBetween val="between"/>
      </c:valAx>
      <c:catAx>
        <c:axId val="704200239"/>
        <c:scaling>
          <c:orientation val="minMax"/>
        </c:scaling>
        <c:delete val="1"/>
        <c:axPos val="b"/>
        <c:numFmt formatCode="General" sourceLinked="1"/>
        <c:majorTickMark val="out"/>
        <c:minorTickMark val="none"/>
        <c:tickLblPos val="nextTo"/>
        <c:crossAx val="70420980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Dette</a:t>
            </a:r>
            <a:r>
              <a:rPr lang="fr-FR" baseline="0"/>
              <a:t> publique en % PIB</a:t>
            </a:r>
          </a:p>
          <a:p>
            <a:pPr>
              <a:defRPr/>
            </a:pPr>
            <a:r>
              <a:rPr lang="fr-FR" baseline="0"/>
              <a:t> et deficit primaire en % (échelle droite)</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dette</c:v>
          </c:tx>
          <c:spPr>
            <a:ln w="28575" cap="rnd">
              <a:solidFill>
                <a:schemeClr val="accent2"/>
              </a:solidFill>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public'!$C$33:$BL$33</c:f>
              <c:numCache>
                <c:formatCode>0.00%</c:formatCode>
                <c:ptCount val="62"/>
                <c:pt idx="0">
                  <c:v>0.31480000000000002</c:v>
                </c:pt>
                <c:pt idx="1">
                  <c:v>0.28499999999999998</c:v>
                </c:pt>
                <c:pt idx="2">
                  <c:v>0.2631</c:v>
                </c:pt>
                <c:pt idx="3">
                  <c:v>0.2361</c:v>
                </c:pt>
                <c:pt idx="4">
                  <c:v>0.22170000000000001</c:v>
                </c:pt>
                <c:pt idx="5">
                  <c:v>0.19589999999999999</c:v>
                </c:pt>
                <c:pt idx="6">
                  <c:v>0.1759</c:v>
                </c:pt>
                <c:pt idx="7">
                  <c:v>0.15310000000000001</c:v>
                </c:pt>
                <c:pt idx="8">
                  <c:v>0.1605</c:v>
                </c:pt>
                <c:pt idx="9">
                  <c:v>0.1583</c:v>
                </c:pt>
                <c:pt idx="10">
                  <c:v>0.1439</c:v>
                </c:pt>
                <c:pt idx="11">
                  <c:v>0.2102</c:v>
                </c:pt>
                <c:pt idx="12">
                  <c:v>0.2006</c:v>
                </c:pt>
                <c:pt idx="13">
                  <c:v>0.17710000000000001</c:v>
                </c:pt>
                <c:pt idx="14">
                  <c:v>0.1583</c:v>
                </c:pt>
                <c:pt idx="15">
                  <c:v>0.1542</c:v>
                </c:pt>
                <c:pt idx="16">
                  <c:v>0.16089999999999999</c:v>
                </c:pt>
                <c:pt idx="17">
                  <c:v>0.151</c:v>
                </c:pt>
                <c:pt idx="18">
                  <c:v>0.14990000000000001</c:v>
                </c:pt>
                <c:pt idx="19">
                  <c:v>0.1724</c:v>
                </c:pt>
                <c:pt idx="20">
                  <c:v>0.19819999999999999</c:v>
                </c:pt>
                <c:pt idx="21">
                  <c:v>0.21024500000000002</c:v>
                </c:pt>
                <c:pt idx="22">
                  <c:v>0.22240400000000002</c:v>
                </c:pt>
                <c:pt idx="23">
                  <c:v>0.25579099999999999</c:v>
                </c:pt>
                <c:pt idx="24">
                  <c:v>0.26921900000000004</c:v>
                </c:pt>
                <c:pt idx="25">
                  <c:v>0.29344999999999999</c:v>
                </c:pt>
                <c:pt idx="26">
                  <c:v>0.30958800000000003</c:v>
                </c:pt>
                <c:pt idx="27">
                  <c:v>0.31527699999999997</c:v>
                </c:pt>
                <c:pt idx="28">
                  <c:v>0.33842500000000003</c:v>
                </c:pt>
                <c:pt idx="29">
                  <c:v>0.33715200000000006</c:v>
                </c:pt>
                <c:pt idx="30">
                  <c:v>0.34435000000000004</c:v>
                </c:pt>
                <c:pt idx="31">
                  <c:v>0.35553499999999999</c:v>
                </c:pt>
                <c:pt idx="32">
                  <c:v>0.363396</c:v>
                </c:pt>
                <c:pt idx="33">
                  <c:v>0.40087400000000001</c:v>
                </c:pt>
                <c:pt idx="34">
                  <c:v>0.46488500000000005</c:v>
                </c:pt>
                <c:pt idx="35">
                  <c:v>0.49768400000000002</c:v>
                </c:pt>
                <c:pt idx="36">
                  <c:v>0.56105899999999997</c:v>
                </c:pt>
                <c:pt idx="37">
                  <c:v>0.59998399999999996</c:v>
                </c:pt>
                <c:pt idx="38">
                  <c:v>0.61424999999999996</c:v>
                </c:pt>
                <c:pt idx="39">
                  <c:v>0.61347399999999996</c:v>
                </c:pt>
                <c:pt idx="40">
                  <c:v>0.60496499999999997</c:v>
                </c:pt>
                <c:pt idx="41">
                  <c:v>0.58882400000000001</c:v>
                </c:pt>
                <c:pt idx="42">
                  <c:v>0.58343900000000004</c:v>
                </c:pt>
                <c:pt idx="43">
                  <c:v>0.60258</c:v>
                </c:pt>
                <c:pt idx="44">
                  <c:v>0.64412700000000001</c:v>
                </c:pt>
                <c:pt idx="45">
                  <c:v>0.65939099999999995</c:v>
                </c:pt>
                <c:pt idx="46">
                  <c:v>0.67382999999999993</c:v>
                </c:pt>
                <c:pt idx="47">
                  <c:v>0.64610800000000002</c:v>
                </c:pt>
                <c:pt idx="48">
                  <c:v>0.64535500000000001</c:v>
                </c:pt>
                <c:pt idx="49">
                  <c:v>0.68778300000000003</c:v>
                </c:pt>
                <c:pt idx="50">
                  <c:v>0.83038900000000004</c:v>
                </c:pt>
                <c:pt idx="51">
                  <c:v>0.85256900000000002</c:v>
                </c:pt>
                <c:pt idx="52">
                  <c:v>0.87834400000000001</c:v>
                </c:pt>
                <c:pt idx="53">
                  <c:v>0.90603999999999996</c:v>
                </c:pt>
                <c:pt idx="54">
                  <c:v>0.93413200000000007</c:v>
                </c:pt>
                <c:pt idx="55">
                  <c:v>0.94888700000000004</c:v>
                </c:pt>
                <c:pt idx="56">
                  <c:v>0.95579700000000001</c:v>
                </c:pt>
                <c:pt idx="57">
                  <c:v>0.97956799999999999</c:v>
                </c:pt>
                <c:pt idx="58">
                  <c:v>0.981321</c:v>
                </c:pt>
                <c:pt idx="59">
                  <c:v>0.97781499999999999</c:v>
                </c:pt>
                <c:pt idx="60">
                  <c:v>0.9745910000000001</c:v>
                </c:pt>
                <c:pt idx="61">
                  <c:v>1.1504220000000001</c:v>
                </c:pt>
              </c:numCache>
            </c:numRef>
          </c:val>
          <c:smooth val="0"/>
          <c:extLst>
            <c:ext xmlns:c16="http://schemas.microsoft.com/office/drawing/2014/chart" uri="{C3380CC4-5D6E-409C-BE32-E72D297353CC}">
              <c16:uniqueId val="{00000000-05C1-E04E-B836-6616D652D30B}"/>
            </c:ext>
          </c:extLst>
        </c:ser>
        <c:ser>
          <c:idx val="3"/>
          <c:order val="2"/>
          <c:tx>
            <c:v>dette a r-g=0 (index 1950)</c:v>
          </c:tx>
          <c:spPr>
            <a:ln w="28575" cap="rnd">
              <a:solidFill>
                <a:schemeClr val="accent4"/>
              </a:solidFill>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public'!$C$44:$BL$44</c:f>
              <c:numCache>
                <c:formatCode>0.00%</c:formatCode>
                <c:ptCount val="62"/>
                <c:pt idx="0">
                  <c:v>0.31480000000000002</c:v>
                </c:pt>
                <c:pt idx="1">
                  <c:v>0.33749718580518429</c:v>
                </c:pt>
                <c:pt idx="2">
                  <c:v>0.31570102627785784</c:v>
                </c:pt>
                <c:pt idx="3">
                  <c:v>0.30352480584416019</c:v>
                </c:pt>
                <c:pt idx="4">
                  <c:v>0.29041071987996292</c:v>
                </c:pt>
                <c:pt idx="5">
                  <c:v>0.27433694417506571</c:v>
                </c:pt>
                <c:pt idx="6">
                  <c:v>0.2606955843572123</c:v>
                </c:pt>
                <c:pt idx="7">
                  <c:v>0.25130119129223277</c:v>
                </c:pt>
                <c:pt idx="8">
                  <c:v>0.24744614634276593</c:v>
                </c:pt>
                <c:pt idx="9">
                  <c:v>0.25167922681736227</c:v>
                </c:pt>
                <c:pt idx="10">
                  <c:v>0.24335820444404638</c:v>
                </c:pt>
                <c:pt idx="11">
                  <c:v>0.2352880680854727</c:v>
                </c:pt>
                <c:pt idx="12">
                  <c:v>0.23113733195216982</c:v>
                </c:pt>
                <c:pt idx="13">
                  <c:v>0.22332645948353025</c:v>
                </c:pt>
                <c:pt idx="14">
                  <c:v>0.21885948268751926</c:v>
                </c:pt>
                <c:pt idx="15">
                  <c:v>0.21210582405773826</c:v>
                </c:pt>
                <c:pt idx="16">
                  <c:v>0.23227150433042393</c:v>
                </c:pt>
                <c:pt idx="17">
                  <c:v>0.24035038567093719</c:v>
                </c:pt>
                <c:pt idx="18">
                  <c:v>0.24234316940794454</c:v>
                </c:pt>
                <c:pt idx="19">
                  <c:v>0.24999344263198828</c:v>
                </c:pt>
                <c:pt idx="20">
                  <c:v>0.24347929180704669</c:v>
                </c:pt>
                <c:pt idx="21">
                  <c:v>0.23557261363009821</c:v>
                </c:pt>
                <c:pt idx="22">
                  <c:v>0.24264929235594307</c:v>
                </c:pt>
                <c:pt idx="23">
                  <c:v>0.25352151009381874</c:v>
                </c:pt>
                <c:pt idx="24">
                  <c:v>0.25686195577352944</c:v>
                </c:pt>
                <c:pt idx="25">
                  <c:v>0.26090704579799801</c:v>
                </c:pt>
                <c:pt idx="26">
                  <c:v>0.26536533937227474</c:v>
                </c:pt>
                <c:pt idx="27">
                  <c:v>0.2717918379065174</c:v>
                </c:pt>
                <c:pt idx="28">
                  <c:v>0.26730693575308678</c:v>
                </c:pt>
                <c:pt idx="29">
                  <c:v>0.26925242950318806</c:v>
                </c:pt>
                <c:pt idx="30">
                  <c:v>0.26254712493132576</c:v>
                </c:pt>
                <c:pt idx="31">
                  <c:v>0.26019886486484556</c:v>
                </c:pt>
                <c:pt idx="32">
                  <c:v>0.26085013970557647</c:v>
                </c:pt>
                <c:pt idx="33">
                  <c:v>0.27709618407582787</c:v>
                </c:pt>
                <c:pt idx="34">
                  <c:v>0.30849921650940093</c:v>
                </c:pt>
                <c:pt idx="35">
                  <c:v>0.32953209563899766</c:v>
                </c:pt>
                <c:pt idx="36">
                  <c:v>0.34612361494542571</c:v>
                </c:pt>
                <c:pt idx="37">
                  <c:v>0.34954141914996373</c:v>
                </c:pt>
                <c:pt idx="38">
                  <c:v>0.3508285707623453</c:v>
                </c:pt>
                <c:pt idx="39">
                  <c:v>0.34099053588392275</c:v>
                </c:pt>
                <c:pt idx="40">
                  <c:v>0.32658866978694479</c:v>
                </c:pt>
                <c:pt idx="41">
                  <c:v>0.31051451781056205</c:v>
                </c:pt>
                <c:pt idx="42">
                  <c:v>0.29417268969978322</c:v>
                </c:pt>
                <c:pt idx="43">
                  <c:v>0.29592980586279577</c:v>
                </c:pt>
                <c:pt idx="44">
                  <c:v>0.3076710208019679</c:v>
                </c:pt>
                <c:pt idx="45">
                  <c:v>0.31582351205940112</c:v>
                </c:pt>
                <c:pt idx="46">
                  <c:v>0.32236067006053926</c:v>
                </c:pt>
                <c:pt idx="47">
                  <c:v>0.32077854825339253</c:v>
                </c:pt>
                <c:pt idx="48">
                  <c:v>0.32023717519533018</c:v>
                </c:pt>
                <c:pt idx="49">
                  <c:v>0.32409888832234407</c:v>
                </c:pt>
                <c:pt idx="50">
                  <c:v>0.37041317312183514</c:v>
                </c:pt>
                <c:pt idx="51">
                  <c:v>0.41400685804667547</c:v>
                </c:pt>
                <c:pt idx="52">
                  <c:v>0.43849226372466615</c:v>
                </c:pt>
                <c:pt idx="53">
                  <c:v>0.46212253252920688</c:v>
                </c:pt>
                <c:pt idx="54">
                  <c:v>0.47987908720781391</c:v>
                </c:pt>
                <c:pt idx="55">
                  <c:v>0.49732238915011923</c:v>
                </c:pt>
                <c:pt idx="56">
                  <c:v>0.51364675124091852</c:v>
                </c:pt>
                <c:pt idx="57">
                  <c:v>0.53162825544233216</c:v>
                </c:pt>
                <c:pt idx="58">
                  <c:v>0.54391472765553395</c:v>
                </c:pt>
                <c:pt idx="59">
                  <c:v>0.54973496422244483</c:v>
                </c:pt>
                <c:pt idx="60">
                  <c:v>0.56590145346304066</c:v>
                </c:pt>
                <c:pt idx="61">
                  <c:v>0.64317245498515274</c:v>
                </c:pt>
              </c:numCache>
            </c:numRef>
          </c:val>
          <c:smooth val="0"/>
          <c:extLst>
            <c:ext xmlns:c16="http://schemas.microsoft.com/office/drawing/2014/chart" uri="{C3380CC4-5D6E-409C-BE32-E72D297353CC}">
              <c16:uniqueId val="{00000001-05C1-E04E-B836-6616D652D30B}"/>
            </c:ext>
          </c:extLst>
        </c:ser>
        <c:ser>
          <c:idx val="0"/>
          <c:order val="3"/>
          <c:tx>
            <c:v>dette a r-g=0 (index 2000)</c:v>
          </c:tx>
          <c:spPr>
            <a:ln w="28575" cap="rnd">
              <a:solidFill>
                <a:schemeClr val="accent1"/>
              </a:solidFill>
              <a:round/>
            </a:ln>
            <a:effectLst/>
          </c:spPr>
          <c:marker>
            <c:symbol val="none"/>
          </c:marker>
          <c:cat>
            <c:numRef>
              <c:f>'Series - utilise deficit public'!$C$2:$BN$2</c:f>
              <c:numCache>
                <c:formatCode>0</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deficit public'!$C$46:$BL$46</c:f>
              <c:numCache>
                <c:formatCode>General</c:formatCode>
                <c:ptCount val="62"/>
                <c:pt idx="41" formatCode="0.00%">
                  <c:v>0.59516361927112749</c:v>
                </c:pt>
                <c:pt idx="42" formatCode="0.00%">
                  <c:v>0.57882179116034871</c:v>
                </c:pt>
                <c:pt idx="43" formatCode="0.00%">
                  <c:v>0.58057890732336126</c:v>
                </c:pt>
                <c:pt idx="44" formatCode="0.00%">
                  <c:v>0.59232012226253339</c:v>
                </c:pt>
                <c:pt idx="45" formatCode="0.00%">
                  <c:v>0.60047261351996661</c:v>
                </c:pt>
                <c:pt idx="46" formatCode="0.00%">
                  <c:v>0.6070097715211048</c:v>
                </c:pt>
                <c:pt idx="47" formatCode="0.00%">
                  <c:v>0.60542764971395813</c:v>
                </c:pt>
                <c:pt idx="48" formatCode="0.00%">
                  <c:v>0.60488627665589578</c:v>
                </c:pt>
                <c:pt idx="49" formatCode="0.00%">
                  <c:v>0.60874798978290967</c:v>
                </c:pt>
                <c:pt idx="50" formatCode="0.00%">
                  <c:v>0.65506227458240074</c:v>
                </c:pt>
                <c:pt idx="51" formatCode="0.00%">
                  <c:v>0.69865595950724113</c:v>
                </c:pt>
                <c:pt idx="52" formatCode="0.00%">
                  <c:v>0.72314136518523187</c:v>
                </c:pt>
                <c:pt idx="53" formatCode="0.00%">
                  <c:v>0.74677163398977264</c:v>
                </c:pt>
                <c:pt idx="54" formatCode="0.00%">
                  <c:v>0.76452818866837968</c:v>
                </c:pt>
                <c:pt idx="55" formatCode="0.00%">
                  <c:v>0.78197149061068505</c:v>
                </c:pt>
                <c:pt idx="56" formatCode="0.00%">
                  <c:v>0.7982958527014844</c:v>
                </c:pt>
                <c:pt idx="57" formatCode="0.00%">
                  <c:v>0.81627735690289804</c:v>
                </c:pt>
                <c:pt idx="58" formatCode="0.00%">
                  <c:v>0.82856382911609983</c:v>
                </c:pt>
                <c:pt idx="59" formatCode="0.00%">
                  <c:v>0.83438406568301071</c:v>
                </c:pt>
                <c:pt idx="60" formatCode="0.00%">
                  <c:v>0.85055055492360654</c:v>
                </c:pt>
                <c:pt idx="61" formatCode="0.00%">
                  <c:v>0.92782155644571862</c:v>
                </c:pt>
              </c:numCache>
            </c:numRef>
          </c:val>
          <c:smooth val="0"/>
          <c:extLst>
            <c:ext xmlns:c16="http://schemas.microsoft.com/office/drawing/2014/chart" uri="{C3380CC4-5D6E-409C-BE32-E72D297353CC}">
              <c16:uniqueId val="{00000002-05C1-E04E-B836-6616D652D30B}"/>
            </c:ext>
          </c:extLst>
        </c:ser>
        <c:dLbls>
          <c:showLegendKey val="0"/>
          <c:showVal val="0"/>
          <c:showCatName val="0"/>
          <c:showSerName val="0"/>
          <c:showPercent val="0"/>
          <c:showBubbleSize val="0"/>
        </c:dLbls>
        <c:marker val="1"/>
        <c:smooth val="0"/>
        <c:axId val="738890376"/>
        <c:axId val="738891456"/>
      </c:lineChart>
      <c:lineChart>
        <c:grouping val="standard"/>
        <c:varyColors val="0"/>
        <c:ser>
          <c:idx val="2"/>
          <c:order val="1"/>
          <c:tx>
            <c:v>deficit primaire</c:v>
          </c:tx>
          <c:spPr>
            <a:ln w="28575" cap="rnd">
              <a:solidFill>
                <a:schemeClr val="accent3"/>
              </a:solidFill>
              <a:round/>
            </a:ln>
            <a:effectLst/>
          </c:spPr>
          <c:marker>
            <c:symbol val="none"/>
          </c:marker>
          <c:val>
            <c:numRef>
              <c:f>'Series - utilise deficit public'!$C$22:$BN$22</c:f>
              <c:numCache>
                <c:formatCode>0.00%</c:formatCode>
                <c:ptCount val="64"/>
                <c:pt idx="1">
                  <c:v>2.2697185805184233E-2</c:v>
                </c:pt>
                <c:pt idx="2">
                  <c:v>-2.1796159527326466E-2</c:v>
                </c:pt>
                <c:pt idx="3">
                  <c:v>-1.2176220433697642E-2</c:v>
                </c:pt>
                <c:pt idx="4">
                  <c:v>-1.3114085964197273E-2</c:v>
                </c:pt>
                <c:pt idx="5">
                  <c:v>-1.6073775704897219E-2</c:v>
                </c:pt>
                <c:pt idx="6">
                  <c:v>-1.3641359817853431E-2</c:v>
                </c:pt>
                <c:pt idx="7">
                  <c:v>-9.3943930649795174E-3</c:v>
                </c:pt>
                <c:pt idx="8">
                  <c:v>-3.8550449494668274E-3</c:v>
                </c:pt>
                <c:pt idx="9">
                  <c:v>4.2330804745963615E-3</c:v>
                </c:pt>
                <c:pt idx="10">
                  <c:v>-8.321022373315879E-3</c:v>
                </c:pt>
                <c:pt idx="11">
                  <c:v>-8.070136358573685E-3</c:v>
                </c:pt>
                <c:pt idx="12">
                  <c:v>-4.150736133302896E-3</c:v>
                </c:pt>
                <c:pt idx="13">
                  <c:v>-7.8108724686395776E-3</c:v>
                </c:pt>
                <c:pt idx="14">
                  <c:v>-4.4669767960109951E-3</c:v>
                </c:pt>
                <c:pt idx="15">
                  <c:v>-6.7536586297810008E-3</c:v>
                </c:pt>
                <c:pt idx="16">
                  <c:v>2.0165680272685674E-2</c:v>
                </c:pt>
                <c:pt idx="17">
                  <c:v>8.0788813405132786E-3</c:v>
                </c:pt>
                <c:pt idx="18">
                  <c:v>1.9927837370073468E-3</c:v>
                </c:pt>
                <c:pt idx="19">
                  <c:v>7.6502732240437445E-3</c:v>
                </c:pt>
                <c:pt idx="20">
                  <c:v>-6.5141508249415862E-3</c:v>
                </c:pt>
                <c:pt idx="21">
                  <c:v>-7.9066781769484944E-3</c:v>
                </c:pt>
                <c:pt idx="22">
                  <c:v>7.0766787258448602E-3</c:v>
                </c:pt>
                <c:pt idx="23">
                  <c:v>1.0872217737875665E-2</c:v>
                </c:pt>
                <c:pt idx="24">
                  <c:v>3.340445679710694E-3</c:v>
                </c:pt>
                <c:pt idx="25">
                  <c:v>4.0450900244685508E-3</c:v>
                </c:pt>
                <c:pt idx="26">
                  <c:v>4.4582935742767333E-3</c:v>
                </c:pt>
                <c:pt idx="27">
                  <c:v>6.4264985342426624E-3</c:v>
                </c:pt>
                <c:pt idx="28">
                  <c:v>-4.4849021534306239E-3</c:v>
                </c:pt>
                <c:pt idx="29">
                  <c:v>1.9454937501013016E-3</c:v>
                </c:pt>
                <c:pt idx="30">
                  <c:v>-6.7053045718622958E-3</c:v>
                </c:pt>
                <c:pt idx="31">
                  <c:v>-2.3482600664801747E-3</c:v>
                </c:pt>
                <c:pt idx="32">
                  <c:v>6.512748407308831E-4</c:v>
                </c:pt>
                <c:pt idx="33">
                  <c:v>1.6246044370251376E-2</c:v>
                </c:pt>
                <c:pt idx="34">
                  <c:v>3.1403032433573036E-2</c:v>
                </c:pt>
                <c:pt idx="35">
                  <c:v>2.1032879129596747E-2</c:v>
                </c:pt>
                <c:pt idx="36">
                  <c:v>1.6591519306428024E-2</c:v>
                </c:pt>
                <c:pt idx="37">
                  <c:v>3.4178042045380427E-3</c:v>
                </c:pt>
                <c:pt idx="38">
                  <c:v>1.2871516123815761E-3</c:v>
                </c:pt>
                <c:pt idx="39">
                  <c:v>-9.8380348784225559E-3</c:v>
                </c:pt>
                <c:pt idx="40">
                  <c:v>-1.4401866096977948E-2</c:v>
                </c:pt>
                <c:pt idx="41">
                  <c:v>-1.6074151976382744E-2</c:v>
                </c:pt>
                <c:pt idx="42">
                  <c:v>-1.634182811077883E-2</c:v>
                </c:pt>
                <c:pt idx="43">
                  <c:v>1.7571161630125691E-3</c:v>
                </c:pt>
                <c:pt idx="44">
                  <c:v>1.174121493917212E-2</c:v>
                </c:pt>
                <c:pt idx="45">
                  <c:v>8.1524912574332097E-3</c:v>
                </c:pt>
                <c:pt idx="46">
                  <c:v>6.5371580011381446E-3</c:v>
                </c:pt>
                <c:pt idx="47">
                  <c:v>-1.5821218071467062E-3</c:v>
                </c:pt>
                <c:pt idx="48">
                  <c:v>-5.4137305806234274E-4</c:v>
                </c:pt>
                <c:pt idx="49">
                  <c:v>3.8617131270138991E-3</c:v>
                </c:pt>
                <c:pt idx="50">
                  <c:v>4.6314284799491061E-2</c:v>
                </c:pt>
                <c:pt idx="51">
                  <c:v>4.3593684924840351E-2</c:v>
                </c:pt>
                <c:pt idx="52">
                  <c:v>2.44854056779907E-2</c:v>
                </c:pt>
                <c:pt idx="53">
                  <c:v>2.3630268804540729E-2</c:v>
                </c:pt>
                <c:pt idx="54">
                  <c:v>1.7756554678607022E-2</c:v>
                </c:pt>
                <c:pt idx="55">
                  <c:v>1.7443301942305325E-2</c:v>
                </c:pt>
                <c:pt idx="56">
                  <c:v>1.6324362090799314E-2</c:v>
                </c:pt>
                <c:pt idx="57">
                  <c:v>1.79815042014136E-2</c:v>
                </c:pt>
                <c:pt idx="58">
                  <c:v>1.2286472213201737E-2</c:v>
                </c:pt>
                <c:pt idx="59">
                  <c:v>5.8202365669108424E-3</c:v>
                </c:pt>
                <c:pt idx="60">
                  <c:v>1.6166489240595876E-2</c:v>
                </c:pt>
                <c:pt idx="61">
                  <c:v>7.7271001522112068E-2</c:v>
                </c:pt>
                <c:pt idx="62">
                  <c:v>5.0957149103279795E-2</c:v>
                </c:pt>
                <c:pt idx="63">
                  <c:v>2.8821238516883774E-2</c:v>
                </c:pt>
              </c:numCache>
            </c:numRef>
          </c:val>
          <c:smooth val="0"/>
          <c:extLst>
            <c:ext xmlns:c16="http://schemas.microsoft.com/office/drawing/2014/chart" uri="{C3380CC4-5D6E-409C-BE32-E72D297353CC}">
              <c16:uniqueId val="{00000003-05C1-E04E-B836-6616D652D30B}"/>
            </c:ext>
          </c:extLst>
        </c:ser>
        <c:dLbls>
          <c:showLegendKey val="0"/>
          <c:showVal val="0"/>
          <c:showCatName val="0"/>
          <c:showSerName val="0"/>
          <c:showPercent val="0"/>
          <c:showBubbleSize val="0"/>
        </c:dLbls>
        <c:marker val="1"/>
        <c:smooth val="0"/>
        <c:axId val="855959752"/>
        <c:axId val="855960472"/>
      </c:lineChart>
      <c:catAx>
        <c:axId val="73889037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891456"/>
        <c:crosses val="autoZero"/>
        <c:auto val="1"/>
        <c:lblAlgn val="ctr"/>
        <c:lblOffset val="100"/>
        <c:noMultiLvlLbl val="0"/>
      </c:catAx>
      <c:valAx>
        <c:axId val="738891456"/>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890376"/>
        <c:crosses val="autoZero"/>
        <c:crossBetween val="between"/>
      </c:valAx>
      <c:valAx>
        <c:axId val="855960472"/>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959752"/>
        <c:crosses val="max"/>
        <c:crossBetween val="between"/>
        <c:majorUnit val="1.0000000000000002E-2"/>
      </c:valAx>
      <c:catAx>
        <c:axId val="855959752"/>
        <c:scaling>
          <c:orientation val="minMax"/>
        </c:scaling>
        <c:delete val="1"/>
        <c:axPos val="b"/>
        <c:numFmt formatCode="General" sourceLinked="1"/>
        <c:majorTickMark val="out"/>
        <c:minorTickMark val="none"/>
        <c:tickLblPos val="nextTo"/>
        <c:crossAx val="85596047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600" b="1"/>
              <a:t>Variation de la dette en % PIB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738701123897974E-2"/>
          <c:y val="7.775681341719079E-2"/>
          <c:w val="0.92566143078269059"/>
          <c:h val="0.85122616748378155"/>
        </c:manualLayout>
      </c:layout>
      <c:barChart>
        <c:barDir val="col"/>
        <c:grouping val="stacked"/>
        <c:varyColors val="0"/>
        <c:ser>
          <c:idx val="0"/>
          <c:order val="0"/>
          <c:tx>
            <c:v>ajustement  stock flux</c:v>
          </c:tx>
          <c:spPr>
            <a:solidFill>
              <a:srgbClr val="002060"/>
            </a:solidFill>
            <a:ln>
              <a:noFill/>
            </a:ln>
            <a:effectLst/>
          </c:spPr>
          <c:invertIfNegative val="0"/>
          <c:cat>
            <c:numRef>
              <c:f>'Series - utilise chgB'!$D$2:$BN$2</c:f>
              <c:numCache>
                <c:formatCode>General</c:formatCode>
                <c:ptCount val="6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numCache>
            </c:numRef>
          </c:cat>
          <c:val>
            <c:numRef>
              <c:f>'Series - utilise chgB'!$D$24:$BM$24</c:f>
              <c:numCache>
                <c:formatCode>0.0%</c:formatCode>
                <c:ptCount val="62"/>
                <c:pt idx="0">
                  <c:v>1.2689447837041408E-2</c:v>
                </c:pt>
                <c:pt idx="1">
                  <c:v>1.1677252584933543E-2</c:v>
                </c:pt>
                <c:pt idx="2">
                  <c:v>3.0489596879063512E-3</c:v>
                </c:pt>
                <c:pt idx="3">
                  <c:v>1.4957883186506588E-2</c:v>
                </c:pt>
                <c:pt idx="4">
                  <c:v>4.311705179845954E-3</c:v>
                </c:pt>
                <c:pt idx="5">
                  <c:v>1.2071523906722317E-4</c:v>
                </c:pt>
                <c:pt idx="6">
                  <c:v>-7.0493468234613032E-3</c:v>
                </c:pt>
                <c:pt idx="7">
                  <c:v>1.3440302641130242E-2</c:v>
                </c:pt>
                <c:pt idx="8">
                  <c:v>-3.2170756426399202E-3</c:v>
                </c:pt>
                <c:pt idx="9">
                  <c:v>4.6655438477832215E-3</c:v>
                </c:pt>
                <c:pt idx="10">
                  <c:v>8.1215709080494497E-2</c:v>
                </c:pt>
                <c:pt idx="11">
                  <c:v>9.1210311572700476E-3</c:v>
                </c:pt>
                <c:pt idx="12">
                  <c:v>-4.2410871190579351E-4</c:v>
                </c:pt>
                <c:pt idx="13">
                  <c:v>3.2202055767569801E-3</c:v>
                </c:pt>
                <c:pt idx="14">
                  <c:v>1.9427453574567224E-2</c:v>
                </c:pt>
                <c:pt idx="15">
                  <c:v>-5.1709254014821902E-3</c:v>
                </c:pt>
                <c:pt idx="16">
                  <c:v>-4.5135078426481404E-3</c:v>
                </c:pt>
                <c:pt idx="17">
                  <c:v>4.3400486299203919E-3</c:v>
                </c:pt>
                <c:pt idx="18">
                  <c:v>2.2508660556774633E-2</c:v>
                </c:pt>
                <c:pt idx="19">
                  <c:v>4.2452464779889947E-2</c:v>
                </c:pt>
                <c:pt idx="20">
                  <c:v>3.194459127432106E-2</c:v>
                </c:pt>
                <c:pt idx="21">
                  <c:v>1.3128150827965531E-2</c:v>
                </c:pt>
                <c:pt idx="22">
                  <c:v>3.5631590354085127E-2</c:v>
                </c:pt>
                <c:pt idx="23">
                  <c:v>1.5389846766854461E-2</c:v>
                </c:pt>
                <c:pt idx="24">
                  <c:v>1.9136840020932619E-2</c:v>
                </c:pt>
                <c:pt idx="25">
                  <c:v>6.6584047016650287E-3</c:v>
                </c:pt>
                <c:pt idx="26">
                  <c:v>-3.8487790266585058E-3</c:v>
                </c:pt>
                <c:pt idx="27">
                  <c:v>1.8801343017326302E-2</c:v>
                </c:pt>
                <c:pt idx="28">
                  <c:v>-5.4625141183407703E-4</c:v>
                </c:pt>
                <c:pt idx="29">
                  <c:v>1.5360924100485208E-2</c:v>
                </c:pt>
                <c:pt idx="30">
                  <c:v>6.7810992590736537E-3</c:v>
                </c:pt>
                <c:pt idx="31">
                  <c:v>-5.8062022249602526E-3</c:v>
                </c:pt>
                <c:pt idx="32">
                  <c:v>5.8887180443915558E-3</c:v>
                </c:pt>
                <c:pt idx="33">
                  <c:v>5.4131136948076157E-3</c:v>
                </c:pt>
                <c:pt idx="34">
                  <c:v>-4.6450659269221487E-3</c:v>
                </c:pt>
                <c:pt idx="35">
                  <c:v>2.8192794225924685E-2</c:v>
                </c:pt>
                <c:pt idx="36">
                  <c:v>4.0630345310021711E-3</c:v>
                </c:pt>
                <c:pt idx="37">
                  <c:v>-2.6485619716315068E-3</c:v>
                </c:pt>
                <c:pt idx="38">
                  <c:v>3.3612052998159493E-3</c:v>
                </c:pt>
                <c:pt idx="39">
                  <c:v>-1.1827274680424747E-3</c:v>
                </c:pt>
                <c:pt idx="40">
                  <c:v>2.4381418721276791E-3</c:v>
                </c:pt>
                <c:pt idx="41">
                  <c:v>4.2159667143415415E-3</c:v>
                </c:pt>
                <c:pt idx="42">
                  <c:v>5.6183631864637779E-3</c:v>
                </c:pt>
                <c:pt idx="43">
                  <c:v>1.7245101081398772E-2</c:v>
                </c:pt>
                <c:pt idx="44">
                  <c:v>7.4623581075092356E-3</c:v>
                </c:pt>
                <c:pt idx="45">
                  <c:v>4.4985432398686152E-3</c:v>
                </c:pt>
                <c:pt idx="46">
                  <c:v>-2.1298584368917937E-2</c:v>
                </c:pt>
                <c:pt idx="47">
                  <c:v>5.3678864301314796E-3</c:v>
                </c:pt>
                <c:pt idx="48">
                  <c:v>2.7843082142964718E-2</c:v>
                </c:pt>
                <c:pt idx="49">
                  <c:v>5.1056019813862819E-2</c:v>
                </c:pt>
                <c:pt idx="50">
                  <c:v>-2.1254565128159261E-2</c:v>
                </c:pt>
                <c:pt idx="51">
                  <c:v>8.7253548804894633E-4</c:v>
                </c:pt>
                <c:pt idx="52">
                  <c:v>-8.7815802727301585E-3</c:v>
                </c:pt>
                <c:pt idx="53">
                  <c:v>1.1486923705477956E-3</c:v>
                </c:pt>
                <c:pt idx="54">
                  <c:v>-8.3920800645652625E-3</c:v>
                </c:pt>
                <c:pt idx="55">
                  <c:v>-7.3675237623907026E-3</c:v>
                </c:pt>
                <c:pt idx="56">
                  <c:v>-1.1351627412741106E-2</c:v>
                </c:pt>
                <c:pt idx="57">
                  <c:v>1.9318817956489136E-3</c:v>
                </c:pt>
                <c:pt idx="58">
                  <c:v>1.398464693103767E-3</c:v>
                </c:pt>
                <c:pt idx="59">
                  <c:v>-3.4480141612670476E-3</c:v>
                </c:pt>
                <c:pt idx="60">
                  <c:v>2.9235854885082048E-2</c:v>
                </c:pt>
                <c:pt idx="61">
                  <c:v>1.0076263389656825E-3</c:v>
                </c:pt>
              </c:numCache>
            </c:numRef>
          </c:val>
          <c:extLst>
            <c:ext xmlns:c16="http://schemas.microsoft.com/office/drawing/2014/chart" uri="{C3380CC4-5D6E-409C-BE32-E72D297353CC}">
              <c16:uniqueId val="{00000000-C999-4D54-B525-07A86AE559B0}"/>
            </c:ext>
          </c:extLst>
        </c:ser>
        <c:ser>
          <c:idx val="1"/>
          <c:order val="1"/>
          <c:tx>
            <c:v>déficit</c:v>
          </c:tx>
          <c:spPr>
            <a:solidFill>
              <a:srgbClr val="FF0000"/>
            </a:solidFill>
            <a:ln>
              <a:noFill/>
            </a:ln>
            <a:effectLst/>
          </c:spPr>
          <c:invertIfNegative val="0"/>
          <c:cat>
            <c:numRef>
              <c:f>'Series - utilise chgB'!$D$2:$BN$2</c:f>
              <c:numCache>
                <c:formatCode>General</c:formatCode>
                <c:ptCount val="6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numCache>
            </c:numRef>
          </c:cat>
          <c:val>
            <c:numRef>
              <c:f>'Series - utilise chgB'!$D$23:$BN$23</c:f>
              <c:numCache>
                <c:formatCode>0.0%</c:formatCode>
                <c:ptCount val="63"/>
                <c:pt idx="0">
                  <c:v>-1.1764957082461424E-2</c:v>
                </c:pt>
                <c:pt idx="1">
                  <c:v>-1.1456425406203868E-2</c:v>
                </c:pt>
                <c:pt idx="2">
                  <c:v>-1.7028081397391836E-3</c:v>
                </c:pt>
                <c:pt idx="3">
                  <c:v>-3.8655672947299248E-3</c:v>
                </c:pt>
                <c:pt idx="4">
                  <c:v>-8.3004734647728444E-3</c:v>
                </c:pt>
                <c:pt idx="5">
                  <c:v>-5.5939389181125189E-3</c:v>
                </c:pt>
                <c:pt idx="6">
                  <c:v>-2.1502909714340122E-3</c:v>
                </c:pt>
                <c:pt idx="7">
                  <c:v>5.4475403428443005E-3</c:v>
                </c:pt>
                <c:pt idx="8">
                  <c:v>1.4388378735296789E-2</c:v>
                </c:pt>
                <c:pt idx="9">
                  <c:v>1.6197070288164388E-3</c:v>
                </c:pt>
                <c:pt idx="10">
                  <c:v>3.4686311635829506E-4</c:v>
                </c:pt>
                <c:pt idx="11">
                  <c:v>3.010870805752114E-3</c:v>
                </c:pt>
                <c:pt idx="12">
                  <c:v>-2.187402148421285E-3</c:v>
                </c:pt>
                <c:pt idx="13">
                  <c:v>6.8079890804761424E-4</c:v>
                </c:pt>
                <c:pt idx="14">
                  <c:v>-9.4092698024525489E-4</c:v>
                </c:pt>
                <c:pt idx="15">
                  <c:v>2.9200088181926123E-2</c:v>
                </c:pt>
                <c:pt idx="16">
                  <c:v>1.6295687643977545E-2</c:v>
                </c:pt>
                <c:pt idx="17">
                  <c:v>1.1389570642130111E-2</c:v>
                </c:pt>
                <c:pt idx="18">
                  <c:v>1.7968245772557147E-2</c:v>
                </c:pt>
                <c:pt idx="19">
                  <c:v>4.819065317294923E-3</c:v>
                </c:pt>
                <c:pt idx="20">
                  <c:v>4.2853664475285625E-3</c:v>
                </c:pt>
                <c:pt idx="21">
                  <c:v>2.4075217898565628E-2</c:v>
                </c:pt>
                <c:pt idx="22">
                  <c:v>2.8369133208985192E-2</c:v>
                </c:pt>
                <c:pt idx="23">
                  <c:v>2.5407678874486504E-2</c:v>
                </c:pt>
                <c:pt idx="24">
                  <c:v>2.7360932350819624E-2</c:v>
                </c:pt>
                <c:pt idx="25">
                  <c:v>2.9724596767275444E-2</c:v>
                </c:pt>
                <c:pt idx="26">
                  <c:v>3.1974131962346899E-2</c:v>
                </c:pt>
                <c:pt idx="27">
                  <c:v>2.0144091646679893E-2</c:v>
                </c:pt>
                <c:pt idx="28">
                  <c:v>2.5644850115918976E-2</c:v>
                </c:pt>
                <c:pt idx="29">
                  <c:v>1.7821307544420482E-2</c:v>
                </c:pt>
                <c:pt idx="30">
                  <c:v>2.4337807746410766E-2</c:v>
                </c:pt>
                <c:pt idx="31">
                  <c:v>2.8629529039438412E-2</c:v>
                </c:pt>
                <c:pt idx="32">
                  <c:v>4.6011301672969455E-2</c:v>
                </c:pt>
                <c:pt idx="33">
                  <c:v>6.3587944863888968E-2</c:v>
                </c:pt>
                <c:pt idx="34">
                  <c:v>5.4229841160062894E-2</c:v>
                </c:pt>
                <c:pt idx="35">
                  <c:v>5.1085429948788154E-2</c:v>
                </c:pt>
                <c:pt idx="36">
                  <c:v>3.9058794217841919E-2</c:v>
                </c:pt>
                <c:pt idx="37">
                  <c:v>3.6529115230236782E-2</c:v>
                </c:pt>
                <c:pt idx="38">
                  <c:v>2.3785853349665997E-2</c:v>
                </c:pt>
                <c:pt idx="39">
                  <c:v>1.6029276252160062E-2</c:v>
                </c:pt>
                <c:pt idx="40">
                  <c:v>1.3184903133739432E-2</c:v>
                </c:pt>
                <c:pt idx="41">
                  <c:v>1.3792094656091535E-2</c:v>
                </c:pt>
                <c:pt idx="42">
                  <c:v>3.1602269513908668E-2</c:v>
                </c:pt>
                <c:pt idx="43">
                  <c:v>4.0154758853131203E-2</c:v>
                </c:pt>
                <c:pt idx="44">
                  <c:v>3.5905702929368795E-2</c:v>
                </c:pt>
                <c:pt idx="45">
                  <c:v>3.3555598970499464E-2</c:v>
                </c:pt>
                <c:pt idx="46">
                  <c:v>2.4436856079400444E-2</c:v>
                </c:pt>
                <c:pt idx="47">
                  <c:v>2.6362446944410152E-2</c:v>
                </c:pt>
                <c:pt idx="48">
                  <c:v>3.2637348297011592E-2</c:v>
                </c:pt>
                <c:pt idx="49">
                  <c:v>7.1747790512605256E-2</c:v>
                </c:pt>
                <c:pt idx="50">
                  <c:v>6.8866715548474317E-2</c:v>
                </c:pt>
                <c:pt idx="51">
                  <c:v>5.1547608810665162E-2</c:v>
                </c:pt>
                <c:pt idx="52">
                  <c:v>4.9809843336186585E-2</c:v>
                </c:pt>
                <c:pt idx="53">
                  <c:v>4.0840925944294088E-2</c:v>
                </c:pt>
                <c:pt idx="54">
                  <c:v>3.9046593464867094E-2</c:v>
                </c:pt>
                <c:pt idx="55">
                  <c:v>3.6251746699465855E-2</c:v>
                </c:pt>
                <c:pt idx="56">
                  <c:v>3.6372563983547941E-2</c:v>
                </c:pt>
                <c:pt idx="57">
                  <c:v>2.9584170931926189E-2</c:v>
                </c:pt>
                <c:pt idx="58">
                  <c:v>2.2889545408000402E-2</c:v>
                </c:pt>
                <c:pt idx="59">
                  <c:v>3.0646507783158642E-2</c:v>
                </c:pt>
                <c:pt idx="60">
                  <c:v>8.9840937565794268E-2</c:v>
                </c:pt>
                <c:pt idx="61">
                  <c:v>6.4776641229550416E-2</c:v>
                </c:pt>
                <c:pt idx="62">
                  <c:v>4.8045274662649066E-2</c:v>
                </c:pt>
              </c:numCache>
            </c:numRef>
          </c:val>
          <c:extLst>
            <c:ext xmlns:c16="http://schemas.microsoft.com/office/drawing/2014/chart" uri="{C3380CC4-5D6E-409C-BE32-E72D297353CC}">
              <c16:uniqueId val="{00000001-C999-4D54-B525-07A86AE559B0}"/>
            </c:ext>
          </c:extLst>
        </c:ser>
        <c:dLbls>
          <c:showLegendKey val="0"/>
          <c:showVal val="0"/>
          <c:showCatName val="0"/>
          <c:showSerName val="0"/>
          <c:showPercent val="0"/>
          <c:showBubbleSize val="0"/>
        </c:dLbls>
        <c:gapWidth val="55"/>
        <c:overlap val="100"/>
        <c:axId val="775052616"/>
        <c:axId val="775053696"/>
      </c:barChart>
      <c:catAx>
        <c:axId val="775052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053696"/>
        <c:crosses val="autoZero"/>
        <c:auto val="1"/>
        <c:lblAlgn val="ctr"/>
        <c:lblOffset val="100"/>
        <c:noMultiLvlLbl val="0"/>
      </c:catAx>
      <c:valAx>
        <c:axId val="77505369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052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600" b="1"/>
              <a:t>Decomposition</a:t>
            </a:r>
            <a:r>
              <a:rPr lang="fr-FR" sz="1600" b="1" baseline="0"/>
              <a:t> de la v</a:t>
            </a:r>
            <a:r>
              <a:rPr lang="fr-FR" sz="1600" b="1"/>
              <a:t>ariation de la dette en % PIB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738701123897974E-2"/>
          <c:y val="7.775681341719079E-2"/>
          <c:w val="0.92566143078269059"/>
          <c:h val="0.85122616748378155"/>
        </c:manualLayout>
      </c:layout>
      <c:barChart>
        <c:barDir val="col"/>
        <c:grouping val="stacked"/>
        <c:varyColors val="0"/>
        <c:ser>
          <c:idx val="1"/>
          <c:order val="0"/>
          <c:tx>
            <c:v>déficit primaire (plus ASF)</c:v>
          </c:tx>
          <c:spPr>
            <a:solidFill>
              <a:srgbClr val="FF0000"/>
            </a:solidFill>
            <a:ln>
              <a:noFill/>
            </a:ln>
            <a:effectLst/>
          </c:spPr>
          <c:invertIfNegative val="0"/>
          <c:cat>
            <c:numRef>
              <c:f>'Series - utilise chgB'!$D$2:$BO$2</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'Series - utilise chgB'!$D$32:$BO$32</c:f>
              <c:numCache>
                <c:formatCode>0.0%</c:formatCode>
                <c:ptCount val="64"/>
                <c:pt idx="0">
                  <c:v>-1.0007737968142826E-2</c:v>
                </c:pt>
                <c:pt idx="1">
                  <c:v>-1.0118906942392923E-2</c:v>
                </c:pt>
                <c:pt idx="2">
                  <c:v>-9.1272607457912915E-3</c:v>
                </c:pt>
                <c:pt idx="3">
                  <c:v>1.8437972223093145E-3</c:v>
                </c:pt>
                <c:pt idx="4">
                  <c:v>-1.1762070525051266E-2</c:v>
                </c:pt>
                <c:pt idx="5">
                  <c:v>-1.3520644578786208E-2</c:v>
                </c:pt>
                <c:pt idx="6">
                  <c:v>-1.644373988844082E-2</c:v>
                </c:pt>
                <c:pt idx="7">
                  <c:v>9.5852576916634138E-3</c:v>
                </c:pt>
                <c:pt idx="8">
                  <c:v>1.0160048319564413E-3</c:v>
                </c:pt>
                <c:pt idx="9">
                  <c:v>-3.6554785255326575E-3</c:v>
                </c:pt>
                <c:pt idx="10">
                  <c:v>7.3145572721920807E-2</c:v>
                </c:pt>
                <c:pt idx="11">
                  <c:v>4.9702950239671516E-3</c:v>
                </c:pt>
                <c:pt idx="12">
                  <c:v>-8.2349811805453709E-3</c:v>
                </c:pt>
                <c:pt idx="13">
                  <c:v>-1.2467712192540149E-3</c:v>
                </c:pt>
                <c:pt idx="14">
                  <c:v>1.2673794944786224E-2</c:v>
                </c:pt>
                <c:pt idx="15">
                  <c:v>1.4994754871203483E-2</c:v>
                </c:pt>
                <c:pt idx="16">
                  <c:v>3.5653734978651382E-3</c:v>
                </c:pt>
                <c:pt idx="17">
                  <c:v>6.3328323669277382E-3</c:v>
                </c:pt>
                <c:pt idx="18">
                  <c:v>3.0158933780818378E-2</c:v>
                </c:pt>
                <c:pt idx="19">
                  <c:v>3.5938313954948363E-2</c:v>
                </c:pt>
                <c:pt idx="20">
                  <c:v>2.4037913097372566E-2</c:v>
                </c:pt>
                <c:pt idx="21">
                  <c:v>2.020482955381039E-2</c:v>
                </c:pt>
                <c:pt idx="22">
                  <c:v>4.6503808091960794E-2</c:v>
                </c:pt>
                <c:pt idx="23">
                  <c:v>1.8730292446565155E-2</c:v>
                </c:pt>
                <c:pt idx="24">
                  <c:v>2.3181930045401169E-2</c:v>
                </c:pt>
                <c:pt idx="25">
                  <c:v>1.1116698275941762E-2</c:v>
                </c:pt>
                <c:pt idx="26">
                  <c:v>2.5777195075841566E-3</c:v>
                </c:pt>
                <c:pt idx="27">
                  <c:v>1.4316440863895677E-2</c:v>
                </c:pt>
                <c:pt idx="28">
                  <c:v>1.3992423382672245E-3</c:v>
                </c:pt>
                <c:pt idx="29">
                  <c:v>8.6556195286229126E-3</c:v>
                </c:pt>
                <c:pt idx="30">
                  <c:v>4.4328391925934785E-3</c:v>
                </c:pt>
                <c:pt idx="31">
                  <c:v>-5.1549273842293698E-3</c:v>
                </c:pt>
                <c:pt idx="32">
                  <c:v>2.2134762414642933E-2</c:v>
                </c:pt>
                <c:pt idx="33">
                  <c:v>3.6816146128380654E-2</c:v>
                </c:pt>
                <c:pt idx="34">
                  <c:v>1.63878132026746E-2</c:v>
                </c:pt>
                <c:pt idx="35">
                  <c:v>4.478431353235271E-2</c:v>
                </c:pt>
                <c:pt idx="36">
                  <c:v>7.4808387355402139E-3</c:v>
                </c:pt>
                <c:pt idx="37">
                  <c:v>-1.3614103592499308E-3</c:v>
                </c:pt>
                <c:pt idx="38">
                  <c:v>-6.476829578606607E-3</c:v>
                </c:pt>
                <c:pt idx="39">
                  <c:v>-1.5584593565020422E-2</c:v>
                </c:pt>
                <c:pt idx="40">
                  <c:v>-1.3636010104255065E-2</c:v>
                </c:pt>
                <c:pt idx="41">
                  <c:v>-1.2125861396437287E-2</c:v>
                </c:pt>
                <c:pt idx="42">
                  <c:v>7.3754793494763471E-3</c:v>
                </c:pt>
                <c:pt idx="43">
                  <c:v>2.898631602057089E-2</c:v>
                </c:pt>
                <c:pt idx="44">
                  <c:v>1.5614849364942444E-2</c:v>
                </c:pt>
                <c:pt idx="45">
                  <c:v>1.103570124100676E-2</c:v>
                </c:pt>
                <c:pt idx="46">
                  <c:v>-2.2880706176064643E-2</c:v>
                </c:pt>
                <c:pt idx="47">
                  <c:v>4.8265133720691369E-3</c:v>
                </c:pt>
                <c:pt idx="48">
                  <c:v>3.1704795269978617E-2</c:v>
                </c:pt>
                <c:pt idx="49">
                  <c:v>9.7370304613353886E-2</c:v>
                </c:pt>
                <c:pt idx="50">
                  <c:v>2.233911979668109E-2</c:v>
                </c:pt>
                <c:pt idx="51">
                  <c:v>2.5357941166039646E-2</c:v>
                </c:pt>
                <c:pt idx="52">
                  <c:v>1.484868853181057E-2</c:v>
                </c:pt>
                <c:pt idx="53">
                  <c:v>1.8905247049154819E-2</c:v>
                </c:pt>
                <c:pt idx="54">
                  <c:v>9.0512218777400628E-3</c:v>
                </c:pt>
                <c:pt idx="55">
                  <c:v>8.956838328408611E-3</c:v>
                </c:pt>
                <c:pt idx="56">
                  <c:v>6.6298767886724935E-3</c:v>
                </c:pt>
                <c:pt idx="57">
                  <c:v>1.421835400885065E-2</c:v>
                </c:pt>
                <c:pt idx="58">
                  <c:v>7.2187012600146098E-3</c:v>
                </c:pt>
                <c:pt idx="59">
                  <c:v>1.2718475079328828E-2</c:v>
                </c:pt>
                <c:pt idx="60">
                  <c:v>0.10650685640719412</c:v>
                </c:pt>
                <c:pt idx="61">
                  <c:v>5.1964775442245474E-2</c:v>
                </c:pt>
                <c:pt idx="62">
                  <c:v>2.8860683901887497E-2</c:v>
                </c:pt>
                <c:pt idx="63">
                  <c:v>3.4782906502477048E-2</c:v>
                </c:pt>
              </c:numCache>
            </c:numRef>
          </c:val>
          <c:extLst>
            <c:ext xmlns:c16="http://schemas.microsoft.com/office/drawing/2014/chart" uri="{C3380CC4-5D6E-409C-BE32-E72D297353CC}">
              <c16:uniqueId val="{00000001-9A8C-3F49-98CD-9A34E9B75F3A}"/>
            </c:ext>
          </c:extLst>
        </c:ser>
        <c:ser>
          <c:idx val="2"/>
          <c:order val="1"/>
          <c:tx>
            <c:v>terme r-g</c:v>
          </c:tx>
          <c:spPr>
            <a:solidFill>
              <a:schemeClr val="accent3"/>
            </a:solidFill>
            <a:ln>
              <a:noFill/>
            </a:ln>
            <a:effectLst/>
          </c:spPr>
          <c:invertIfNegative val="0"/>
          <c:cat>
            <c:numRef>
              <c:f>'Series - utilise chgB'!$D$2:$BO$2</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'Series - utilise chgB'!$D$31:$BO$31</c:f>
              <c:numCache>
                <c:formatCode>0.0%</c:formatCode>
                <c:ptCount val="64"/>
                <c:pt idx="0">
                  <c:v>-1.9792262031857254E-2</c:v>
                </c:pt>
                <c:pt idx="1">
                  <c:v>-1.1781093057607057E-2</c:v>
                </c:pt>
                <c:pt idx="2">
                  <c:v>-1.7872739254208708E-2</c:v>
                </c:pt>
                <c:pt idx="3">
                  <c:v>-1.6243797222309314E-2</c:v>
                </c:pt>
                <c:pt idx="4">
                  <c:v>-1.4037929474948762E-2</c:v>
                </c:pt>
                <c:pt idx="5">
                  <c:v>-6.479355421213806E-3</c:v>
                </c:pt>
                <c:pt idx="6">
                  <c:v>-6.3562601115591619E-3</c:v>
                </c:pt>
                <c:pt idx="7">
                  <c:v>-2.1852576916634135E-3</c:v>
                </c:pt>
                <c:pt idx="8">
                  <c:v>-3.2160048319564323E-3</c:v>
                </c:pt>
                <c:pt idx="9">
                  <c:v>-1.0744521474467349E-2</c:v>
                </c:pt>
                <c:pt idx="10">
                  <c:v>-6.8455727219207986E-3</c:v>
                </c:pt>
                <c:pt idx="11">
                  <c:v>-1.457029502396714E-2</c:v>
                </c:pt>
                <c:pt idx="12">
                  <c:v>-1.5265018819454633E-2</c:v>
                </c:pt>
                <c:pt idx="13">
                  <c:v>-1.7553228780745993E-2</c:v>
                </c:pt>
                <c:pt idx="14">
                  <c:v>-1.6773794944786213E-2</c:v>
                </c:pt>
                <c:pt idx="15">
                  <c:v>-8.2947548712035066E-3</c:v>
                </c:pt>
                <c:pt idx="16">
                  <c:v>-1.3465373497865103E-2</c:v>
                </c:pt>
                <c:pt idx="17">
                  <c:v>-7.4328323669277368E-3</c:v>
                </c:pt>
                <c:pt idx="18">
                  <c:v>-7.6589337808183819E-3</c:v>
                </c:pt>
                <c:pt idx="19">
                  <c:v>-1.0138313954948365E-2</c:v>
                </c:pt>
                <c:pt idx="20">
                  <c:v>-1.1305735219248729E-2</c:v>
                </c:pt>
                <c:pt idx="21">
                  <c:v>-7.0794567196583794E-3</c:v>
                </c:pt>
                <c:pt idx="22">
                  <c:v>-1.1563817894765648E-2</c:v>
                </c:pt>
                <c:pt idx="23">
                  <c:v>-3.6222211613341077E-3</c:v>
                </c:pt>
                <c:pt idx="24">
                  <c:v>1.4046066078947303E-3</c:v>
                </c:pt>
                <c:pt idx="25">
                  <c:v>5.2957802363625094E-3</c:v>
                </c:pt>
                <c:pt idx="26">
                  <c:v>3.5346858698142962E-3</c:v>
                </c:pt>
                <c:pt idx="27">
                  <c:v>9.0980669780647769E-3</c:v>
                </c:pt>
                <c:pt idx="28">
                  <c:v>-2.0887370150841945E-3</c:v>
                </c:pt>
                <c:pt idx="29">
                  <c:v>-2.7629219792772372E-4</c:v>
                </c:pt>
                <c:pt idx="30">
                  <c:v>7.8167128111136068E-3</c:v>
                </c:pt>
                <c:pt idx="31">
                  <c:v>1.5235194547860426E-2</c:v>
                </c:pt>
                <c:pt idx="32">
                  <c:v>1.6753965766840281E-2</c:v>
                </c:pt>
                <c:pt idx="33">
                  <c:v>2.815277518751972E-2</c:v>
                </c:pt>
                <c:pt idx="34">
                  <c:v>1.7887819759366437E-2</c:v>
                </c:pt>
                <c:pt idx="35">
                  <c:v>1.8328403780199731E-2</c:v>
                </c:pt>
                <c:pt idx="36">
                  <c:v>2.0008150621727418E-2</c:v>
                </c:pt>
                <c:pt idx="37">
                  <c:v>1.6334002229335214E-2</c:v>
                </c:pt>
                <c:pt idx="38">
                  <c:v>6.5827901520184758E-3</c:v>
                </c:pt>
                <c:pt idx="39">
                  <c:v>8.7548429140158965E-3</c:v>
                </c:pt>
                <c:pt idx="40">
                  <c:v>-2.8353539472321977E-3</c:v>
                </c:pt>
                <c:pt idx="41">
                  <c:v>7.0675600293536381E-3</c:v>
                </c:pt>
                <c:pt idx="42">
                  <c:v>1.1400889628379589E-2</c:v>
                </c:pt>
                <c:pt idx="43">
                  <c:v>1.2418444475472027E-2</c:v>
                </c:pt>
                <c:pt idx="44">
                  <c:v>-2.397049413852062E-4</c:v>
                </c:pt>
                <c:pt idx="45">
                  <c:v>3.6903835312614951E-3</c:v>
                </c:pt>
                <c:pt idx="46">
                  <c:v>-4.2594814208828762E-3</c:v>
                </c:pt>
                <c:pt idx="47">
                  <c:v>-4.4600410022048349E-3</c:v>
                </c:pt>
                <c:pt idx="48">
                  <c:v>1.2038173286266649E-2</c:v>
                </c:pt>
                <c:pt idx="49">
                  <c:v>4.5585465917815551E-2</c:v>
                </c:pt>
                <c:pt idx="50">
                  <c:v>4.8128980992026213E-4</c:v>
                </c:pt>
                <c:pt idx="51">
                  <c:v>6.1095139823444736E-4</c:v>
                </c:pt>
                <c:pt idx="52">
                  <c:v>1.3224879189582867E-2</c:v>
                </c:pt>
                <c:pt idx="53">
                  <c:v>1.0787437244987708E-2</c:v>
                </c:pt>
                <c:pt idx="54">
                  <c:v>7.2555682159385938E-3</c:v>
                </c:pt>
                <c:pt idx="55">
                  <c:v>-1.3945575305970397E-3</c:v>
                </c:pt>
                <c:pt idx="56">
                  <c:v>2.8805810636709072E-3</c:v>
                </c:pt>
                <c:pt idx="57">
                  <c:v>-9.6330200960431274E-3</c:v>
                </c:pt>
                <c:pt idx="58">
                  <c:v>-1.046077615839737E-2</c:v>
                </c:pt>
                <c:pt idx="59">
                  <c:v>-1.5450910652731744E-2</c:v>
                </c:pt>
                <c:pt idx="60">
                  <c:v>6.3164714988447695E-2</c:v>
                </c:pt>
                <c:pt idx="61">
                  <c:v>-7.0772054883083538E-2</c:v>
                </c:pt>
                <c:pt idx="62">
                  <c:v>-3.9410776257430835E-2</c:v>
                </c:pt>
                <c:pt idx="63">
                  <c:v>-4.7609562697033217E-2</c:v>
                </c:pt>
              </c:numCache>
            </c:numRef>
          </c:val>
          <c:extLst>
            <c:ext xmlns:c16="http://schemas.microsoft.com/office/drawing/2014/chart" uri="{C3380CC4-5D6E-409C-BE32-E72D297353CC}">
              <c16:uniqueId val="{00000002-9A8C-3F49-98CD-9A34E9B75F3A}"/>
            </c:ext>
          </c:extLst>
        </c:ser>
        <c:dLbls>
          <c:showLegendKey val="0"/>
          <c:showVal val="0"/>
          <c:showCatName val="0"/>
          <c:showSerName val="0"/>
          <c:showPercent val="0"/>
          <c:showBubbleSize val="0"/>
        </c:dLbls>
        <c:gapWidth val="55"/>
        <c:overlap val="100"/>
        <c:axId val="775052616"/>
        <c:axId val="775053696"/>
      </c:barChart>
      <c:catAx>
        <c:axId val="775052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053696"/>
        <c:crosses val="autoZero"/>
        <c:auto val="1"/>
        <c:lblAlgn val="ctr"/>
        <c:lblOffset val="100"/>
        <c:noMultiLvlLbl val="0"/>
      </c:catAx>
      <c:valAx>
        <c:axId val="77505369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052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600" b="1"/>
              <a:t>Decomposition</a:t>
            </a:r>
            <a:r>
              <a:rPr lang="fr-FR" sz="1600" b="1" baseline="0"/>
              <a:t> v</a:t>
            </a:r>
            <a:r>
              <a:rPr lang="fr-FR" sz="1600" b="1"/>
              <a:t>ariation de la dette en % PIB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738701123897974E-2"/>
          <c:y val="7.775681341719079E-2"/>
          <c:w val="0.92566143078269059"/>
          <c:h val="0.85122616748378155"/>
        </c:manualLayout>
      </c:layout>
      <c:barChart>
        <c:barDir val="col"/>
        <c:grouping val="stacked"/>
        <c:varyColors val="0"/>
        <c:ser>
          <c:idx val="0"/>
          <c:order val="0"/>
          <c:tx>
            <c:v>ajustement  stock flux</c:v>
          </c:tx>
          <c:spPr>
            <a:solidFill>
              <a:srgbClr val="002060"/>
            </a:solidFill>
            <a:ln>
              <a:noFill/>
            </a:ln>
            <a:effectLst/>
          </c:spPr>
          <c:invertIfNegative val="0"/>
          <c:cat>
            <c:numRef>
              <c:f>'Series - utilise chgB'!$D$2:$BO$2</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'Series - utilise chgB'!$D$24:$BO$24</c:f>
              <c:numCache>
                <c:formatCode>0.0%</c:formatCode>
                <c:ptCount val="64"/>
                <c:pt idx="0">
                  <c:v>1.2689447837041408E-2</c:v>
                </c:pt>
                <c:pt idx="1">
                  <c:v>1.1677252584933543E-2</c:v>
                </c:pt>
                <c:pt idx="2">
                  <c:v>3.0489596879063512E-3</c:v>
                </c:pt>
                <c:pt idx="3">
                  <c:v>1.4957883186506588E-2</c:v>
                </c:pt>
                <c:pt idx="4">
                  <c:v>4.311705179845954E-3</c:v>
                </c:pt>
                <c:pt idx="5">
                  <c:v>1.2071523906722317E-4</c:v>
                </c:pt>
                <c:pt idx="6">
                  <c:v>-7.0493468234613032E-3</c:v>
                </c:pt>
                <c:pt idx="7">
                  <c:v>1.3440302641130242E-2</c:v>
                </c:pt>
                <c:pt idx="8">
                  <c:v>-3.2170756426399202E-3</c:v>
                </c:pt>
                <c:pt idx="9">
                  <c:v>4.6655438477832215E-3</c:v>
                </c:pt>
                <c:pt idx="10">
                  <c:v>8.1215709080494497E-2</c:v>
                </c:pt>
                <c:pt idx="11">
                  <c:v>9.1210311572700476E-3</c:v>
                </c:pt>
                <c:pt idx="12">
                  <c:v>-4.2410871190579351E-4</c:v>
                </c:pt>
                <c:pt idx="13">
                  <c:v>3.2202055767569801E-3</c:v>
                </c:pt>
                <c:pt idx="14">
                  <c:v>1.9427453574567224E-2</c:v>
                </c:pt>
                <c:pt idx="15">
                  <c:v>-5.1709254014821902E-3</c:v>
                </c:pt>
                <c:pt idx="16">
                  <c:v>-4.5135078426481404E-3</c:v>
                </c:pt>
                <c:pt idx="17">
                  <c:v>4.3400486299203919E-3</c:v>
                </c:pt>
                <c:pt idx="18">
                  <c:v>2.2508660556774633E-2</c:v>
                </c:pt>
                <c:pt idx="19">
                  <c:v>4.2452464779889947E-2</c:v>
                </c:pt>
                <c:pt idx="20">
                  <c:v>3.194459127432106E-2</c:v>
                </c:pt>
                <c:pt idx="21">
                  <c:v>1.3128150827965531E-2</c:v>
                </c:pt>
                <c:pt idx="22">
                  <c:v>3.5631590354085127E-2</c:v>
                </c:pt>
                <c:pt idx="23">
                  <c:v>1.5389846766854461E-2</c:v>
                </c:pt>
                <c:pt idx="24">
                  <c:v>1.9136840020932619E-2</c:v>
                </c:pt>
                <c:pt idx="25">
                  <c:v>6.6584047016650287E-3</c:v>
                </c:pt>
                <c:pt idx="26">
                  <c:v>-3.8487790266585058E-3</c:v>
                </c:pt>
                <c:pt idx="27">
                  <c:v>1.8801343017326302E-2</c:v>
                </c:pt>
                <c:pt idx="28">
                  <c:v>-5.4625141183407703E-4</c:v>
                </c:pt>
                <c:pt idx="29">
                  <c:v>1.5360924100485208E-2</c:v>
                </c:pt>
                <c:pt idx="30">
                  <c:v>6.7810992590736537E-3</c:v>
                </c:pt>
                <c:pt idx="31">
                  <c:v>-5.8062022249602526E-3</c:v>
                </c:pt>
                <c:pt idx="32">
                  <c:v>5.8887180443915558E-3</c:v>
                </c:pt>
                <c:pt idx="33">
                  <c:v>5.4131136948076157E-3</c:v>
                </c:pt>
                <c:pt idx="34">
                  <c:v>-4.6450659269221487E-3</c:v>
                </c:pt>
                <c:pt idx="35">
                  <c:v>2.8192794225924685E-2</c:v>
                </c:pt>
                <c:pt idx="36">
                  <c:v>4.0630345310021711E-3</c:v>
                </c:pt>
                <c:pt idx="37">
                  <c:v>-2.6485619716315068E-3</c:v>
                </c:pt>
                <c:pt idx="38">
                  <c:v>3.3612052998159493E-3</c:v>
                </c:pt>
                <c:pt idx="39">
                  <c:v>-1.1827274680424747E-3</c:v>
                </c:pt>
                <c:pt idx="40">
                  <c:v>2.4381418721276791E-3</c:v>
                </c:pt>
                <c:pt idx="41">
                  <c:v>4.2159667143415415E-3</c:v>
                </c:pt>
                <c:pt idx="42">
                  <c:v>5.6183631864637779E-3</c:v>
                </c:pt>
                <c:pt idx="43">
                  <c:v>1.7245101081398772E-2</c:v>
                </c:pt>
                <c:pt idx="44">
                  <c:v>7.4623581075092356E-3</c:v>
                </c:pt>
                <c:pt idx="45">
                  <c:v>4.4985432398686152E-3</c:v>
                </c:pt>
                <c:pt idx="46">
                  <c:v>-2.1298584368917937E-2</c:v>
                </c:pt>
                <c:pt idx="47">
                  <c:v>5.3678864301314796E-3</c:v>
                </c:pt>
                <c:pt idx="48">
                  <c:v>2.7843082142964718E-2</c:v>
                </c:pt>
                <c:pt idx="49">
                  <c:v>5.1056019813862819E-2</c:v>
                </c:pt>
                <c:pt idx="50">
                  <c:v>-2.1254565128159261E-2</c:v>
                </c:pt>
                <c:pt idx="51">
                  <c:v>8.7253548804894633E-4</c:v>
                </c:pt>
                <c:pt idx="52">
                  <c:v>-8.7815802727301585E-3</c:v>
                </c:pt>
                <c:pt idx="53">
                  <c:v>1.1486923705477956E-3</c:v>
                </c:pt>
                <c:pt idx="54">
                  <c:v>-8.3920800645652625E-3</c:v>
                </c:pt>
                <c:pt idx="55">
                  <c:v>-7.3675237623907026E-3</c:v>
                </c:pt>
                <c:pt idx="56">
                  <c:v>-1.1351627412741106E-2</c:v>
                </c:pt>
                <c:pt idx="57">
                  <c:v>1.9318817956489136E-3</c:v>
                </c:pt>
                <c:pt idx="58">
                  <c:v>1.398464693103767E-3</c:v>
                </c:pt>
                <c:pt idx="59">
                  <c:v>-3.4480141612670476E-3</c:v>
                </c:pt>
                <c:pt idx="60">
                  <c:v>2.9235854885082048E-2</c:v>
                </c:pt>
                <c:pt idx="61">
                  <c:v>1.0076263389656825E-3</c:v>
                </c:pt>
                <c:pt idx="62">
                  <c:v>3.9445385003722533E-5</c:v>
                </c:pt>
                <c:pt idx="63">
                  <c:v>-2.2831856575985278E-3</c:v>
                </c:pt>
              </c:numCache>
            </c:numRef>
          </c:val>
          <c:extLst>
            <c:ext xmlns:c16="http://schemas.microsoft.com/office/drawing/2014/chart" uri="{C3380CC4-5D6E-409C-BE32-E72D297353CC}">
              <c16:uniqueId val="{00000000-BFAC-C842-B0D7-78E699F9D191}"/>
            </c:ext>
          </c:extLst>
        </c:ser>
        <c:ser>
          <c:idx val="1"/>
          <c:order val="1"/>
          <c:tx>
            <c:v>déficit primaire</c:v>
          </c:tx>
          <c:spPr>
            <a:solidFill>
              <a:srgbClr val="FF0000"/>
            </a:solidFill>
            <a:ln>
              <a:noFill/>
            </a:ln>
            <a:effectLst/>
          </c:spPr>
          <c:invertIfNegative val="0"/>
          <c:cat>
            <c:numRef>
              <c:f>'Series - utilise chgB'!$D$2:$BO$2</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'Series - utilise chgB'!$D$21:$BO$21</c:f>
              <c:numCache>
                <c:formatCode>0.00%</c:formatCode>
                <c:ptCount val="64"/>
                <c:pt idx="0">
                  <c:v>-2.2697185805184233E-2</c:v>
                </c:pt>
                <c:pt idx="1">
                  <c:v>-2.1796159527326466E-2</c:v>
                </c:pt>
                <c:pt idx="2">
                  <c:v>-1.2176220433697642E-2</c:v>
                </c:pt>
                <c:pt idx="3">
                  <c:v>-1.3114085964197273E-2</c:v>
                </c:pt>
                <c:pt idx="4">
                  <c:v>-1.6073775704897219E-2</c:v>
                </c:pt>
                <c:pt idx="5">
                  <c:v>-1.3641359817853431E-2</c:v>
                </c:pt>
                <c:pt idx="6">
                  <c:v>-9.3943930649795174E-3</c:v>
                </c:pt>
                <c:pt idx="7">
                  <c:v>-3.8550449494668274E-3</c:v>
                </c:pt>
                <c:pt idx="8">
                  <c:v>4.2330804745963615E-3</c:v>
                </c:pt>
                <c:pt idx="9">
                  <c:v>-8.321022373315879E-3</c:v>
                </c:pt>
                <c:pt idx="10">
                  <c:v>-8.070136358573685E-3</c:v>
                </c:pt>
                <c:pt idx="11">
                  <c:v>-4.150736133302896E-3</c:v>
                </c:pt>
                <c:pt idx="12">
                  <c:v>-7.8108724686395776E-3</c:v>
                </c:pt>
                <c:pt idx="13">
                  <c:v>-4.4669767960109951E-3</c:v>
                </c:pt>
                <c:pt idx="14">
                  <c:v>-6.7536586297810008E-3</c:v>
                </c:pt>
                <c:pt idx="15">
                  <c:v>2.0165680272685674E-2</c:v>
                </c:pt>
                <c:pt idx="16">
                  <c:v>8.0788813405132786E-3</c:v>
                </c:pt>
                <c:pt idx="17">
                  <c:v>1.9927837370073468E-3</c:v>
                </c:pt>
                <c:pt idx="18">
                  <c:v>7.6502732240437445E-3</c:v>
                </c:pt>
                <c:pt idx="19">
                  <c:v>-6.5141508249415862E-3</c:v>
                </c:pt>
                <c:pt idx="20">
                  <c:v>-7.9066781769484944E-3</c:v>
                </c:pt>
                <c:pt idx="21">
                  <c:v>7.0766787258448602E-3</c:v>
                </c:pt>
                <c:pt idx="22">
                  <c:v>1.0872217737875665E-2</c:v>
                </c:pt>
                <c:pt idx="23">
                  <c:v>3.340445679710694E-3</c:v>
                </c:pt>
                <c:pt idx="24">
                  <c:v>4.0450900244685508E-3</c:v>
                </c:pt>
                <c:pt idx="25">
                  <c:v>4.4582935742767333E-3</c:v>
                </c:pt>
                <c:pt idx="26">
                  <c:v>6.4264985342426624E-3</c:v>
                </c:pt>
                <c:pt idx="27">
                  <c:v>-4.4849021534306239E-3</c:v>
                </c:pt>
                <c:pt idx="28">
                  <c:v>1.9454937501013016E-3</c:v>
                </c:pt>
                <c:pt idx="29">
                  <c:v>-6.7053045718622958E-3</c:v>
                </c:pt>
                <c:pt idx="30">
                  <c:v>-2.3482600664801747E-3</c:v>
                </c:pt>
                <c:pt idx="31">
                  <c:v>6.512748407308831E-4</c:v>
                </c:pt>
                <c:pt idx="32">
                  <c:v>1.6246044370251376E-2</c:v>
                </c:pt>
                <c:pt idx="33">
                  <c:v>3.1403032433573036E-2</c:v>
                </c:pt>
                <c:pt idx="34">
                  <c:v>2.1032879129596747E-2</c:v>
                </c:pt>
                <c:pt idx="35">
                  <c:v>1.6591519306428024E-2</c:v>
                </c:pt>
                <c:pt idx="36">
                  <c:v>3.4178042045380427E-3</c:v>
                </c:pt>
                <c:pt idx="37">
                  <c:v>1.2871516123815761E-3</c:v>
                </c:pt>
                <c:pt idx="38">
                  <c:v>-9.8380348784225559E-3</c:v>
                </c:pt>
                <c:pt idx="39">
                  <c:v>-1.4401866096977948E-2</c:v>
                </c:pt>
                <c:pt idx="40">
                  <c:v>-1.6074151976382744E-2</c:v>
                </c:pt>
                <c:pt idx="41">
                  <c:v>-1.634182811077883E-2</c:v>
                </c:pt>
                <c:pt idx="42">
                  <c:v>1.7571161630125691E-3</c:v>
                </c:pt>
                <c:pt idx="43">
                  <c:v>1.174121493917212E-2</c:v>
                </c:pt>
                <c:pt idx="44">
                  <c:v>8.1524912574332097E-3</c:v>
                </c:pt>
                <c:pt idx="45">
                  <c:v>6.5371580011381446E-3</c:v>
                </c:pt>
                <c:pt idx="46">
                  <c:v>-1.5821218071467062E-3</c:v>
                </c:pt>
                <c:pt idx="47">
                  <c:v>-5.4137305806234274E-4</c:v>
                </c:pt>
                <c:pt idx="48">
                  <c:v>3.8617131270138991E-3</c:v>
                </c:pt>
                <c:pt idx="49">
                  <c:v>4.6314284799491061E-2</c:v>
                </c:pt>
                <c:pt idx="50">
                  <c:v>4.3593684924840351E-2</c:v>
                </c:pt>
                <c:pt idx="51">
                  <c:v>2.44854056779907E-2</c:v>
                </c:pt>
                <c:pt idx="52">
                  <c:v>2.3630268804540729E-2</c:v>
                </c:pt>
                <c:pt idx="53">
                  <c:v>1.7756554678607022E-2</c:v>
                </c:pt>
                <c:pt idx="54">
                  <c:v>1.7443301942305325E-2</c:v>
                </c:pt>
                <c:pt idx="55">
                  <c:v>1.6324362090799314E-2</c:v>
                </c:pt>
                <c:pt idx="56">
                  <c:v>1.79815042014136E-2</c:v>
                </c:pt>
                <c:pt idx="57">
                  <c:v>1.2286472213201737E-2</c:v>
                </c:pt>
                <c:pt idx="58">
                  <c:v>5.8202365669108424E-3</c:v>
                </c:pt>
                <c:pt idx="59">
                  <c:v>1.6166489240595876E-2</c:v>
                </c:pt>
                <c:pt idx="60">
                  <c:v>7.7271001522112068E-2</c:v>
                </c:pt>
                <c:pt idx="61">
                  <c:v>5.0957149103279795E-2</c:v>
                </c:pt>
                <c:pt idx="62">
                  <c:v>2.8821238516883774E-2</c:v>
                </c:pt>
                <c:pt idx="63">
                  <c:v>3.7066092160075573E-2</c:v>
                </c:pt>
              </c:numCache>
            </c:numRef>
          </c:val>
          <c:extLst>
            <c:ext xmlns:c16="http://schemas.microsoft.com/office/drawing/2014/chart" uri="{C3380CC4-5D6E-409C-BE32-E72D297353CC}">
              <c16:uniqueId val="{00000001-BFAC-C842-B0D7-78E699F9D191}"/>
            </c:ext>
          </c:extLst>
        </c:ser>
        <c:ser>
          <c:idx val="2"/>
          <c:order val="2"/>
          <c:tx>
            <c:v>terme r-g</c:v>
          </c:tx>
          <c:spPr>
            <a:solidFill>
              <a:schemeClr val="accent3"/>
            </a:solidFill>
            <a:ln>
              <a:noFill/>
            </a:ln>
            <a:effectLst/>
          </c:spPr>
          <c:invertIfNegative val="0"/>
          <c:cat>
            <c:numRef>
              <c:f>'Series - utilise chgB'!$D$2:$BO$2</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'Series - utilise chgB'!$D$31:$BO$31</c:f>
              <c:numCache>
                <c:formatCode>0.0%</c:formatCode>
                <c:ptCount val="64"/>
                <c:pt idx="0">
                  <c:v>-1.9792262031857254E-2</c:v>
                </c:pt>
                <c:pt idx="1">
                  <c:v>-1.1781093057607057E-2</c:v>
                </c:pt>
                <c:pt idx="2">
                  <c:v>-1.7872739254208708E-2</c:v>
                </c:pt>
                <c:pt idx="3">
                  <c:v>-1.6243797222309314E-2</c:v>
                </c:pt>
                <c:pt idx="4">
                  <c:v>-1.4037929474948762E-2</c:v>
                </c:pt>
                <c:pt idx="5">
                  <c:v>-6.479355421213806E-3</c:v>
                </c:pt>
                <c:pt idx="6">
                  <c:v>-6.3562601115591619E-3</c:v>
                </c:pt>
                <c:pt idx="7">
                  <c:v>-2.1852576916634135E-3</c:v>
                </c:pt>
                <c:pt idx="8">
                  <c:v>-3.2160048319564323E-3</c:v>
                </c:pt>
                <c:pt idx="9">
                  <c:v>-1.0744521474467349E-2</c:v>
                </c:pt>
                <c:pt idx="10">
                  <c:v>-6.8455727219207986E-3</c:v>
                </c:pt>
                <c:pt idx="11">
                  <c:v>-1.457029502396714E-2</c:v>
                </c:pt>
                <c:pt idx="12">
                  <c:v>-1.5265018819454633E-2</c:v>
                </c:pt>
                <c:pt idx="13">
                  <c:v>-1.7553228780745993E-2</c:v>
                </c:pt>
                <c:pt idx="14">
                  <c:v>-1.6773794944786213E-2</c:v>
                </c:pt>
                <c:pt idx="15">
                  <c:v>-8.2947548712035066E-3</c:v>
                </c:pt>
                <c:pt idx="16">
                  <c:v>-1.3465373497865103E-2</c:v>
                </c:pt>
                <c:pt idx="17">
                  <c:v>-7.4328323669277368E-3</c:v>
                </c:pt>
                <c:pt idx="18">
                  <c:v>-7.6589337808183819E-3</c:v>
                </c:pt>
                <c:pt idx="19">
                  <c:v>-1.0138313954948365E-2</c:v>
                </c:pt>
                <c:pt idx="20">
                  <c:v>-1.1305735219248729E-2</c:v>
                </c:pt>
                <c:pt idx="21">
                  <c:v>-7.0794567196583794E-3</c:v>
                </c:pt>
                <c:pt idx="22">
                  <c:v>-1.1563817894765648E-2</c:v>
                </c:pt>
                <c:pt idx="23">
                  <c:v>-3.6222211613341077E-3</c:v>
                </c:pt>
                <c:pt idx="24">
                  <c:v>1.4046066078947303E-3</c:v>
                </c:pt>
                <c:pt idx="25">
                  <c:v>5.2957802363625094E-3</c:v>
                </c:pt>
                <c:pt idx="26">
                  <c:v>3.5346858698142962E-3</c:v>
                </c:pt>
                <c:pt idx="27">
                  <c:v>9.0980669780647769E-3</c:v>
                </c:pt>
                <c:pt idx="28">
                  <c:v>-2.0887370150841945E-3</c:v>
                </c:pt>
                <c:pt idx="29">
                  <c:v>-2.7629219792772372E-4</c:v>
                </c:pt>
                <c:pt idx="30">
                  <c:v>7.8167128111136068E-3</c:v>
                </c:pt>
                <c:pt idx="31">
                  <c:v>1.5235194547860426E-2</c:v>
                </c:pt>
                <c:pt idx="32">
                  <c:v>1.6753965766840281E-2</c:v>
                </c:pt>
                <c:pt idx="33">
                  <c:v>2.815277518751972E-2</c:v>
                </c:pt>
                <c:pt idx="34">
                  <c:v>1.7887819759366437E-2</c:v>
                </c:pt>
                <c:pt idx="35">
                  <c:v>1.8328403780199731E-2</c:v>
                </c:pt>
                <c:pt idx="36">
                  <c:v>2.0008150621727418E-2</c:v>
                </c:pt>
                <c:pt idx="37">
                  <c:v>1.6334002229335214E-2</c:v>
                </c:pt>
                <c:pt idx="38">
                  <c:v>6.5827901520184758E-3</c:v>
                </c:pt>
                <c:pt idx="39">
                  <c:v>8.7548429140158965E-3</c:v>
                </c:pt>
                <c:pt idx="40">
                  <c:v>-2.8353539472321977E-3</c:v>
                </c:pt>
                <c:pt idx="41">
                  <c:v>7.0675600293536381E-3</c:v>
                </c:pt>
                <c:pt idx="42">
                  <c:v>1.1400889628379589E-2</c:v>
                </c:pt>
                <c:pt idx="43">
                  <c:v>1.2418444475472027E-2</c:v>
                </c:pt>
                <c:pt idx="44">
                  <c:v>-2.397049413852062E-4</c:v>
                </c:pt>
                <c:pt idx="45">
                  <c:v>3.6903835312614951E-3</c:v>
                </c:pt>
                <c:pt idx="46">
                  <c:v>-4.2594814208828762E-3</c:v>
                </c:pt>
                <c:pt idx="47">
                  <c:v>-4.4600410022048349E-3</c:v>
                </c:pt>
                <c:pt idx="48">
                  <c:v>1.2038173286266649E-2</c:v>
                </c:pt>
                <c:pt idx="49">
                  <c:v>4.5585465917815551E-2</c:v>
                </c:pt>
                <c:pt idx="50">
                  <c:v>4.8128980992026213E-4</c:v>
                </c:pt>
                <c:pt idx="51">
                  <c:v>6.1095139823444736E-4</c:v>
                </c:pt>
                <c:pt idx="52">
                  <c:v>1.3224879189582867E-2</c:v>
                </c:pt>
                <c:pt idx="53">
                  <c:v>1.0787437244987708E-2</c:v>
                </c:pt>
                <c:pt idx="54">
                  <c:v>7.2555682159385938E-3</c:v>
                </c:pt>
                <c:pt idx="55">
                  <c:v>-1.3945575305970397E-3</c:v>
                </c:pt>
                <c:pt idx="56">
                  <c:v>2.8805810636709072E-3</c:v>
                </c:pt>
                <c:pt idx="57">
                  <c:v>-9.6330200960431274E-3</c:v>
                </c:pt>
                <c:pt idx="58">
                  <c:v>-1.046077615839737E-2</c:v>
                </c:pt>
                <c:pt idx="59">
                  <c:v>-1.5450910652731744E-2</c:v>
                </c:pt>
                <c:pt idx="60">
                  <c:v>6.3164714988447695E-2</c:v>
                </c:pt>
                <c:pt idx="61">
                  <c:v>-7.0772054883083538E-2</c:v>
                </c:pt>
                <c:pt idx="62">
                  <c:v>-3.9410776257430835E-2</c:v>
                </c:pt>
                <c:pt idx="63">
                  <c:v>-4.7609562697033217E-2</c:v>
                </c:pt>
              </c:numCache>
            </c:numRef>
          </c:val>
          <c:extLst>
            <c:ext xmlns:c16="http://schemas.microsoft.com/office/drawing/2014/chart" uri="{C3380CC4-5D6E-409C-BE32-E72D297353CC}">
              <c16:uniqueId val="{00000002-BFAC-C842-B0D7-78E699F9D191}"/>
            </c:ext>
          </c:extLst>
        </c:ser>
        <c:dLbls>
          <c:showLegendKey val="0"/>
          <c:showVal val="0"/>
          <c:showCatName val="0"/>
          <c:showSerName val="0"/>
          <c:showPercent val="0"/>
          <c:showBubbleSize val="0"/>
        </c:dLbls>
        <c:gapWidth val="55"/>
        <c:overlap val="100"/>
        <c:axId val="775052616"/>
        <c:axId val="775053696"/>
      </c:barChart>
      <c:catAx>
        <c:axId val="775052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053696"/>
        <c:crosses val="autoZero"/>
        <c:auto val="1"/>
        <c:lblAlgn val="ctr"/>
        <c:lblOffset val="100"/>
        <c:noMultiLvlLbl val="0"/>
      </c:catAx>
      <c:valAx>
        <c:axId val="77505369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052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600" b="1"/>
              <a:t>Deficit</a:t>
            </a:r>
            <a:r>
              <a:rPr lang="fr-FR" sz="1600" b="1" baseline="0"/>
              <a:t> public et ajustement stock-flux en % de PIB</a:t>
            </a:r>
            <a:r>
              <a:rPr lang="fr-FR" sz="1600" b="1"/>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738701123897974E-2"/>
          <c:y val="7.775681341719079E-2"/>
          <c:w val="0.92566143078269059"/>
          <c:h val="0.85122616748378155"/>
        </c:manualLayout>
      </c:layout>
      <c:barChart>
        <c:barDir val="col"/>
        <c:grouping val="stacked"/>
        <c:varyColors val="0"/>
        <c:ser>
          <c:idx val="0"/>
          <c:order val="0"/>
          <c:tx>
            <c:v>ajustement  stock flux</c:v>
          </c:tx>
          <c:spPr>
            <a:solidFill>
              <a:srgbClr val="002060"/>
            </a:solidFill>
            <a:ln>
              <a:noFill/>
            </a:ln>
            <a:effectLst/>
          </c:spPr>
          <c:invertIfNegative val="0"/>
          <c:cat>
            <c:numRef>
              <c:f>'Series - utilise chgB'!$D$2:$BO$2</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'Series - utilise chgB'!$D$24:$BO$24</c:f>
              <c:numCache>
                <c:formatCode>0.0%</c:formatCode>
                <c:ptCount val="64"/>
                <c:pt idx="0">
                  <c:v>1.2689447837041408E-2</c:v>
                </c:pt>
                <c:pt idx="1">
                  <c:v>1.1677252584933543E-2</c:v>
                </c:pt>
                <c:pt idx="2">
                  <c:v>3.0489596879063512E-3</c:v>
                </c:pt>
                <c:pt idx="3">
                  <c:v>1.4957883186506588E-2</c:v>
                </c:pt>
                <c:pt idx="4">
                  <c:v>4.311705179845954E-3</c:v>
                </c:pt>
                <c:pt idx="5">
                  <c:v>1.2071523906722317E-4</c:v>
                </c:pt>
                <c:pt idx="6">
                  <c:v>-7.0493468234613032E-3</c:v>
                </c:pt>
                <c:pt idx="7">
                  <c:v>1.3440302641130242E-2</c:v>
                </c:pt>
                <c:pt idx="8">
                  <c:v>-3.2170756426399202E-3</c:v>
                </c:pt>
                <c:pt idx="9">
                  <c:v>4.6655438477832215E-3</c:v>
                </c:pt>
                <c:pt idx="10">
                  <c:v>8.1215709080494497E-2</c:v>
                </c:pt>
                <c:pt idx="11">
                  <c:v>9.1210311572700476E-3</c:v>
                </c:pt>
                <c:pt idx="12">
                  <c:v>-4.2410871190579351E-4</c:v>
                </c:pt>
                <c:pt idx="13">
                  <c:v>3.2202055767569801E-3</c:v>
                </c:pt>
                <c:pt idx="14">
                  <c:v>1.9427453574567224E-2</c:v>
                </c:pt>
                <c:pt idx="15">
                  <c:v>-5.1709254014821902E-3</c:v>
                </c:pt>
                <c:pt idx="16">
                  <c:v>-4.5135078426481404E-3</c:v>
                </c:pt>
                <c:pt idx="17">
                  <c:v>4.3400486299203919E-3</c:v>
                </c:pt>
                <c:pt idx="18">
                  <c:v>2.2508660556774633E-2</c:v>
                </c:pt>
                <c:pt idx="19">
                  <c:v>4.2452464779889947E-2</c:v>
                </c:pt>
                <c:pt idx="20">
                  <c:v>3.194459127432106E-2</c:v>
                </c:pt>
                <c:pt idx="21">
                  <c:v>1.3128150827965531E-2</c:v>
                </c:pt>
                <c:pt idx="22">
                  <c:v>3.5631590354085127E-2</c:v>
                </c:pt>
                <c:pt idx="23">
                  <c:v>1.5389846766854461E-2</c:v>
                </c:pt>
                <c:pt idx="24">
                  <c:v>1.9136840020932619E-2</c:v>
                </c:pt>
                <c:pt idx="25">
                  <c:v>6.6584047016650287E-3</c:v>
                </c:pt>
                <c:pt idx="26">
                  <c:v>-3.8487790266585058E-3</c:v>
                </c:pt>
                <c:pt idx="27">
                  <c:v>1.8801343017326302E-2</c:v>
                </c:pt>
                <c:pt idx="28">
                  <c:v>-5.4625141183407703E-4</c:v>
                </c:pt>
                <c:pt idx="29">
                  <c:v>1.5360924100485208E-2</c:v>
                </c:pt>
                <c:pt idx="30">
                  <c:v>6.7810992590736537E-3</c:v>
                </c:pt>
                <c:pt idx="31">
                  <c:v>-5.8062022249602526E-3</c:v>
                </c:pt>
                <c:pt idx="32">
                  <c:v>5.8887180443915558E-3</c:v>
                </c:pt>
                <c:pt idx="33">
                  <c:v>5.4131136948076157E-3</c:v>
                </c:pt>
                <c:pt idx="34">
                  <c:v>-4.6450659269221487E-3</c:v>
                </c:pt>
                <c:pt idx="35">
                  <c:v>2.8192794225924685E-2</c:v>
                </c:pt>
                <c:pt idx="36">
                  <c:v>4.0630345310021711E-3</c:v>
                </c:pt>
                <c:pt idx="37">
                  <c:v>-2.6485619716315068E-3</c:v>
                </c:pt>
                <c:pt idx="38">
                  <c:v>3.3612052998159493E-3</c:v>
                </c:pt>
                <c:pt idx="39">
                  <c:v>-1.1827274680424747E-3</c:v>
                </c:pt>
                <c:pt idx="40">
                  <c:v>2.4381418721276791E-3</c:v>
                </c:pt>
                <c:pt idx="41">
                  <c:v>4.2159667143415415E-3</c:v>
                </c:pt>
                <c:pt idx="42">
                  <c:v>5.6183631864637779E-3</c:v>
                </c:pt>
                <c:pt idx="43">
                  <c:v>1.7245101081398772E-2</c:v>
                </c:pt>
                <c:pt idx="44">
                  <c:v>7.4623581075092356E-3</c:v>
                </c:pt>
                <c:pt idx="45">
                  <c:v>4.4985432398686152E-3</c:v>
                </c:pt>
                <c:pt idx="46">
                  <c:v>-2.1298584368917937E-2</c:v>
                </c:pt>
                <c:pt idx="47">
                  <c:v>5.3678864301314796E-3</c:v>
                </c:pt>
                <c:pt idx="48">
                  <c:v>2.7843082142964718E-2</c:v>
                </c:pt>
                <c:pt idx="49">
                  <c:v>5.1056019813862819E-2</c:v>
                </c:pt>
                <c:pt idx="50">
                  <c:v>-2.1254565128159261E-2</c:v>
                </c:pt>
                <c:pt idx="51">
                  <c:v>8.7253548804894633E-4</c:v>
                </c:pt>
                <c:pt idx="52">
                  <c:v>-8.7815802727301585E-3</c:v>
                </c:pt>
                <c:pt idx="53">
                  <c:v>1.1486923705477956E-3</c:v>
                </c:pt>
                <c:pt idx="54">
                  <c:v>-8.3920800645652625E-3</c:v>
                </c:pt>
                <c:pt idx="55">
                  <c:v>-7.3675237623907026E-3</c:v>
                </c:pt>
                <c:pt idx="56">
                  <c:v>-1.1351627412741106E-2</c:v>
                </c:pt>
                <c:pt idx="57">
                  <c:v>1.9318817956489136E-3</c:v>
                </c:pt>
                <c:pt idx="58">
                  <c:v>1.398464693103767E-3</c:v>
                </c:pt>
                <c:pt idx="59">
                  <c:v>-3.4480141612670476E-3</c:v>
                </c:pt>
                <c:pt idx="60">
                  <c:v>2.9235854885082048E-2</c:v>
                </c:pt>
                <c:pt idx="61">
                  <c:v>1.0076263389656825E-3</c:v>
                </c:pt>
                <c:pt idx="62">
                  <c:v>3.9445385003722533E-5</c:v>
                </c:pt>
                <c:pt idx="63">
                  <c:v>-2.2831856575985278E-3</c:v>
                </c:pt>
              </c:numCache>
            </c:numRef>
          </c:val>
          <c:extLst>
            <c:ext xmlns:c16="http://schemas.microsoft.com/office/drawing/2014/chart" uri="{C3380CC4-5D6E-409C-BE32-E72D297353CC}">
              <c16:uniqueId val="{00000000-A337-0647-BC59-ADF64D949FE3}"/>
            </c:ext>
          </c:extLst>
        </c:ser>
        <c:ser>
          <c:idx val="1"/>
          <c:order val="1"/>
          <c:tx>
            <c:v>déficit public</c:v>
          </c:tx>
          <c:spPr>
            <a:solidFill>
              <a:srgbClr val="FF0000"/>
            </a:solidFill>
            <a:ln>
              <a:noFill/>
            </a:ln>
            <a:effectLst/>
          </c:spPr>
          <c:invertIfNegative val="0"/>
          <c:cat>
            <c:numRef>
              <c:f>'Series - utilise chgB'!$D$2:$BO$2</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'Series - utilise chgB'!$D$23:$BO$23</c:f>
              <c:numCache>
                <c:formatCode>0.0%</c:formatCode>
                <c:ptCount val="64"/>
                <c:pt idx="0">
                  <c:v>-1.1764957082461424E-2</c:v>
                </c:pt>
                <c:pt idx="1">
                  <c:v>-1.1456425406203868E-2</c:v>
                </c:pt>
                <c:pt idx="2">
                  <c:v>-1.7028081397391836E-3</c:v>
                </c:pt>
                <c:pt idx="3">
                  <c:v>-3.8655672947299248E-3</c:v>
                </c:pt>
                <c:pt idx="4">
                  <c:v>-8.3004734647728444E-3</c:v>
                </c:pt>
                <c:pt idx="5">
                  <c:v>-5.5939389181125189E-3</c:v>
                </c:pt>
                <c:pt idx="6">
                  <c:v>-2.1502909714340122E-3</c:v>
                </c:pt>
                <c:pt idx="7">
                  <c:v>5.4475403428443005E-3</c:v>
                </c:pt>
                <c:pt idx="8">
                  <c:v>1.4388378735296789E-2</c:v>
                </c:pt>
                <c:pt idx="9">
                  <c:v>1.6197070288164388E-3</c:v>
                </c:pt>
                <c:pt idx="10">
                  <c:v>3.4686311635829506E-4</c:v>
                </c:pt>
                <c:pt idx="11">
                  <c:v>3.010870805752114E-3</c:v>
                </c:pt>
                <c:pt idx="12">
                  <c:v>-2.187402148421285E-3</c:v>
                </c:pt>
                <c:pt idx="13">
                  <c:v>6.8079890804761424E-4</c:v>
                </c:pt>
                <c:pt idx="14">
                  <c:v>-9.4092698024525489E-4</c:v>
                </c:pt>
                <c:pt idx="15">
                  <c:v>2.9200088181926123E-2</c:v>
                </c:pt>
                <c:pt idx="16">
                  <c:v>1.6295687643977545E-2</c:v>
                </c:pt>
                <c:pt idx="17">
                  <c:v>1.1389570642130111E-2</c:v>
                </c:pt>
                <c:pt idx="18">
                  <c:v>1.7968245772557147E-2</c:v>
                </c:pt>
                <c:pt idx="19">
                  <c:v>4.819065317294923E-3</c:v>
                </c:pt>
                <c:pt idx="20">
                  <c:v>4.2853664475285625E-3</c:v>
                </c:pt>
                <c:pt idx="21">
                  <c:v>2.4075217898565628E-2</c:v>
                </c:pt>
                <c:pt idx="22">
                  <c:v>2.8369133208985192E-2</c:v>
                </c:pt>
                <c:pt idx="23">
                  <c:v>2.5407678874486504E-2</c:v>
                </c:pt>
                <c:pt idx="24">
                  <c:v>2.7360932350819624E-2</c:v>
                </c:pt>
                <c:pt idx="25">
                  <c:v>2.9724596767275444E-2</c:v>
                </c:pt>
                <c:pt idx="26">
                  <c:v>3.1974131962346899E-2</c:v>
                </c:pt>
                <c:pt idx="27">
                  <c:v>2.0144091646679893E-2</c:v>
                </c:pt>
                <c:pt idx="28">
                  <c:v>2.5644850115918976E-2</c:v>
                </c:pt>
                <c:pt idx="29">
                  <c:v>1.7821307544420482E-2</c:v>
                </c:pt>
                <c:pt idx="30">
                  <c:v>2.4337807746410766E-2</c:v>
                </c:pt>
                <c:pt idx="31">
                  <c:v>2.8629529039438412E-2</c:v>
                </c:pt>
                <c:pt idx="32">
                  <c:v>4.6011301672969455E-2</c:v>
                </c:pt>
                <c:pt idx="33">
                  <c:v>6.3587944863888968E-2</c:v>
                </c:pt>
                <c:pt idx="34">
                  <c:v>5.4229841160062894E-2</c:v>
                </c:pt>
                <c:pt idx="35">
                  <c:v>5.1085429948788154E-2</c:v>
                </c:pt>
                <c:pt idx="36">
                  <c:v>3.9058794217841919E-2</c:v>
                </c:pt>
                <c:pt idx="37">
                  <c:v>3.6529115230236782E-2</c:v>
                </c:pt>
                <c:pt idx="38">
                  <c:v>2.3785853349665997E-2</c:v>
                </c:pt>
                <c:pt idx="39">
                  <c:v>1.6029276252160062E-2</c:v>
                </c:pt>
                <c:pt idx="40">
                  <c:v>1.3184903133739432E-2</c:v>
                </c:pt>
                <c:pt idx="41">
                  <c:v>1.3792094656091535E-2</c:v>
                </c:pt>
                <c:pt idx="42">
                  <c:v>3.1602269513908668E-2</c:v>
                </c:pt>
                <c:pt idx="43">
                  <c:v>4.0154758853131203E-2</c:v>
                </c:pt>
                <c:pt idx="44">
                  <c:v>3.5905702929368795E-2</c:v>
                </c:pt>
                <c:pt idx="45">
                  <c:v>3.3555598970499464E-2</c:v>
                </c:pt>
                <c:pt idx="46">
                  <c:v>2.4436856079400444E-2</c:v>
                </c:pt>
                <c:pt idx="47">
                  <c:v>2.6362446944410152E-2</c:v>
                </c:pt>
                <c:pt idx="48">
                  <c:v>3.2637348297011592E-2</c:v>
                </c:pt>
                <c:pt idx="49">
                  <c:v>7.1747790512605256E-2</c:v>
                </c:pt>
                <c:pt idx="50">
                  <c:v>6.8866715548474317E-2</c:v>
                </c:pt>
                <c:pt idx="51">
                  <c:v>5.1547608810665162E-2</c:v>
                </c:pt>
                <c:pt idx="52">
                  <c:v>4.9809843336186585E-2</c:v>
                </c:pt>
                <c:pt idx="53">
                  <c:v>4.0840925944294088E-2</c:v>
                </c:pt>
                <c:pt idx="54">
                  <c:v>3.9046593464867094E-2</c:v>
                </c:pt>
                <c:pt idx="55">
                  <c:v>3.6251746699465855E-2</c:v>
                </c:pt>
                <c:pt idx="56">
                  <c:v>3.6372563983547941E-2</c:v>
                </c:pt>
                <c:pt idx="57">
                  <c:v>2.9584170931926189E-2</c:v>
                </c:pt>
                <c:pt idx="58">
                  <c:v>2.2889545408000402E-2</c:v>
                </c:pt>
                <c:pt idx="59">
                  <c:v>3.0646507783158642E-2</c:v>
                </c:pt>
                <c:pt idx="60">
                  <c:v>8.9840937565794268E-2</c:v>
                </c:pt>
                <c:pt idx="61">
                  <c:v>6.4776641229550416E-2</c:v>
                </c:pt>
                <c:pt idx="62">
                  <c:v>4.8045274662649066E-2</c:v>
                </c:pt>
                <c:pt idx="63">
                  <c:v>5.4939154885963792E-2</c:v>
                </c:pt>
              </c:numCache>
            </c:numRef>
          </c:val>
          <c:extLst>
            <c:ext xmlns:c16="http://schemas.microsoft.com/office/drawing/2014/chart" uri="{C3380CC4-5D6E-409C-BE32-E72D297353CC}">
              <c16:uniqueId val="{00000001-A337-0647-BC59-ADF64D949FE3}"/>
            </c:ext>
          </c:extLst>
        </c:ser>
        <c:dLbls>
          <c:showLegendKey val="0"/>
          <c:showVal val="0"/>
          <c:showCatName val="0"/>
          <c:showSerName val="0"/>
          <c:showPercent val="0"/>
          <c:showBubbleSize val="0"/>
        </c:dLbls>
        <c:gapWidth val="55"/>
        <c:overlap val="100"/>
        <c:axId val="775052616"/>
        <c:axId val="775053696"/>
      </c:barChart>
      <c:catAx>
        <c:axId val="775052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053696"/>
        <c:crosses val="autoZero"/>
        <c:auto val="1"/>
        <c:lblAlgn val="ctr"/>
        <c:lblOffset val="100"/>
        <c:noMultiLvlLbl val="0"/>
      </c:catAx>
      <c:valAx>
        <c:axId val="77505369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052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Dette et contrefactuels</a:t>
            </a:r>
            <a:r>
              <a:rPr lang="en-US" sz="1800" b="1" baseline="0"/>
              <a:t> avec r-g = 0</a:t>
            </a:r>
            <a:r>
              <a:rPr lang="en-US" sz="1800" b="1"/>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dette publique</c:v>
          </c:tx>
          <c:spPr>
            <a:ln w="47625" cap="rnd">
              <a:solidFill>
                <a:schemeClr val="accent1"/>
              </a:solidFill>
              <a:prstDash val="solid"/>
              <a:round/>
            </a:ln>
            <a:effectLst/>
          </c:spPr>
          <c:marker>
            <c:symbol val="none"/>
          </c:marker>
          <c:cat>
            <c:numRef>
              <c:f>'Series - utilise chgB'!$C$2:$BN$2</c:f>
              <c:numCache>
                <c:formatCode>General</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chgB'!$D$52:$BN$52</c:f>
              <c:numCache>
                <c:formatCode>0.00%</c:formatCode>
                <c:ptCount val="63"/>
                <c:pt idx="0">
                  <c:v>0.28499999999999998</c:v>
                </c:pt>
                <c:pt idx="1">
                  <c:v>0.2631</c:v>
                </c:pt>
                <c:pt idx="2">
                  <c:v>0.2361</c:v>
                </c:pt>
                <c:pt idx="3">
                  <c:v>0.22170000000000001</c:v>
                </c:pt>
                <c:pt idx="4">
                  <c:v>0.19589999999999999</c:v>
                </c:pt>
                <c:pt idx="5">
                  <c:v>0.1759</c:v>
                </c:pt>
                <c:pt idx="6">
                  <c:v>0.15310000000000001</c:v>
                </c:pt>
                <c:pt idx="7">
                  <c:v>0.1605</c:v>
                </c:pt>
                <c:pt idx="8">
                  <c:v>0.1583</c:v>
                </c:pt>
                <c:pt idx="9">
                  <c:v>0.1439</c:v>
                </c:pt>
                <c:pt idx="10">
                  <c:v>0.2102</c:v>
                </c:pt>
                <c:pt idx="11">
                  <c:v>0.2006</c:v>
                </c:pt>
                <c:pt idx="12">
                  <c:v>0.17710000000000001</c:v>
                </c:pt>
                <c:pt idx="13">
                  <c:v>0.1583</c:v>
                </c:pt>
                <c:pt idx="14">
                  <c:v>0.1542</c:v>
                </c:pt>
                <c:pt idx="15">
                  <c:v>0.16089999999999999</c:v>
                </c:pt>
                <c:pt idx="16">
                  <c:v>0.151</c:v>
                </c:pt>
                <c:pt idx="17">
                  <c:v>0.14990000000000001</c:v>
                </c:pt>
                <c:pt idx="18">
                  <c:v>0.1724</c:v>
                </c:pt>
                <c:pt idx="19">
                  <c:v>0.19819999999999999</c:v>
                </c:pt>
                <c:pt idx="20">
                  <c:v>0.21093217787812382</c:v>
                </c:pt>
                <c:pt idx="21">
                  <c:v>0.22405755071227582</c:v>
                </c:pt>
                <c:pt idx="22">
                  <c:v>0.25899754090947097</c:v>
                </c:pt>
                <c:pt idx="23">
                  <c:v>0.27410561219470203</c:v>
                </c:pt>
                <c:pt idx="24">
                  <c:v>0.29869214884799794</c:v>
                </c:pt>
                <c:pt idx="25">
                  <c:v>0.3151046273603022</c:v>
                </c:pt>
                <c:pt idx="26">
                  <c:v>0.32121703273770069</c:v>
                </c:pt>
                <c:pt idx="27">
                  <c:v>0.34463154057966111</c:v>
                </c:pt>
                <c:pt idx="28">
                  <c:v>0.34394204590284416</c:v>
                </c:pt>
                <c:pt idx="29">
                  <c:v>0.35232137323353935</c:v>
                </c:pt>
                <c:pt idx="30">
                  <c:v>0.36457092523724643</c:v>
                </c:pt>
                <c:pt idx="31">
                  <c:v>0.37465119240087752</c:v>
                </c:pt>
                <c:pt idx="32">
                  <c:v>0.41353992058236072</c:v>
                </c:pt>
                <c:pt idx="33">
                  <c:v>0.47850884189826109</c:v>
                </c:pt>
                <c:pt idx="34">
                  <c:v>0.5127844748603021</c:v>
                </c:pt>
                <c:pt idx="35">
                  <c:v>0.57589719217285462</c:v>
                </c:pt>
                <c:pt idx="36">
                  <c:v>0.60338618153012213</c:v>
                </c:pt>
                <c:pt idx="37">
                  <c:v>0.6183587734002074</c:v>
                </c:pt>
                <c:pt idx="38">
                  <c:v>0.61846473397361934</c:v>
                </c:pt>
                <c:pt idx="39">
                  <c:v>0.61163498332261479</c:v>
                </c:pt>
                <c:pt idx="40">
                  <c:v>0.59516361927112749</c:v>
                </c:pt>
                <c:pt idx="41">
                  <c:v>0.59010531790404375</c:v>
                </c:pt>
                <c:pt idx="42">
                  <c:v>0.6088816868818997</c:v>
                </c:pt>
                <c:pt idx="43">
                  <c:v>0.65028644737794261</c:v>
                </c:pt>
                <c:pt idx="44">
                  <c:v>0.66566159180149986</c:v>
                </c:pt>
                <c:pt idx="45">
                  <c:v>0.68038767657376809</c:v>
                </c:pt>
                <c:pt idx="46">
                  <c:v>0.65324748897682061</c:v>
                </c:pt>
                <c:pt idx="47">
                  <c:v>0.65361396134668492</c:v>
                </c:pt>
                <c:pt idx="48">
                  <c:v>0.69735692990293019</c:v>
                </c:pt>
                <c:pt idx="49">
                  <c:v>0.84031270043409956</c:v>
                </c:pt>
                <c:pt idx="50">
                  <c:v>0.86313311004070092</c:v>
                </c:pt>
                <c:pt idx="51">
                  <c:v>0.88910200260497496</c:v>
                </c:pt>
                <c:pt idx="52">
                  <c:v>0.91717557032636854</c:v>
                </c:pt>
                <c:pt idx="53">
                  <c:v>0.94686825462051116</c:v>
                </c:pt>
                <c:pt idx="54">
                  <c:v>0.96317504471418969</c:v>
                </c:pt>
                <c:pt idx="55">
                  <c:v>0.97073732551200131</c:v>
                </c:pt>
                <c:pt idx="56">
                  <c:v>0.9802477833643447</c:v>
                </c:pt>
                <c:pt idx="57">
                  <c:v>0.98483311727715228</c:v>
                </c:pt>
                <c:pt idx="58">
                  <c:v>0.98159104237876948</c:v>
                </c:pt>
                <c:pt idx="59">
                  <c:v>0.97885860680536652</c:v>
                </c:pt>
                <c:pt idx="60">
                  <c:v>1.1485301782010084</c:v>
                </c:pt>
                <c:pt idx="61">
                  <c:v>1.1297228987601704</c:v>
                </c:pt>
                <c:pt idx="62">
                  <c:v>1.1191728064046269</c:v>
                </c:pt>
              </c:numCache>
            </c:numRef>
          </c:val>
          <c:smooth val="0"/>
          <c:extLst>
            <c:ext xmlns:c16="http://schemas.microsoft.com/office/drawing/2014/chart" uri="{C3380CC4-5D6E-409C-BE32-E72D297353CC}">
              <c16:uniqueId val="{00000000-9729-4180-965D-5BFCB22E42EB}"/>
            </c:ext>
          </c:extLst>
        </c:ser>
        <c:ser>
          <c:idx val="14"/>
          <c:order val="1"/>
          <c:tx>
            <c:strRef>
              <c:f>'Series - utilise chgB'!$B$70</c:f>
              <c:strCache>
                <c:ptCount val="1"/>
                <c:pt idx="0">
                  <c:v>index 1960</c:v>
                </c:pt>
              </c:strCache>
            </c:strRef>
          </c:tx>
          <c:spPr>
            <a:ln w="28575" cap="rnd">
              <a:solidFill>
                <a:schemeClr val="accent3">
                  <a:lumMod val="80000"/>
                  <a:lumOff val="20000"/>
                </a:schemeClr>
              </a:solidFill>
              <a:prstDash val="sysDash"/>
              <a:round/>
            </a:ln>
            <a:effectLst/>
          </c:spPr>
          <c:marker>
            <c:symbol val="none"/>
          </c:marker>
          <c:cat>
            <c:numRef>
              <c:f>'Series - utilise chgB'!$C$2:$BN$2</c:f>
              <c:numCache>
                <c:formatCode>General</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chgB'!$D$70:$BN$70</c:f>
              <c:numCache>
                <c:formatCode>0%</c:formatCode>
                <c:ptCount val="63"/>
                <c:pt idx="0">
                  <c:v>0.28499999999999998</c:v>
                </c:pt>
                <c:pt idx="1">
                  <c:v>0.27488109305760705</c:v>
                </c:pt>
                <c:pt idx="2">
                  <c:v>0.26575383231181576</c:v>
                </c:pt>
                <c:pt idx="3">
                  <c:v>0.26759762953412508</c:v>
                </c:pt>
                <c:pt idx="4">
                  <c:v>0.25583555900907384</c:v>
                </c:pt>
                <c:pt idx="5">
                  <c:v>0.24231491443028763</c:v>
                </c:pt>
                <c:pt idx="6">
                  <c:v>0.2258711745418468</c:v>
                </c:pt>
                <c:pt idx="7">
                  <c:v>0.2354564322335102</c:v>
                </c:pt>
                <c:pt idx="8">
                  <c:v>0.23647243706546664</c:v>
                </c:pt>
                <c:pt idx="9">
                  <c:v>0.23281695853993398</c:v>
                </c:pt>
                <c:pt idx="10">
                  <c:v>0.3059625312618548</c:v>
                </c:pt>
                <c:pt idx="11">
                  <c:v>0.31093282628582197</c:v>
                </c:pt>
                <c:pt idx="12">
                  <c:v>0.30269784510527659</c:v>
                </c:pt>
                <c:pt idx="13">
                  <c:v>0.30145107388602255</c:v>
                </c:pt>
                <c:pt idx="14">
                  <c:v>0.31412486883080876</c:v>
                </c:pt>
                <c:pt idx="15">
                  <c:v>0.32911962370201225</c:v>
                </c:pt>
                <c:pt idx="16">
                  <c:v>0.33268499719987737</c:v>
                </c:pt>
                <c:pt idx="17">
                  <c:v>0.3390178295668051</c:v>
                </c:pt>
                <c:pt idx="18">
                  <c:v>0.3691767633476235</c:v>
                </c:pt>
                <c:pt idx="19">
                  <c:v>0.40511507730257185</c:v>
                </c:pt>
                <c:pt idx="20">
                  <c:v>0.42915299039994442</c:v>
                </c:pt>
                <c:pt idx="21">
                  <c:v>0.44935781995375479</c:v>
                </c:pt>
                <c:pt idx="22">
                  <c:v>0.4958616280457156</c:v>
                </c:pt>
                <c:pt idx="23">
                  <c:v>0.51459192049228075</c:v>
                </c:pt>
                <c:pt idx="24">
                  <c:v>0.5377738505376819</c:v>
                </c:pt>
                <c:pt idx="25">
                  <c:v>0.54889054881362365</c:v>
                </c:pt>
                <c:pt idx="26">
                  <c:v>0.55146826832120777</c:v>
                </c:pt>
                <c:pt idx="27">
                  <c:v>0.56578470918510348</c:v>
                </c:pt>
                <c:pt idx="28">
                  <c:v>0.56718395152337076</c:v>
                </c:pt>
                <c:pt idx="29">
                  <c:v>0.57583957105199368</c:v>
                </c:pt>
                <c:pt idx="30">
                  <c:v>0.5802724102445872</c:v>
                </c:pt>
                <c:pt idx="31">
                  <c:v>0.5751174828603578</c:v>
                </c:pt>
                <c:pt idx="32">
                  <c:v>0.59725224527500076</c:v>
                </c:pt>
                <c:pt idx="33">
                  <c:v>0.63406839140338145</c:v>
                </c:pt>
                <c:pt idx="34">
                  <c:v>0.65045620460605602</c:v>
                </c:pt>
                <c:pt idx="35">
                  <c:v>0.6952405181384087</c:v>
                </c:pt>
                <c:pt idx="36">
                  <c:v>0.70272135687394888</c:v>
                </c:pt>
                <c:pt idx="37">
                  <c:v>0.70135994651469891</c:v>
                </c:pt>
                <c:pt idx="38">
                  <c:v>0.69488311693609228</c:v>
                </c:pt>
                <c:pt idx="39">
                  <c:v>0.67929852337107188</c:v>
                </c:pt>
                <c:pt idx="40">
                  <c:v>0.6656625132668168</c:v>
                </c:pt>
                <c:pt idx="41">
                  <c:v>0.65353665187037946</c:v>
                </c:pt>
                <c:pt idx="42">
                  <c:v>0.66091213121985581</c:v>
                </c:pt>
                <c:pt idx="43">
                  <c:v>0.6898984472404267</c:v>
                </c:pt>
                <c:pt idx="44">
                  <c:v>0.7055132966053691</c:v>
                </c:pt>
                <c:pt idx="45">
                  <c:v>0.71654899784637582</c:v>
                </c:pt>
                <c:pt idx="46">
                  <c:v>0.69366829167031119</c:v>
                </c:pt>
                <c:pt idx="47">
                  <c:v>0.69849480504238037</c:v>
                </c:pt>
                <c:pt idx="48">
                  <c:v>0.73019960031235898</c:v>
                </c:pt>
                <c:pt idx="49">
                  <c:v>0.82756990492571281</c:v>
                </c:pt>
                <c:pt idx="50">
                  <c:v>0.84990902472239394</c:v>
                </c:pt>
                <c:pt idx="51">
                  <c:v>0.87526696588843356</c:v>
                </c:pt>
                <c:pt idx="52">
                  <c:v>0.8901156544202441</c:v>
                </c:pt>
                <c:pt idx="53">
                  <c:v>0.90902090146939896</c:v>
                </c:pt>
                <c:pt idx="54">
                  <c:v>0.91807212334713906</c:v>
                </c:pt>
                <c:pt idx="55">
                  <c:v>0.92702896167554771</c:v>
                </c:pt>
                <c:pt idx="56">
                  <c:v>0.93365883846422015</c:v>
                </c:pt>
                <c:pt idx="57">
                  <c:v>0.94787719247307078</c:v>
                </c:pt>
                <c:pt idx="58">
                  <c:v>0.95509589373308534</c:v>
                </c:pt>
                <c:pt idx="59">
                  <c:v>0.96781436881241412</c:v>
                </c:pt>
                <c:pt idx="60">
                  <c:v>1.0743212252196082</c:v>
                </c:pt>
                <c:pt idx="61">
                  <c:v>1.1262860006618536</c:v>
                </c:pt>
                <c:pt idx="62">
                  <c:v>1.155146684563741</c:v>
                </c:pt>
              </c:numCache>
            </c:numRef>
          </c:val>
          <c:smooth val="0"/>
          <c:extLst>
            <c:ext xmlns:c16="http://schemas.microsoft.com/office/drawing/2014/chart" uri="{C3380CC4-5D6E-409C-BE32-E72D297353CC}">
              <c16:uniqueId val="{00000001-9729-4180-965D-5BFCB22E42EB}"/>
            </c:ext>
          </c:extLst>
        </c:ser>
        <c:ser>
          <c:idx val="15"/>
          <c:order val="2"/>
          <c:tx>
            <c:strRef>
              <c:f>'Series - utilise chgB'!$B$71</c:f>
              <c:strCache>
                <c:ptCount val="1"/>
                <c:pt idx="0">
                  <c:v>index 1970</c:v>
                </c:pt>
              </c:strCache>
            </c:strRef>
          </c:tx>
          <c:spPr>
            <a:ln w="28575" cap="rnd">
              <a:solidFill>
                <a:schemeClr val="accent4">
                  <a:lumMod val="80000"/>
                  <a:lumOff val="20000"/>
                </a:schemeClr>
              </a:solidFill>
              <a:prstDash val="dash"/>
              <a:round/>
            </a:ln>
            <a:effectLst/>
          </c:spPr>
          <c:marker>
            <c:symbol val="none"/>
          </c:marker>
          <c:cat>
            <c:numRef>
              <c:f>'Series - utilise chgB'!$C$2:$BN$2</c:f>
              <c:numCache>
                <c:formatCode>General</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chgB'!$D$71:$BN$71</c:f>
              <c:numCache>
                <c:formatCode>General</c:formatCode>
                <c:ptCount val="63"/>
                <c:pt idx="10" formatCode="0.00%">
                  <c:v>0.2102</c:v>
                </c:pt>
                <c:pt idx="11" formatCode="0.00%">
                  <c:v>0.21517029502396715</c:v>
                </c:pt>
                <c:pt idx="12" formatCode="0.00%">
                  <c:v>0.20693531384342179</c:v>
                </c:pt>
                <c:pt idx="13" formatCode="0.00%">
                  <c:v>0.20568854262416778</c:v>
                </c:pt>
                <c:pt idx="14" formatCode="0.00%">
                  <c:v>0.21836233756895398</c:v>
                </c:pt>
                <c:pt idx="15" formatCode="0.00%">
                  <c:v>0.23335709244015748</c:v>
                </c:pt>
                <c:pt idx="16" formatCode="0.00%">
                  <c:v>0.23692246593802263</c:v>
                </c:pt>
                <c:pt idx="17" formatCode="0.00%">
                  <c:v>0.24325529830495038</c:v>
                </c:pt>
                <c:pt idx="18" formatCode="0.00%">
                  <c:v>0.27341423208576876</c:v>
                </c:pt>
                <c:pt idx="19" formatCode="0.00%">
                  <c:v>0.3093525460407171</c:v>
                </c:pt>
                <c:pt idx="20" formatCode="0.00%">
                  <c:v>0.33339045913808968</c:v>
                </c:pt>
                <c:pt idx="21" formatCode="0.00%">
                  <c:v>0.35359528869190004</c:v>
                </c:pt>
                <c:pt idx="22" formatCode="0.00%">
                  <c:v>0.40009909678386085</c:v>
                </c:pt>
                <c:pt idx="23" formatCode="0.00%">
                  <c:v>0.41882938923042601</c:v>
                </c:pt>
                <c:pt idx="24" formatCode="0.00%">
                  <c:v>0.44201131927582715</c:v>
                </c:pt>
                <c:pt idx="25" formatCode="0.00%">
                  <c:v>0.4531280175517689</c:v>
                </c:pt>
                <c:pt idx="26" formatCode="0.00%">
                  <c:v>0.45570573705935308</c:v>
                </c:pt>
                <c:pt idx="27" formatCode="0.00%">
                  <c:v>0.47002217792324874</c:v>
                </c:pt>
                <c:pt idx="28" formatCode="0.00%">
                  <c:v>0.47142142026151596</c:v>
                </c:pt>
                <c:pt idx="29" formatCode="0.00%">
                  <c:v>0.48007703979013888</c:v>
                </c:pt>
                <c:pt idx="30" formatCode="0.00%">
                  <c:v>0.48450987898273234</c:v>
                </c:pt>
                <c:pt idx="31" formatCode="0.00%">
                  <c:v>0.479354951598503</c:v>
                </c:pt>
                <c:pt idx="32" formatCode="0.00%">
                  <c:v>0.5014897140131459</c:v>
                </c:pt>
                <c:pt idx="33" formatCode="0.00%">
                  <c:v>0.53830586014152659</c:v>
                </c:pt>
                <c:pt idx="34" formatCode="0.00%">
                  <c:v>0.55469367334420117</c:v>
                </c:pt>
                <c:pt idx="35" formatCode="0.00%">
                  <c:v>0.59947798687655385</c:v>
                </c:pt>
                <c:pt idx="36" formatCode="0.00%">
                  <c:v>0.60695882561209402</c:v>
                </c:pt>
                <c:pt idx="37" formatCode="0.00%">
                  <c:v>0.60559741525284405</c:v>
                </c:pt>
                <c:pt idx="38" formatCode="0.00%">
                  <c:v>0.59912058567423743</c:v>
                </c:pt>
                <c:pt idx="39" formatCode="0.00%">
                  <c:v>0.58353599210921703</c:v>
                </c:pt>
                <c:pt idx="40" formatCode="0.00%">
                  <c:v>0.56989998200496195</c:v>
                </c:pt>
                <c:pt idx="41" formatCode="0.00%">
                  <c:v>0.5577741206085246</c:v>
                </c:pt>
                <c:pt idx="42" formatCode="0.00%">
                  <c:v>0.56514959995800096</c:v>
                </c:pt>
                <c:pt idx="43" formatCode="0.00%">
                  <c:v>0.59413591597857185</c:v>
                </c:pt>
                <c:pt idx="44" formatCode="0.00%">
                  <c:v>0.60975076534351424</c:v>
                </c:pt>
                <c:pt idx="45" formatCode="0.00%">
                  <c:v>0.62078646658452097</c:v>
                </c:pt>
                <c:pt idx="46" formatCode="0.00%">
                  <c:v>0.59790576040845633</c:v>
                </c:pt>
                <c:pt idx="47" formatCode="0.00%">
                  <c:v>0.60273227378052552</c:v>
                </c:pt>
                <c:pt idx="48" formatCode="0.00%">
                  <c:v>0.63443706905050412</c:v>
                </c:pt>
                <c:pt idx="49" formatCode="0.00%">
                  <c:v>0.73180737366385795</c:v>
                </c:pt>
                <c:pt idx="50" formatCode="0.00%">
                  <c:v>0.75414649346053908</c:v>
                </c:pt>
                <c:pt idx="51" formatCode="0.00%">
                  <c:v>0.7795044346265787</c:v>
                </c:pt>
                <c:pt idx="52" formatCode="0.00%">
                  <c:v>0.79435312315838924</c:v>
                </c:pt>
                <c:pt idx="53" formatCode="0.00%">
                  <c:v>0.8132583702075441</c:v>
                </c:pt>
                <c:pt idx="54" formatCode="0.00%">
                  <c:v>0.8223095920852842</c:v>
                </c:pt>
                <c:pt idx="55" formatCode="0.00%">
                  <c:v>0.83126643041369286</c:v>
                </c:pt>
                <c:pt idx="56" formatCode="0.00%">
                  <c:v>0.8378963072023653</c:v>
                </c:pt>
                <c:pt idx="57" formatCode="0.00%">
                  <c:v>0.85211466121121593</c:v>
                </c:pt>
                <c:pt idx="58" formatCode="0.00%">
                  <c:v>0.85933336247123049</c:v>
                </c:pt>
                <c:pt idx="59" formatCode="0.00%">
                  <c:v>0.87205183755055926</c:v>
                </c:pt>
                <c:pt idx="60" formatCode="0.00%">
                  <c:v>0.97855869395775341</c:v>
                </c:pt>
                <c:pt idx="61" formatCode="0.00%">
                  <c:v>1.0305234693999989</c:v>
                </c:pt>
                <c:pt idx="62" formatCode="0.00%">
                  <c:v>1.0593841533018864</c:v>
                </c:pt>
              </c:numCache>
            </c:numRef>
          </c:val>
          <c:smooth val="0"/>
          <c:extLst>
            <c:ext xmlns:c16="http://schemas.microsoft.com/office/drawing/2014/chart" uri="{C3380CC4-5D6E-409C-BE32-E72D297353CC}">
              <c16:uniqueId val="{00000002-9729-4180-965D-5BFCB22E42EB}"/>
            </c:ext>
          </c:extLst>
        </c:ser>
        <c:ser>
          <c:idx val="16"/>
          <c:order val="3"/>
          <c:tx>
            <c:strRef>
              <c:f>'Series - utilise chgB'!$B$73</c:f>
              <c:strCache>
                <c:ptCount val="1"/>
                <c:pt idx="0">
                  <c:v>index 1980</c:v>
                </c:pt>
              </c:strCache>
            </c:strRef>
          </c:tx>
          <c:spPr>
            <a:ln w="28575" cap="rnd">
              <a:solidFill>
                <a:schemeClr val="accent5">
                  <a:lumMod val="80000"/>
                  <a:lumOff val="20000"/>
                </a:schemeClr>
              </a:solidFill>
              <a:prstDash val="sysDash"/>
              <a:round/>
            </a:ln>
            <a:effectLst/>
          </c:spPr>
          <c:marker>
            <c:symbol val="none"/>
          </c:marker>
          <c:cat>
            <c:numRef>
              <c:f>'Series - utilise chgB'!$C$2:$BN$2</c:f>
              <c:numCache>
                <c:formatCode>General</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chgB'!$D$73:$BN$73</c:f>
              <c:numCache>
                <c:formatCode>General</c:formatCode>
                <c:ptCount val="63"/>
                <c:pt idx="20" formatCode="0.00%">
                  <c:v>0.21024500000000002</c:v>
                </c:pt>
                <c:pt idx="21" formatCode="0%">
                  <c:v>0.23044982955381041</c:v>
                </c:pt>
                <c:pt idx="22" formatCode="0%">
                  <c:v>0.27695363764577119</c:v>
                </c:pt>
                <c:pt idx="23" formatCode="0%">
                  <c:v>0.29568393009233634</c:v>
                </c:pt>
                <c:pt idx="24" formatCode="0%">
                  <c:v>0.31886586013773749</c:v>
                </c:pt>
                <c:pt idx="25" formatCode="0%">
                  <c:v>0.32998255841367924</c:v>
                </c:pt>
                <c:pt idx="26" formatCode="0%">
                  <c:v>0.33256027792126341</c:v>
                </c:pt>
                <c:pt idx="27" formatCode="0%">
                  <c:v>0.34687671878515908</c:v>
                </c:pt>
                <c:pt idx="28" formatCode="0%">
                  <c:v>0.34827596112342629</c:v>
                </c:pt>
                <c:pt idx="29" formatCode="0%">
                  <c:v>0.35693158065204922</c:v>
                </c:pt>
                <c:pt idx="30" formatCode="0%">
                  <c:v>0.36136441984464268</c:v>
                </c:pt>
                <c:pt idx="31" formatCode="0%">
                  <c:v>0.35620949246041334</c:v>
                </c:pt>
                <c:pt idx="32" formatCode="0%">
                  <c:v>0.37834425487505624</c:v>
                </c:pt>
                <c:pt idx="33" formatCode="0%">
                  <c:v>0.41516040100343687</c:v>
                </c:pt>
                <c:pt idx="34" formatCode="0%">
                  <c:v>0.43154821420611145</c:v>
                </c:pt>
                <c:pt idx="35" formatCode="0%">
                  <c:v>0.47633252773846413</c:v>
                </c:pt>
                <c:pt idx="36" formatCode="0%">
                  <c:v>0.48381336647400436</c:v>
                </c:pt>
                <c:pt idx="37" formatCode="0%">
                  <c:v>0.48245195611475444</c:v>
                </c:pt>
                <c:pt idx="38" formatCode="0%">
                  <c:v>0.47597512653614782</c:v>
                </c:pt>
                <c:pt idx="39" formatCode="0%">
                  <c:v>0.46039053297112742</c:v>
                </c:pt>
                <c:pt idx="40" formatCode="0%">
                  <c:v>0.44675452286687234</c:v>
                </c:pt>
                <c:pt idx="41" formatCode="0%">
                  <c:v>0.43462866147043505</c:v>
                </c:pt>
                <c:pt idx="42" formatCode="0%">
                  <c:v>0.44200414081991141</c:v>
                </c:pt>
                <c:pt idx="43" formatCode="0%">
                  <c:v>0.4709904568404823</c:v>
                </c:pt>
                <c:pt idx="44" formatCode="0%">
                  <c:v>0.48660530620542475</c:v>
                </c:pt>
                <c:pt idx="45" formatCode="0%">
                  <c:v>0.49764100744643153</c:v>
                </c:pt>
                <c:pt idx="46" formatCode="0%">
                  <c:v>0.47476030127036689</c:v>
                </c:pt>
                <c:pt idx="47" formatCode="0%">
                  <c:v>0.47958681464243602</c:v>
                </c:pt>
                <c:pt idx="48" formatCode="0%">
                  <c:v>0.51129160991241462</c:v>
                </c:pt>
                <c:pt idx="49" formatCode="0%">
                  <c:v>0.60866191452576857</c:v>
                </c:pt>
                <c:pt idx="50" formatCode="0%">
                  <c:v>0.63100103432244969</c:v>
                </c:pt>
                <c:pt idx="51" formatCode="0%">
                  <c:v>0.65635897548848932</c:v>
                </c:pt>
                <c:pt idx="52" formatCode="0%">
                  <c:v>0.67120766402029985</c:v>
                </c:pt>
                <c:pt idx="53" formatCode="0%">
                  <c:v>0.69011291106945472</c:v>
                </c:pt>
                <c:pt idx="54" formatCode="0%">
                  <c:v>0.69916413294719482</c:v>
                </c:pt>
                <c:pt idx="55" formatCode="0%">
                  <c:v>0.70812097127560347</c:v>
                </c:pt>
                <c:pt idx="56" formatCode="0%">
                  <c:v>0.71475084806427591</c:v>
                </c:pt>
                <c:pt idx="57" formatCode="0%">
                  <c:v>0.72896920207312654</c:v>
                </c:pt>
                <c:pt idx="58" formatCode="0%">
                  <c:v>0.7361879033331411</c:v>
                </c:pt>
                <c:pt idx="59" formatCode="0%">
                  <c:v>0.74890637841246988</c:v>
                </c:pt>
                <c:pt idx="60" formatCode="0%">
                  <c:v>0.85541323481966403</c:v>
                </c:pt>
                <c:pt idx="61" formatCode="0%">
                  <c:v>0.90737801026190945</c:v>
                </c:pt>
                <c:pt idx="62" formatCode="0%">
                  <c:v>0.9362386941637969</c:v>
                </c:pt>
              </c:numCache>
            </c:numRef>
          </c:val>
          <c:smooth val="0"/>
          <c:extLst>
            <c:ext xmlns:c16="http://schemas.microsoft.com/office/drawing/2014/chart" uri="{C3380CC4-5D6E-409C-BE32-E72D297353CC}">
              <c16:uniqueId val="{00000003-9729-4180-965D-5BFCB22E42EB}"/>
            </c:ext>
          </c:extLst>
        </c:ser>
        <c:ser>
          <c:idx val="17"/>
          <c:order val="4"/>
          <c:tx>
            <c:strRef>
              <c:f>'Series - utilise chgB'!$B$74</c:f>
              <c:strCache>
                <c:ptCount val="1"/>
                <c:pt idx="0">
                  <c:v>index 1990</c:v>
                </c:pt>
              </c:strCache>
            </c:strRef>
          </c:tx>
          <c:spPr>
            <a:ln w="28575" cap="rnd">
              <a:solidFill>
                <a:schemeClr val="accent6">
                  <a:lumMod val="80000"/>
                  <a:lumOff val="20000"/>
                </a:schemeClr>
              </a:solidFill>
              <a:prstDash val="dash"/>
              <a:round/>
            </a:ln>
            <a:effectLst/>
          </c:spPr>
          <c:marker>
            <c:symbol val="none"/>
          </c:marker>
          <c:cat>
            <c:numRef>
              <c:f>'Series - utilise chgB'!$C$2:$BN$2</c:f>
              <c:numCache>
                <c:formatCode>General</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chgB'!$D$74:$BN$74</c:f>
              <c:numCache>
                <c:formatCode>General</c:formatCode>
                <c:ptCount val="63"/>
                <c:pt idx="30" formatCode="0.00%">
                  <c:v>0.35553499999999999</c:v>
                </c:pt>
                <c:pt idx="31" formatCode="0%">
                  <c:v>0.35038007261577064</c:v>
                </c:pt>
                <c:pt idx="32" formatCode="0%">
                  <c:v>0.37251483503041355</c:v>
                </c:pt>
                <c:pt idx="33" formatCode="0%">
                  <c:v>0.40933098115879418</c:v>
                </c:pt>
                <c:pt idx="34" formatCode="0%">
                  <c:v>0.42571879436146876</c:v>
                </c:pt>
                <c:pt idx="35" formatCode="0%">
                  <c:v>0.47050310789382144</c:v>
                </c:pt>
                <c:pt idx="36" formatCode="0%">
                  <c:v>0.47798394662936167</c:v>
                </c:pt>
                <c:pt idx="37" formatCode="0%">
                  <c:v>0.47662253627011175</c:v>
                </c:pt>
                <c:pt idx="38" formatCode="0%">
                  <c:v>0.47014570669150513</c:v>
                </c:pt>
                <c:pt idx="39" formatCode="0%">
                  <c:v>0.45456111312648473</c:v>
                </c:pt>
                <c:pt idx="40" formatCode="0%">
                  <c:v>0.44092510302222965</c:v>
                </c:pt>
                <c:pt idx="41" formatCode="0%">
                  <c:v>0.42879924162579236</c:v>
                </c:pt>
                <c:pt idx="42" formatCode="0%">
                  <c:v>0.43617472097526871</c:v>
                </c:pt>
                <c:pt idx="43" formatCode="0%">
                  <c:v>0.46516103699583961</c:v>
                </c:pt>
                <c:pt idx="44" formatCode="0%">
                  <c:v>0.48077588636078206</c:v>
                </c:pt>
                <c:pt idx="45" formatCode="0%">
                  <c:v>0.49181158760178884</c:v>
                </c:pt>
                <c:pt idx="46" formatCode="0%">
                  <c:v>0.4689308814257242</c:v>
                </c:pt>
                <c:pt idx="47" formatCode="0%">
                  <c:v>0.47375739479779333</c:v>
                </c:pt>
                <c:pt idx="48" formatCode="0%">
                  <c:v>0.50546219006777193</c:v>
                </c:pt>
                <c:pt idx="49" formatCode="0%">
                  <c:v>0.60283249468112587</c:v>
                </c:pt>
                <c:pt idx="50" formatCode="0%">
                  <c:v>0.625171614477807</c:v>
                </c:pt>
                <c:pt idx="51" formatCode="0%">
                  <c:v>0.65052955564384662</c:v>
                </c:pt>
                <c:pt idx="52" formatCode="0%">
                  <c:v>0.66537824417565716</c:v>
                </c:pt>
                <c:pt idx="53" formatCode="0%">
                  <c:v>0.68428349122481202</c:v>
                </c:pt>
                <c:pt idx="54" formatCode="0%">
                  <c:v>0.69333471310255212</c:v>
                </c:pt>
                <c:pt idx="55" formatCode="0%">
                  <c:v>0.70229155143096078</c:v>
                </c:pt>
                <c:pt idx="56" formatCode="0%">
                  <c:v>0.70892142821963322</c:v>
                </c:pt>
                <c:pt idx="57" formatCode="0%">
                  <c:v>0.72313978222848385</c:v>
                </c:pt>
                <c:pt idx="58" formatCode="0%">
                  <c:v>0.73035848348849841</c:v>
                </c:pt>
                <c:pt idx="59" formatCode="0%">
                  <c:v>0.74307695856782718</c:v>
                </c:pt>
                <c:pt idx="60" formatCode="0%">
                  <c:v>0.84958381497502133</c:v>
                </c:pt>
                <c:pt idx="61" formatCode="0%">
                  <c:v>0.90154859041726676</c:v>
                </c:pt>
                <c:pt idx="62" formatCode="0%">
                  <c:v>0.93040927431915421</c:v>
                </c:pt>
              </c:numCache>
            </c:numRef>
          </c:val>
          <c:smooth val="0"/>
          <c:extLst>
            <c:ext xmlns:c16="http://schemas.microsoft.com/office/drawing/2014/chart" uri="{C3380CC4-5D6E-409C-BE32-E72D297353CC}">
              <c16:uniqueId val="{00000004-9729-4180-965D-5BFCB22E42EB}"/>
            </c:ext>
          </c:extLst>
        </c:ser>
        <c:ser>
          <c:idx val="18"/>
          <c:order val="5"/>
          <c:tx>
            <c:strRef>
              <c:f>'Series - utilise chgB'!$B$75</c:f>
              <c:strCache>
                <c:ptCount val="1"/>
                <c:pt idx="0">
                  <c:v>index 2000</c:v>
                </c:pt>
              </c:strCache>
            </c:strRef>
          </c:tx>
          <c:spPr>
            <a:ln w="28575" cap="rnd">
              <a:solidFill>
                <a:schemeClr val="accent1">
                  <a:lumMod val="80000"/>
                </a:schemeClr>
              </a:solidFill>
              <a:prstDash val="dash"/>
              <a:round/>
            </a:ln>
            <a:effectLst/>
          </c:spPr>
          <c:marker>
            <c:symbol val="none"/>
          </c:marker>
          <c:cat>
            <c:numRef>
              <c:f>'Series - utilise chgB'!$C$2:$BN$2</c:f>
              <c:numCache>
                <c:formatCode>General</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chgB'!$D$75:$BN$75</c:f>
              <c:numCache>
                <c:formatCode>General</c:formatCode>
                <c:ptCount val="63"/>
                <c:pt idx="40" formatCode="0.00%">
                  <c:v>0.58882400000000001</c:v>
                </c:pt>
                <c:pt idx="41" formatCode="0%">
                  <c:v>0.57669813860356267</c:v>
                </c:pt>
                <c:pt idx="42" formatCode="0%">
                  <c:v>0.58407361795303903</c:v>
                </c:pt>
                <c:pt idx="43" formatCode="0%">
                  <c:v>0.61305993397360992</c:v>
                </c:pt>
                <c:pt idx="44" formatCode="0%">
                  <c:v>0.62867478333855231</c:v>
                </c:pt>
                <c:pt idx="45" formatCode="0%">
                  <c:v>0.63971048457955904</c:v>
                </c:pt>
                <c:pt idx="46" formatCode="0%">
                  <c:v>0.6168297784034944</c:v>
                </c:pt>
                <c:pt idx="47" formatCode="0%">
                  <c:v>0.62165629177556359</c:v>
                </c:pt>
                <c:pt idx="48" formatCode="0%">
                  <c:v>0.65336108704554219</c:v>
                </c:pt>
                <c:pt idx="49" formatCode="0%">
                  <c:v>0.75073139165889602</c:v>
                </c:pt>
                <c:pt idx="50" formatCode="0%">
                  <c:v>0.77307051145557715</c:v>
                </c:pt>
                <c:pt idx="51" formatCode="0%">
                  <c:v>0.79842845262161677</c:v>
                </c:pt>
                <c:pt idx="52" formatCode="0%">
                  <c:v>0.81327714115342731</c:v>
                </c:pt>
                <c:pt idx="53" formatCode="0%">
                  <c:v>0.83218238820258217</c:v>
                </c:pt>
                <c:pt idx="54" formatCode="0%">
                  <c:v>0.84123361008032227</c:v>
                </c:pt>
                <c:pt idx="55" formatCode="0%">
                  <c:v>0.85019044840873093</c:v>
                </c:pt>
                <c:pt idx="56" formatCode="0%">
                  <c:v>0.85682032519740337</c:v>
                </c:pt>
                <c:pt idx="57" formatCode="0%">
                  <c:v>0.871038679206254</c:v>
                </c:pt>
                <c:pt idx="58" formatCode="0%">
                  <c:v>0.87825738046626856</c:v>
                </c:pt>
                <c:pt idx="59" formatCode="0%">
                  <c:v>0.89097585554559733</c:v>
                </c:pt>
                <c:pt idx="60" formatCode="0%">
                  <c:v>0.99748271195279148</c:v>
                </c:pt>
                <c:pt idx="61" formatCode="0%">
                  <c:v>1.049447487395037</c:v>
                </c:pt>
                <c:pt idx="62" formatCode="0%">
                  <c:v>1.0783081712969245</c:v>
                </c:pt>
              </c:numCache>
            </c:numRef>
          </c:val>
          <c:smooth val="0"/>
          <c:extLst>
            <c:ext xmlns:c16="http://schemas.microsoft.com/office/drawing/2014/chart" uri="{C3380CC4-5D6E-409C-BE32-E72D297353CC}">
              <c16:uniqueId val="{00000005-9729-4180-965D-5BFCB22E42EB}"/>
            </c:ext>
          </c:extLst>
        </c:ser>
        <c:ser>
          <c:idx val="19"/>
          <c:order val="6"/>
          <c:tx>
            <c:strRef>
              <c:f>'Series - utilise chgB'!$B$76</c:f>
              <c:strCache>
                <c:ptCount val="1"/>
                <c:pt idx="0">
                  <c:v>index 2010</c:v>
                </c:pt>
              </c:strCache>
            </c:strRef>
          </c:tx>
          <c:spPr>
            <a:ln w="28575" cap="rnd">
              <a:solidFill>
                <a:schemeClr val="accent2">
                  <a:lumMod val="80000"/>
                </a:schemeClr>
              </a:solidFill>
              <a:prstDash val="sysDash"/>
              <a:round/>
            </a:ln>
            <a:effectLst/>
          </c:spPr>
          <c:marker>
            <c:symbol val="none"/>
          </c:marker>
          <c:cat>
            <c:numRef>
              <c:f>'Series - utilise chgB'!$C$2:$BN$2</c:f>
              <c:numCache>
                <c:formatCode>General</c:formatCode>
                <c:ptCount val="64"/>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pt idx="61">
                  <c:v>2020</c:v>
                </c:pt>
                <c:pt idx="62">
                  <c:v>2021</c:v>
                </c:pt>
                <c:pt idx="63">
                  <c:v>2022</c:v>
                </c:pt>
              </c:numCache>
            </c:numRef>
          </c:cat>
          <c:val>
            <c:numRef>
              <c:f>'Series - utilise chgB'!$D$76:$BN$76</c:f>
              <c:numCache>
                <c:formatCode>General</c:formatCode>
                <c:ptCount val="63"/>
                <c:pt idx="50" formatCode="0.00%">
                  <c:v>0.85256900000000002</c:v>
                </c:pt>
                <c:pt idx="51" formatCode="0%">
                  <c:v>0.87792694116603964</c:v>
                </c:pt>
                <c:pt idx="52" formatCode="0%">
                  <c:v>0.89277562969785018</c:v>
                </c:pt>
                <c:pt idx="53" formatCode="0%">
                  <c:v>0.91168087674700504</c:v>
                </c:pt>
                <c:pt idx="54" formatCode="0%">
                  <c:v>0.92073209862474514</c:v>
                </c:pt>
                <c:pt idx="55" formatCode="0%">
                  <c:v>0.9296889369531538</c:v>
                </c:pt>
                <c:pt idx="56" formatCode="0%">
                  <c:v>0.93631881374182624</c:v>
                </c:pt>
                <c:pt idx="57" formatCode="0%">
                  <c:v>0.95053716775067687</c:v>
                </c:pt>
                <c:pt idx="58" formatCode="0%">
                  <c:v>0.95775586901069143</c:v>
                </c:pt>
                <c:pt idx="59" formatCode="0%">
                  <c:v>0.97047434409002031</c:v>
                </c:pt>
                <c:pt idx="60" formatCode="0%">
                  <c:v>1.0769812004972144</c:v>
                </c:pt>
                <c:pt idx="61" formatCode="0%">
                  <c:v>1.1289459759394598</c:v>
                </c:pt>
                <c:pt idx="62" formatCode="0%">
                  <c:v>1.1578066598413472</c:v>
                </c:pt>
              </c:numCache>
            </c:numRef>
          </c:val>
          <c:smooth val="0"/>
          <c:extLst>
            <c:ext xmlns:c16="http://schemas.microsoft.com/office/drawing/2014/chart" uri="{C3380CC4-5D6E-409C-BE32-E72D297353CC}">
              <c16:uniqueId val="{00000006-9729-4180-965D-5BFCB22E42EB}"/>
            </c:ext>
          </c:extLst>
        </c:ser>
        <c:ser>
          <c:idx val="1"/>
          <c:order val="7"/>
          <c:tx>
            <c:strRef>
              <c:f>'Series - utilise chgB'!$B$72</c:f>
              <c:strCache>
                <c:ptCount val="1"/>
                <c:pt idx="0">
                  <c:v>index 1975</c:v>
                </c:pt>
              </c:strCache>
            </c:strRef>
          </c:tx>
          <c:spPr>
            <a:ln w="57150" cap="rnd">
              <a:solidFill>
                <a:srgbClr val="FF0000"/>
              </a:solidFill>
              <a:round/>
            </a:ln>
            <a:effectLst/>
          </c:spPr>
          <c:marker>
            <c:symbol val="none"/>
          </c:marker>
          <c:val>
            <c:numRef>
              <c:f>'Series - utilise chgB'!$D$72:$BN$72</c:f>
              <c:numCache>
                <c:formatCode>General</c:formatCode>
                <c:ptCount val="63"/>
                <c:pt idx="15" formatCode="0.00%">
                  <c:v>0.16089999999999999</c:v>
                </c:pt>
                <c:pt idx="16" formatCode="0.00%">
                  <c:v>0.16446537349786514</c:v>
                </c:pt>
                <c:pt idx="17" formatCode="0.00%">
                  <c:v>0.17079820586479288</c:v>
                </c:pt>
                <c:pt idx="18" formatCode="0.00%">
                  <c:v>0.20095713964561127</c:v>
                </c:pt>
                <c:pt idx="19" formatCode="0.00%">
                  <c:v>0.23689545360055964</c:v>
                </c:pt>
                <c:pt idx="20" formatCode="0.00%">
                  <c:v>0.26093336669793221</c:v>
                </c:pt>
                <c:pt idx="21" formatCode="0.00%">
                  <c:v>0.28113819625174258</c:v>
                </c:pt>
                <c:pt idx="22" formatCode="0.00%">
                  <c:v>0.32764200434370339</c:v>
                </c:pt>
                <c:pt idx="23" formatCode="0.00%">
                  <c:v>0.34637229679026854</c:v>
                </c:pt>
                <c:pt idx="24" formatCode="0.00%">
                  <c:v>0.36955422683566969</c:v>
                </c:pt>
                <c:pt idx="25" formatCode="0.00%">
                  <c:v>0.38067092511161144</c:v>
                </c:pt>
                <c:pt idx="26" formatCode="0.00%">
                  <c:v>0.38324864461919561</c:v>
                </c:pt>
                <c:pt idx="27" formatCode="0.00%">
                  <c:v>0.39756508548309127</c:v>
                </c:pt>
                <c:pt idx="28" formatCode="0.00%">
                  <c:v>0.39896432782135849</c:v>
                </c:pt>
                <c:pt idx="29" formatCode="0.00%">
                  <c:v>0.40761994734998142</c:v>
                </c:pt>
                <c:pt idx="30" formatCode="0.00%">
                  <c:v>0.41205278654257488</c:v>
                </c:pt>
                <c:pt idx="31" formatCode="0.00%">
                  <c:v>0.40689785915834553</c:v>
                </c:pt>
                <c:pt idx="32" formatCode="0.00%">
                  <c:v>0.42903262157298844</c:v>
                </c:pt>
                <c:pt idx="33" formatCode="0.00%">
                  <c:v>0.46584876770136907</c:v>
                </c:pt>
                <c:pt idx="34" formatCode="0.00%">
                  <c:v>0.48223658090404364</c:v>
                </c:pt>
                <c:pt idx="35" formatCode="0.00%">
                  <c:v>0.52702089443639633</c:v>
                </c:pt>
                <c:pt idx="36" formatCode="0.00%">
                  <c:v>0.5345017331719365</c:v>
                </c:pt>
                <c:pt idx="37" formatCode="0.00%">
                  <c:v>0.53314032281268653</c:v>
                </c:pt>
                <c:pt idx="38" formatCode="0.00%">
                  <c:v>0.5266634932340799</c:v>
                </c:pt>
                <c:pt idx="39" formatCode="0.00%">
                  <c:v>0.51107889966905951</c:v>
                </c:pt>
                <c:pt idx="40" formatCode="0.00%">
                  <c:v>0.49744288956480442</c:v>
                </c:pt>
                <c:pt idx="41" formatCode="0.00%">
                  <c:v>0.48531702816836714</c:v>
                </c:pt>
                <c:pt idx="42" formatCode="0.00%">
                  <c:v>0.49269250751784349</c:v>
                </c:pt>
                <c:pt idx="43" formatCode="0.00%">
                  <c:v>0.52167882353841444</c:v>
                </c:pt>
                <c:pt idx="44" formatCode="0.00%">
                  <c:v>0.53729367290335683</c:v>
                </c:pt>
                <c:pt idx="45" formatCode="0.00%">
                  <c:v>0.54832937414436356</c:v>
                </c:pt>
                <c:pt idx="46" formatCode="0.00%">
                  <c:v>0.52544866796829892</c:v>
                </c:pt>
                <c:pt idx="47" formatCode="0.00%">
                  <c:v>0.53027518134036811</c:v>
                </c:pt>
                <c:pt idx="48" formatCode="0.00%">
                  <c:v>0.56197997661034671</c:v>
                </c:pt>
                <c:pt idx="49" formatCode="0.00%">
                  <c:v>0.65935028122370065</c:v>
                </c:pt>
                <c:pt idx="50" formatCode="0.00%">
                  <c:v>0.68168940102038178</c:v>
                </c:pt>
                <c:pt idx="51" formatCode="0.00%">
                  <c:v>0.7070473421864214</c:v>
                </c:pt>
                <c:pt idx="52" formatCode="0.00%">
                  <c:v>0.72189603071823194</c:v>
                </c:pt>
                <c:pt idx="53" formatCode="0.00%">
                  <c:v>0.7408012777673868</c:v>
                </c:pt>
                <c:pt idx="54" formatCode="0.00%">
                  <c:v>0.7498524996451269</c:v>
                </c:pt>
                <c:pt idx="55" formatCode="0.00%">
                  <c:v>0.75880933797353556</c:v>
                </c:pt>
                <c:pt idx="56" formatCode="0.00%">
                  <c:v>0.765439214762208</c:v>
                </c:pt>
                <c:pt idx="57" formatCode="0.00%">
                  <c:v>0.77965756877105863</c:v>
                </c:pt>
                <c:pt idx="58" formatCode="0.00%">
                  <c:v>0.78687627003107319</c:v>
                </c:pt>
                <c:pt idx="59" formatCode="0.00%">
                  <c:v>0.79959474511040196</c:v>
                </c:pt>
                <c:pt idx="60" formatCode="0.00%">
                  <c:v>0.90610160151759611</c:v>
                </c:pt>
                <c:pt idx="61" formatCode="0.00%">
                  <c:v>0.95806637695984154</c:v>
                </c:pt>
                <c:pt idx="62" formatCode="0.00%">
                  <c:v>0.98692706086172899</c:v>
                </c:pt>
              </c:numCache>
            </c:numRef>
          </c:val>
          <c:smooth val="0"/>
          <c:extLst>
            <c:ext xmlns:c16="http://schemas.microsoft.com/office/drawing/2014/chart" uri="{C3380CC4-5D6E-409C-BE32-E72D297353CC}">
              <c16:uniqueId val="{00000007-9729-4180-965D-5BFCB22E42EB}"/>
            </c:ext>
          </c:extLst>
        </c:ser>
        <c:dLbls>
          <c:showLegendKey val="0"/>
          <c:showVal val="0"/>
          <c:showCatName val="0"/>
          <c:showSerName val="0"/>
          <c:showPercent val="0"/>
          <c:showBubbleSize val="0"/>
        </c:dLbls>
        <c:smooth val="0"/>
        <c:axId val="1497061615"/>
        <c:axId val="1559703007"/>
      </c:lineChart>
      <c:catAx>
        <c:axId val="149706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703007"/>
        <c:crosses val="autoZero"/>
        <c:auto val="1"/>
        <c:lblAlgn val="ctr"/>
        <c:lblOffset val="100"/>
        <c:noMultiLvlLbl val="0"/>
      </c:catAx>
      <c:valAx>
        <c:axId val="1559703007"/>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0616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Déficits</a:t>
            </a:r>
            <a:r>
              <a:rPr lang="fr-FR" baseline="0"/>
              <a:t> primaires </a:t>
            </a:r>
            <a:r>
              <a:rPr lang="fr-F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déficit compable </c:v>
          </c:tx>
          <c:spPr>
            <a:ln w="28575" cap="rnd">
              <a:solidFill>
                <a:schemeClr val="accent1"/>
              </a:solidFill>
              <a:round/>
            </a:ln>
            <a:effectLst/>
          </c:spPr>
          <c:marker>
            <c:symbol val="none"/>
          </c:marker>
          <c:cat>
            <c:numRef>
              <c:f>'Series - utilise chgB'!$S$2:$BN$2</c:f>
              <c:numCache>
                <c:formatCode>General</c:formatCode>
                <c:ptCount val="48"/>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numCache>
            </c:numRef>
          </c:cat>
          <c:val>
            <c:numRef>
              <c:f>'Series - utilise chgB'!$S$21:$BN$21</c:f>
              <c:numCache>
                <c:formatCode>0.00%</c:formatCode>
                <c:ptCount val="48"/>
                <c:pt idx="0">
                  <c:v>2.0165680272685674E-2</c:v>
                </c:pt>
                <c:pt idx="1">
                  <c:v>8.0788813405132786E-3</c:v>
                </c:pt>
                <c:pt idx="2">
                  <c:v>1.9927837370073468E-3</c:v>
                </c:pt>
                <c:pt idx="3">
                  <c:v>7.6502732240437445E-3</c:v>
                </c:pt>
                <c:pt idx="4">
                  <c:v>-6.5141508249415862E-3</c:v>
                </c:pt>
                <c:pt idx="5">
                  <c:v>-7.9066781769484944E-3</c:v>
                </c:pt>
                <c:pt idx="6">
                  <c:v>7.0766787258448602E-3</c:v>
                </c:pt>
                <c:pt idx="7">
                  <c:v>1.0872217737875665E-2</c:v>
                </c:pt>
                <c:pt idx="8">
                  <c:v>3.340445679710694E-3</c:v>
                </c:pt>
                <c:pt idx="9">
                  <c:v>4.0450900244685508E-3</c:v>
                </c:pt>
                <c:pt idx="10">
                  <c:v>4.4582935742767333E-3</c:v>
                </c:pt>
                <c:pt idx="11">
                  <c:v>6.4264985342426624E-3</c:v>
                </c:pt>
                <c:pt idx="12">
                  <c:v>-4.4849021534306239E-3</c:v>
                </c:pt>
                <c:pt idx="13">
                  <c:v>1.9454937501013016E-3</c:v>
                </c:pt>
                <c:pt idx="14">
                  <c:v>-6.7053045718622958E-3</c:v>
                </c:pt>
                <c:pt idx="15">
                  <c:v>-2.3482600664801747E-3</c:v>
                </c:pt>
                <c:pt idx="16">
                  <c:v>6.512748407308831E-4</c:v>
                </c:pt>
                <c:pt idx="17">
                  <c:v>1.6246044370251376E-2</c:v>
                </c:pt>
                <c:pt idx="18">
                  <c:v>3.1403032433573036E-2</c:v>
                </c:pt>
                <c:pt idx="19">
                  <c:v>2.1032879129596747E-2</c:v>
                </c:pt>
                <c:pt idx="20">
                  <c:v>1.6591519306428024E-2</c:v>
                </c:pt>
                <c:pt idx="21">
                  <c:v>3.4178042045380427E-3</c:v>
                </c:pt>
                <c:pt idx="22">
                  <c:v>1.2871516123815761E-3</c:v>
                </c:pt>
                <c:pt idx="23">
                  <c:v>-9.8380348784225559E-3</c:v>
                </c:pt>
                <c:pt idx="24">
                  <c:v>-1.4401866096977948E-2</c:v>
                </c:pt>
                <c:pt idx="25">
                  <c:v>-1.6074151976382744E-2</c:v>
                </c:pt>
                <c:pt idx="26">
                  <c:v>-1.634182811077883E-2</c:v>
                </c:pt>
                <c:pt idx="27">
                  <c:v>1.7571161630125691E-3</c:v>
                </c:pt>
                <c:pt idx="28">
                  <c:v>1.174121493917212E-2</c:v>
                </c:pt>
                <c:pt idx="29">
                  <c:v>8.1524912574332097E-3</c:v>
                </c:pt>
                <c:pt idx="30">
                  <c:v>6.5371580011381446E-3</c:v>
                </c:pt>
                <c:pt idx="31">
                  <c:v>-1.5821218071467062E-3</c:v>
                </c:pt>
                <c:pt idx="32">
                  <c:v>-5.4137305806234274E-4</c:v>
                </c:pt>
                <c:pt idx="33">
                  <c:v>3.8617131270138991E-3</c:v>
                </c:pt>
                <c:pt idx="34">
                  <c:v>4.6314284799491061E-2</c:v>
                </c:pt>
                <c:pt idx="35">
                  <c:v>4.3593684924840351E-2</c:v>
                </c:pt>
                <c:pt idx="36">
                  <c:v>2.44854056779907E-2</c:v>
                </c:pt>
                <c:pt idx="37">
                  <c:v>2.3630268804540729E-2</c:v>
                </c:pt>
                <c:pt idx="38">
                  <c:v>1.7756554678607022E-2</c:v>
                </c:pt>
                <c:pt idx="39">
                  <c:v>1.7443301942305325E-2</c:v>
                </c:pt>
                <c:pt idx="40">
                  <c:v>1.6324362090799314E-2</c:v>
                </c:pt>
                <c:pt idx="41">
                  <c:v>1.79815042014136E-2</c:v>
                </c:pt>
                <c:pt idx="42">
                  <c:v>1.2286472213201737E-2</c:v>
                </c:pt>
                <c:pt idx="43">
                  <c:v>5.8202365669108424E-3</c:v>
                </c:pt>
                <c:pt idx="44">
                  <c:v>1.6166489240595876E-2</c:v>
                </c:pt>
                <c:pt idx="45">
                  <c:v>7.7271001522112068E-2</c:v>
                </c:pt>
                <c:pt idx="46">
                  <c:v>5.0957149103279795E-2</c:v>
                </c:pt>
                <c:pt idx="47">
                  <c:v>2.8821238516883774E-2</c:v>
                </c:pt>
              </c:numCache>
            </c:numRef>
          </c:val>
          <c:smooth val="0"/>
          <c:extLst>
            <c:ext xmlns:c16="http://schemas.microsoft.com/office/drawing/2014/chart" uri="{C3380CC4-5D6E-409C-BE32-E72D297353CC}">
              <c16:uniqueId val="{00000000-7DE9-48DC-9415-A6F5029C03A3}"/>
            </c:ext>
          </c:extLst>
        </c:ser>
        <c:ser>
          <c:idx val="1"/>
          <c:order val="1"/>
          <c:tx>
            <c:v>déficit aujsté</c:v>
          </c:tx>
          <c:spPr>
            <a:ln w="28575" cap="rnd">
              <a:solidFill>
                <a:schemeClr val="accent2"/>
              </a:solidFill>
              <a:round/>
            </a:ln>
            <a:effectLst/>
          </c:spPr>
          <c:marker>
            <c:symbol val="none"/>
          </c:marker>
          <c:cat>
            <c:numRef>
              <c:f>'Series - utilise chgB'!$S$2:$BN$2</c:f>
              <c:numCache>
                <c:formatCode>General</c:formatCode>
                <c:ptCount val="48"/>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numCache>
            </c:numRef>
          </c:cat>
          <c:val>
            <c:numRef>
              <c:f>'Series - utilise chgB'!$S$37:$BN$37</c:f>
              <c:numCache>
                <c:formatCode>0.00%</c:formatCode>
                <c:ptCount val="48"/>
                <c:pt idx="0">
                  <c:v>1.4994754871203485E-2</c:v>
                </c:pt>
                <c:pt idx="1">
                  <c:v>3.5653734978651382E-3</c:v>
                </c:pt>
                <c:pt idx="2">
                  <c:v>6.3328323669277391E-3</c:v>
                </c:pt>
                <c:pt idx="3">
                  <c:v>3.0158933780818381E-2</c:v>
                </c:pt>
                <c:pt idx="4">
                  <c:v>3.5938313954948363E-2</c:v>
                </c:pt>
                <c:pt idx="5">
                  <c:v>2.4037913097372569E-2</c:v>
                </c:pt>
                <c:pt idx="6">
                  <c:v>2.020482955381039E-2</c:v>
                </c:pt>
                <c:pt idx="7">
                  <c:v>4.6503808091960794E-2</c:v>
                </c:pt>
                <c:pt idx="8">
                  <c:v>1.8730292446565155E-2</c:v>
                </c:pt>
                <c:pt idx="9">
                  <c:v>2.3181930045401169E-2</c:v>
                </c:pt>
                <c:pt idx="10">
                  <c:v>1.1116698275941762E-2</c:v>
                </c:pt>
                <c:pt idx="11">
                  <c:v>2.5777195075841561E-3</c:v>
                </c:pt>
                <c:pt idx="12">
                  <c:v>1.4316440863895677E-2</c:v>
                </c:pt>
                <c:pt idx="13">
                  <c:v>1.3992423382672245E-3</c:v>
                </c:pt>
                <c:pt idx="14">
                  <c:v>8.6556195286229144E-3</c:v>
                </c:pt>
                <c:pt idx="15">
                  <c:v>4.4328391925934794E-3</c:v>
                </c:pt>
                <c:pt idx="16">
                  <c:v>-5.1549273842293689E-3</c:v>
                </c:pt>
                <c:pt idx="17">
                  <c:v>2.213476241464293E-2</c:v>
                </c:pt>
                <c:pt idx="18">
                  <c:v>3.6816146128380654E-2</c:v>
                </c:pt>
                <c:pt idx="19">
                  <c:v>1.6387813202674597E-2</c:v>
                </c:pt>
                <c:pt idx="20">
                  <c:v>4.478431353235271E-2</c:v>
                </c:pt>
                <c:pt idx="21">
                  <c:v>7.4808387355402139E-3</c:v>
                </c:pt>
                <c:pt idx="22">
                  <c:v>-1.3614103592499308E-3</c:v>
                </c:pt>
                <c:pt idx="23">
                  <c:v>-6.476829578606607E-3</c:v>
                </c:pt>
                <c:pt idx="24">
                  <c:v>-1.5584593565020422E-2</c:v>
                </c:pt>
                <c:pt idx="25">
                  <c:v>-1.3636010104255067E-2</c:v>
                </c:pt>
                <c:pt idx="26">
                  <c:v>-1.2125861396437289E-2</c:v>
                </c:pt>
                <c:pt idx="27">
                  <c:v>7.3754793494763471E-3</c:v>
                </c:pt>
                <c:pt idx="28">
                  <c:v>2.898631602057089E-2</c:v>
                </c:pt>
                <c:pt idx="29">
                  <c:v>1.5614849364942446E-2</c:v>
                </c:pt>
                <c:pt idx="30">
                  <c:v>1.103570124100676E-2</c:v>
                </c:pt>
                <c:pt idx="31">
                  <c:v>-2.2880706176064643E-2</c:v>
                </c:pt>
                <c:pt idx="32">
                  <c:v>4.8265133720691369E-3</c:v>
                </c:pt>
                <c:pt idx="33">
                  <c:v>3.1704795269978617E-2</c:v>
                </c:pt>
                <c:pt idx="34">
                  <c:v>9.7370304613353886E-2</c:v>
                </c:pt>
                <c:pt idx="35">
                  <c:v>2.2339119796681083E-2</c:v>
                </c:pt>
                <c:pt idx="36">
                  <c:v>2.5357941166039646E-2</c:v>
                </c:pt>
                <c:pt idx="37">
                  <c:v>1.484868853181057E-2</c:v>
                </c:pt>
                <c:pt idx="38">
                  <c:v>1.8905247049154816E-2</c:v>
                </c:pt>
                <c:pt idx="39">
                  <c:v>9.0512218777400628E-3</c:v>
                </c:pt>
                <c:pt idx="40">
                  <c:v>8.9568383284086128E-3</c:v>
                </c:pt>
                <c:pt idx="41">
                  <c:v>6.6298767886724943E-3</c:v>
                </c:pt>
                <c:pt idx="42">
                  <c:v>1.421835400885065E-2</c:v>
                </c:pt>
                <c:pt idx="43">
                  <c:v>7.2187012600146098E-3</c:v>
                </c:pt>
                <c:pt idx="44">
                  <c:v>1.2718475079328828E-2</c:v>
                </c:pt>
                <c:pt idx="45">
                  <c:v>0.10650685640719412</c:v>
                </c:pt>
                <c:pt idx="46">
                  <c:v>5.1964775442245474E-2</c:v>
                </c:pt>
                <c:pt idx="47">
                  <c:v>2.8860683901887497E-2</c:v>
                </c:pt>
              </c:numCache>
            </c:numRef>
          </c:val>
          <c:smooth val="0"/>
          <c:extLst>
            <c:ext xmlns:c16="http://schemas.microsoft.com/office/drawing/2014/chart" uri="{C3380CC4-5D6E-409C-BE32-E72D297353CC}">
              <c16:uniqueId val="{00000001-7DE9-48DC-9415-A6F5029C03A3}"/>
            </c:ext>
          </c:extLst>
        </c:ser>
        <c:dLbls>
          <c:showLegendKey val="0"/>
          <c:showVal val="0"/>
          <c:showCatName val="0"/>
          <c:showSerName val="0"/>
          <c:showPercent val="0"/>
          <c:showBubbleSize val="0"/>
        </c:dLbls>
        <c:smooth val="0"/>
        <c:axId val="504804048"/>
        <c:axId val="504806208"/>
      </c:lineChart>
      <c:catAx>
        <c:axId val="50480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806208"/>
        <c:crosses val="autoZero"/>
        <c:auto val="1"/>
        <c:lblAlgn val="ctr"/>
        <c:lblOffset val="100"/>
        <c:noMultiLvlLbl val="0"/>
      </c:catAx>
      <c:valAx>
        <c:axId val="5048062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80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10.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728C327-4DAB-4DDA-A0B8-E3731B042B11}">
  <sheetPr/>
  <sheetViews>
    <sheetView zoomScale="15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461EFF0-B863-4423-A291-C2DE53B341CA}">
  <sheetPr/>
  <sheetViews>
    <sheetView zoomScale="151"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8268641-4EEC-1C46-82C4-E034E84FE730}">
  <sheetPr/>
  <sheetViews>
    <sheetView zoomScale="151"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6183ADF3-DDE6-1645-A3DB-B665A126FE9F}">
  <sheetPr/>
  <sheetViews>
    <sheetView zoomScale="151"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CFA898C-7206-ED41-8B1D-26523B81437B}">
  <sheetPr/>
  <sheetViews>
    <sheetView zoomScale="151" workbookViewId="0" zoomToFit="1"/>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16B318C-886A-4C46-92BB-0986D7679FA7}">
  <sheetPr/>
  <sheetViews>
    <sheetView zoomScale="151" workbookViewId="0" zoomToFit="1"/>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730504C-64D9-4C74-B135-1DC7D7295F6A}">
  <sheetPr/>
  <sheetViews>
    <sheetView zoomScale="15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5" Type="http://schemas.openxmlformats.org/officeDocument/2006/relationships/chart" Target="../charts/chart22.xml"/><Relationship Id="rId4" Type="http://schemas.openxmlformats.org/officeDocument/2006/relationships/chart" Target="../charts/chart21.xml"/></Relationships>
</file>

<file path=xl/drawings/_rels/drawing14.xml.rels><?xml version="1.0" encoding="UTF-8" standalone="yes"?>
<Relationships xmlns="http://schemas.openxmlformats.org/package/2006/relationships"><Relationship Id="rId8" Type="http://schemas.openxmlformats.org/officeDocument/2006/relationships/chart" Target="../charts/chart30.xml"/><Relationship Id="rId3" Type="http://schemas.openxmlformats.org/officeDocument/2006/relationships/chart" Target="../charts/chart25.xml"/><Relationship Id="rId7" Type="http://schemas.openxmlformats.org/officeDocument/2006/relationships/chart" Target="../charts/chart29.xml"/><Relationship Id="rId2" Type="http://schemas.openxmlformats.org/officeDocument/2006/relationships/chart" Target="../charts/chart24.xml"/><Relationship Id="rId1" Type="http://schemas.openxmlformats.org/officeDocument/2006/relationships/chart" Target="../charts/chart23.xml"/><Relationship Id="rId6" Type="http://schemas.openxmlformats.org/officeDocument/2006/relationships/chart" Target="../charts/chart28.xml"/><Relationship Id="rId5" Type="http://schemas.openxmlformats.org/officeDocument/2006/relationships/chart" Target="../charts/chart27.xml"/><Relationship Id="rId4" Type="http://schemas.openxmlformats.org/officeDocument/2006/relationships/chart" Target="../charts/chart2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51</xdr:col>
      <xdr:colOff>537210</xdr:colOff>
      <xdr:row>21</xdr:row>
      <xdr:rowOff>118110</xdr:rowOff>
    </xdr:from>
    <xdr:to>
      <xdr:col>57</xdr:col>
      <xdr:colOff>354330</xdr:colOff>
      <xdr:row>38</xdr:row>
      <xdr:rowOff>11430</xdr:rowOff>
    </xdr:to>
    <xdr:graphicFrame macro="">
      <xdr:nvGraphicFramePr>
        <xdr:cNvPr id="2" name="Graphique 1">
          <a:extLst>
            <a:ext uri="{FF2B5EF4-FFF2-40B4-BE49-F238E27FC236}">
              <a16:creationId xmlns:a16="http://schemas.microsoft.com/office/drawing/2014/main" id="{98327513-6941-709E-2F74-B3A5A196CD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76200</xdr:colOff>
      <xdr:row>15</xdr:row>
      <xdr:rowOff>28574</xdr:rowOff>
    </xdr:from>
    <xdr:to>
      <xdr:col>52</xdr:col>
      <xdr:colOff>495300</xdr:colOff>
      <xdr:row>40</xdr:row>
      <xdr:rowOff>76199</xdr:rowOff>
    </xdr:to>
    <xdr:graphicFrame macro="">
      <xdr:nvGraphicFramePr>
        <xdr:cNvPr id="3" name="Graphique 2">
          <a:extLst>
            <a:ext uri="{FF2B5EF4-FFF2-40B4-BE49-F238E27FC236}">
              <a16:creationId xmlns:a16="http://schemas.microsoft.com/office/drawing/2014/main" id="{02586AB0-909E-E097-2BFB-AD29F25388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absoluteAnchor>
    <xdr:pos x="0" y="0"/>
    <xdr:ext cx="8671325" cy="6291126"/>
    <xdr:graphicFrame macro="">
      <xdr:nvGraphicFramePr>
        <xdr:cNvPr id="2" name="Graphique 1">
          <a:extLst>
            <a:ext uri="{FF2B5EF4-FFF2-40B4-BE49-F238E27FC236}">
              <a16:creationId xmlns:a16="http://schemas.microsoft.com/office/drawing/2014/main" id="{CDCFA4F0-C810-F096-E8B0-87A6B4DB580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twoCellAnchor>
    <xdr:from>
      <xdr:col>1</xdr:col>
      <xdr:colOff>15240</xdr:colOff>
      <xdr:row>3</xdr:row>
      <xdr:rowOff>3810</xdr:rowOff>
    </xdr:from>
    <xdr:to>
      <xdr:col>6</xdr:col>
      <xdr:colOff>12840</xdr:colOff>
      <xdr:row>22</xdr:row>
      <xdr:rowOff>58650</xdr:rowOff>
    </xdr:to>
    <xdr:graphicFrame macro="">
      <xdr:nvGraphicFramePr>
        <xdr:cNvPr id="2" name="Graphique 1">
          <a:extLst>
            <a:ext uri="{FF2B5EF4-FFF2-40B4-BE49-F238E27FC236}">
              <a16:creationId xmlns:a16="http://schemas.microsoft.com/office/drawing/2014/main" id="{782A98A7-7388-77BC-B41F-E6AF45A208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xdr:row>
      <xdr:rowOff>133350</xdr:rowOff>
    </xdr:from>
    <xdr:to>
      <xdr:col>12</xdr:col>
      <xdr:colOff>790080</xdr:colOff>
      <xdr:row>22</xdr:row>
      <xdr:rowOff>20550</xdr:rowOff>
    </xdr:to>
    <xdr:graphicFrame macro="">
      <xdr:nvGraphicFramePr>
        <xdr:cNvPr id="3" name="Graphique 2">
          <a:extLst>
            <a:ext uri="{FF2B5EF4-FFF2-40B4-BE49-F238E27FC236}">
              <a16:creationId xmlns:a16="http://schemas.microsoft.com/office/drawing/2014/main" id="{EA6A5A74-1778-8899-CF5F-E8E5299728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absoluteAnchor>
    <xdr:pos x="769620" y="3855720"/>
    <xdr:ext cx="5570220" cy="3992340"/>
    <xdr:graphicFrame macro="">
      <xdr:nvGraphicFramePr>
        <xdr:cNvPr id="4" name="Graphique 3">
          <a:extLst>
            <a:ext uri="{FF2B5EF4-FFF2-40B4-BE49-F238E27FC236}">
              <a16:creationId xmlns:a16="http://schemas.microsoft.com/office/drawing/2014/main" id="{EA4994FD-C534-41B8-988D-78D44B47972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absoluteAnchor>
  <xdr:absoluteAnchor>
    <xdr:pos x="807721" y="8397240"/>
    <xdr:ext cx="4320000" cy="2880000"/>
    <xdr:graphicFrame macro="">
      <xdr:nvGraphicFramePr>
        <xdr:cNvPr id="5" name="Chart 1">
          <a:extLst>
            <a:ext uri="{FF2B5EF4-FFF2-40B4-BE49-F238E27FC236}">
              <a16:creationId xmlns:a16="http://schemas.microsoft.com/office/drawing/2014/main" id="{A05ABC79-6128-4C5A-A596-E8CD741A44C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absoluteAnchor>
  <xdr:absoluteAnchor>
    <xdr:pos x="11079480" y="8199120"/>
    <xdr:ext cx="3960000" cy="3240000"/>
    <xdr:graphicFrame macro="">
      <xdr:nvGraphicFramePr>
        <xdr:cNvPr id="6" name="Graphique 5">
          <a:extLst>
            <a:ext uri="{FF2B5EF4-FFF2-40B4-BE49-F238E27FC236}">
              <a16:creationId xmlns:a16="http://schemas.microsoft.com/office/drawing/2014/main" id="{BCFAB7A8-E7D5-4CFD-99EB-4A4876BD029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absoluteAnchor>
  <xdr:twoCellAnchor>
    <xdr:from>
      <xdr:col>0</xdr:col>
      <xdr:colOff>784860</xdr:colOff>
      <xdr:row>73</xdr:row>
      <xdr:rowOff>148590</xdr:rowOff>
    </xdr:from>
    <xdr:to>
      <xdr:col>5</xdr:col>
      <xdr:colOff>782460</xdr:colOff>
      <xdr:row>93</xdr:row>
      <xdr:rowOff>35790</xdr:rowOff>
    </xdr:to>
    <xdr:graphicFrame macro="">
      <xdr:nvGraphicFramePr>
        <xdr:cNvPr id="7" name="Graphique 6">
          <a:extLst>
            <a:ext uri="{FF2B5EF4-FFF2-40B4-BE49-F238E27FC236}">
              <a16:creationId xmlns:a16="http://schemas.microsoft.com/office/drawing/2014/main" id="{6E8C83E7-ED15-2232-E4E0-C22B25797A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absoluteAnchor>
    <xdr:pos x="6393180" y="12412980"/>
    <xdr:ext cx="3960000" cy="3240000"/>
    <xdr:graphicFrame macro="">
      <xdr:nvGraphicFramePr>
        <xdr:cNvPr id="8" name="Graphique 7">
          <a:extLst>
            <a:ext uri="{FF2B5EF4-FFF2-40B4-BE49-F238E27FC236}">
              <a16:creationId xmlns:a16="http://schemas.microsoft.com/office/drawing/2014/main" id="{41145B95-F133-494B-81E3-FDE80316ABA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absoluteAnchor>
  <xdr:absoluteAnchor>
    <xdr:pos x="5593080" y="8359140"/>
    <xdr:ext cx="3960000" cy="3240000"/>
    <xdr:graphicFrame macro="">
      <xdr:nvGraphicFramePr>
        <xdr:cNvPr id="9" name="Chart 1">
          <a:extLst>
            <a:ext uri="{FF2B5EF4-FFF2-40B4-BE49-F238E27FC236}">
              <a16:creationId xmlns:a16="http://schemas.microsoft.com/office/drawing/2014/main" id="{D5E0C4CE-C951-4651-B531-65927ACBEE3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0.65244</cdr:x>
      <cdr:y>0.1278</cdr:y>
    </cdr:from>
    <cdr:to>
      <cdr:x>0.91792</cdr:x>
      <cdr:y>0.34356</cdr:y>
    </cdr:to>
    <cdr:sp macro="" textlink="">
      <cdr:nvSpPr>
        <cdr:cNvPr id="2" name="ZoneTexte 1">
          <a:extLst xmlns:a="http://schemas.openxmlformats.org/drawingml/2006/main">
            <a:ext uri="{FF2B5EF4-FFF2-40B4-BE49-F238E27FC236}">
              <a16:creationId xmlns:a16="http://schemas.microsoft.com/office/drawing/2014/main" id="{E2AF9E9C-7375-54DD-1924-AA8CF15163A7}"/>
            </a:ext>
          </a:extLst>
        </cdr:cNvPr>
        <cdr:cNvSpPr txBox="1"/>
      </cdr:nvSpPr>
      <cdr:spPr>
        <a:xfrm xmlns:a="http://schemas.openxmlformats.org/drawingml/2006/main">
          <a:off x="3634235" y="510221"/>
          <a:ext cx="1478786" cy="86137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200" b="1"/>
            <a:t>average (i-g^n) </a:t>
          </a:r>
        </a:p>
        <a:p xmlns:a="http://schemas.openxmlformats.org/drawingml/2006/main">
          <a:r>
            <a:rPr lang="fr-FR" sz="1100" b="0"/>
            <a:t>- 1960-2023: -2,34%</a:t>
          </a:r>
        </a:p>
        <a:p xmlns:a="http://schemas.openxmlformats.org/drawingml/2006/main">
          <a:r>
            <a:rPr lang="fr-FR" sz="1100" b="0"/>
            <a:t>- 1970-2023: -1,51%</a:t>
          </a:r>
        </a:p>
        <a:p xmlns:a="http://schemas.openxmlformats.org/drawingml/2006/main">
          <a:r>
            <a:rPr lang="fr-FR" sz="1100" b="0"/>
            <a:t>- 1980-2023: 0,1%</a:t>
          </a:r>
          <a:endParaRPr lang="fr-FR" sz="1000" b="0"/>
        </a:p>
      </cdr:txBody>
    </cdr:sp>
  </cdr:relSizeAnchor>
</c:userShapes>
</file>

<file path=xl/drawings/drawing13.xml><?xml version="1.0" encoding="utf-8"?>
<xdr:wsDr xmlns:xdr="http://schemas.openxmlformats.org/drawingml/2006/spreadsheetDrawing" xmlns:a="http://schemas.openxmlformats.org/drawingml/2006/main">
  <xdr:twoCellAnchor>
    <xdr:from>
      <xdr:col>55</xdr:col>
      <xdr:colOff>139700</xdr:colOff>
      <xdr:row>59</xdr:row>
      <xdr:rowOff>63500</xdr:rowOff>
    </xdr:from>
    <xdr:to>
      <xdr:col>64</xdr:col>
      <xdr:colOff>381000</xdr:colOff>
      <xdr:row>87</xdr:row>
      <xdr:rowOff>50800</xdr:rowOff>
    </xdr:to>
    <xdr:graphicFrame macro="">
      <xdr:nvGraphicFramePr>
        <xdr:cNvPr id="2" name="Chart 1">
          <a:extLst>
            <a:ext uri="{FF2B5EF4-FFF2-40B4-BE49-F238E27FC236}">
              <a16:creationId xmlns:a16="http://schemas.microsoft.com/office/drawing/2014/main" id="{D0AF7B4F-8015-5203-FBD1-4C6E1C276A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25406</xdr:colOff>
      <xdr:row>59</xdr:row>
      <xdr:rowOff>146050</xdr:rowOff>
    </xdr:from>
    <xdr:to>
      <xdr:col>54</xdr:col>
      <xdr:colOff>241300</xdr:colOff>
      <xdr:row>87</xdr:row>
      <xdr:rowOff>139700</xdr:rowOff>
    </xdr:to>
    <xdr:graphicFrame macro="">
      <xdr:nvGraphicFramePr>
        <xdr:cNvPr id="5" name="Chart 4">
          <a:extLst>
            <a:ext uri="{FF2B5EF4-FFF2-40B4-BE49-F238E27FC236}">
              <a16:creationId xmlns:a16="http://schemas.microsoft.com/office/drawing/2014/main" id="{988FBC10-714D-54AF-715E-C01D2AAAD8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323850</xdr:colOff>
      <xdr:row>58</xdr:row>
      <xdr:rowOff>31750</xdr:rowOff>
    </xdr:from>
    <xdr:to>
      <xdr:col>25</xdr:col>
      <xdr:colOff>381000</xdr:colOff>
      <xdr:row>90</xdr:row>
      <xdr:rowOff>38100</xdr:rowOff>
    </xdr:to>
    <xdr:graphicFrame macro="">
      <xdr:nvGraphicFramePr>
        <xdr:cNvPr id="6" name="Chart 5">
          <a:extLst>
            <a:ext uri="{FF2B5EF4-FFF2-40B4-BE49-F238E27FC236}">
              <a16:creationId xmlns:a16="http://schemas.microsoft.com/office/drawing/2014/main" id="{4CDC4088-8709-BC5A-6CD7-12910BA0FF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660400</xdr:colOff>
      <xdr:row>55</xdr:row>
      <xdr:rowOff>152400</xdr:rowOff>
    </xdr:from>
    <xdr:to>
      <xdr:col>13</xdr:col>
      <xdr:colOff>660400</xdr:colOff>
      <xdr:row>90</xdr:row>
      <xdr:rowOff>0</xdr:rowOff>
    </xdr:to>
    <xdr:graphicFrame macro="">
      <xdr:nvGraphicFramePr>
        <xdr:cNvPr id="7" name="Chart 6">
          <a:extLst>
            <a:ext uri="{FF2B5EF4-FFF2-40B4-BE49-F238E27FC236}">
              <a16:creationId xmlns:a16="http://schemas.microsoft.com/office/drawing/2014/main" id="{C62776D6-A7C7-E2D2-D39B-7AABF68C76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381000</xdr:colOff>
      <xdr:row>103</xdr:row>
      <xdr:rowOff>133350</xdr:rowOff>
    </xdr:from>
    <xdr:to>
      <xdr:col>13</xdr:col>
      <xdr:colOff>381000</xdr:colOff>
      <xdr:row>137</xdr:row>
      <xdr:rowOff>148590</xdr:rowOff>
    </xdr:to>
    <xdr:graphicFrame macro="">
      <xdr:nvGraphicFramePr>
        <xdr:cNvPr id="4" name="Chart 6">
          <a:extLst>
            <a:ext uri="{FF2B5EF4-FFF2-40B4-BE49-F238E27FC236}">
              <a16:creationId xmlns:a16="http://schemas.microsoft.com/office/drawing/2014/main" id="{F214A232-AA4D-4EAB-B05D-E0E4E905C3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55</xdr:col>
      <xdr:colOff>139700</xdr:colOff>
      <xdr:row>81</xdr:row>
      <xdr:rowOff>63500</xdr:rowOff>
    </xdr:from>
    <xdr:to>
      <xdr:col>64</xdr:col>
      <xdr:colOff>381000</xdr:colOff>
      <xdr:row>109</xdr:row>
      <xdr:rowOff>50800</xdr:rowOff>
    </xdr:to>
    <xdr:graphicFrame macro="">
      <xdr:nvGraphicFramePr>
        <xdr:cNvPr id="2" name="Chart 1">
          <a:extLst>
            <a:ext uri="{FF2B5EF4-FFF2-40B4-BE49-F238E27FC236}">
              <a16:creationId xmlns:a16="http://schemas.microsoft.com/office/drawing/2014/main" id="{218D2E02-38FE-1F48-A7B2-CE13ABB66E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25406</xdr:colOff>
      <xdr:row>81</xdr:row>
      <xdr:rowOff>146050</xdr:rowOff>
    </xdr:from>
    <xdr:to>
      <xdr:col>54</xdr:col>
      <xdr:colOff>241300</xdr:colOff>
      <xdr:row>109</xdr:row>
      <xdr:rowOff>139700</xdr:rowOff>
    </xdr:to>
    <xdr:graphicFrame macro="">
      <xdr:nvGraphicFramePr>
        <xdr:cNvPr id="3" name="Chart 2">
          <a:extLst>
            <a:ext uri="{FF2B5EF4-FFF2-40B4-BE49-F238E27FC236}">
              <a16:creationId xmlns:a16="http://schemas.microsoft.com/office/drawing/2014/main" id="{259C996A-72E2-0B40-937A-4F277E757E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488950</xdr:colOff>
      <xdr:row>78</xdr:row>
      <xdr:rowOff>158750</xdr:rowOff>
    </xdr:from>
    <xdr:to>
      <xdr:col>27</xdr:col>
      <xdr:colOff>546100</xdr:colOff>
      <xdr:row>111</xdr:row>
      <xdr:rowOff>0</xdr:rowOff>
    </xdr:to>
    <xdr:graphicFrame macro="">
      <xdr:nvGraphicFramePr>
        <xdr:cNvPr id="4" name="Chart 3">
          <a:extLst>
            <a:ext uri="{FF2B5EF4-FFF2-40B4-BE49-F238E27FC236}">
              <a16:creationId xmlns:a16="http://schemas.microsoft.com/office/drawing/2014/main" id="{A5E0DB72-4D3D-9A49-841F-F3906458E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520700</xdr:colOff>
      <xdr:row>113</xdr:row>
      <xdr:rowOff>114300</xdr:rowOff>
    </xdr:from>
    <xdr:to>
      <xdr:col>13</xdr:col>
      <xdr:colOff>520700</xdr:colOff>
      <xdr:row>147</xdr:row>
      <xdr:rowOff>127000</xdr:rowOff>
    </xdr:to>
    <xdr:graphicFrame macro="">
      <xdr:nvGraphicFramePr>
        <xdr:cNvPr id="6" name="Chart 5">
          <a:extLst>
            <a:ext uri="{FF2B5EF4-FFF2-40B4-BE49-F238E27FC236}">
              <a16:creationId xmlns:a16="http://schemas.microsoft.com/office/drawing/2014/main" id="{CCC6C44E-711A-2140-A18A-6E767CB9DC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460375</xdr:colOff>
      <xdr:row>111</xdr:row>
      <xdr:rowOff>150812</xdr:rowOff>
    </xdr:from>
    <xdr:to>
      <xdr:col>27</xdr:col>
      <xdr:colOff>517525</xdr:colOff>
      <xdr:row>143</xdr:row>
      <xdr:rowOff>158750</xdr:rowOff>
    </xdr:to>
    <xdr:graphicFrame macro="">
      <xdr:nvGraphicFramePr>
        <xdr:cNvPr id="7" name="Chart 6">
          <a:extLst>
            <a:ext uri="{FF2B5EF4-FFF2-40B4-BE49-F238E27FC236}">
              <a16:creationId xmlns:a16="http://schemas.microsoft.com/office/drawing/2014/main" id="{5262FC5D-887E-6B4C-83D4-5A044ED1C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45</xdr:col>
      <xdr:colOff>84666</xdr:colOff>
      <xdr:row>111</xdr:row>
      <xdr:rowOff>42334</xdr:rowOff>
    </xdr:from>
    <xdr:to>
      <xdr:col>54</xdr:col>
      <xdr:colOff>228599</xdr:colOff>
      <xdr:row>134</xdr:row>
      <xdr:rowOff>42334</xdr:rowOff>
    </xdr:to>
    <xdr:graphicFrame macro="">
      <xdr:nvGraphicFramePr>
        <xdr:cNvPr id="8" name="Graphique 7">
          <a:extLst>
            <a:ext uri="{FF2B5EF4-FFF2-40B4-BE49-F238E27FC236}">
              <a16:creationId xmlns:a16="http://schemas.microsoft.com/office/drawing/2014/main" id="{040F8127-F631-8DD9-F1AB-EE61BAC599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45</xdr:col>
      <xdr:colOff>119744</xdr:colOff>
      <xdr:row>161</xdr:row>
      <xdr:rowOff>163285</xdr:rowOff>
    </xdr:from>
    <xdr:to>
      <xdr:col>54</xdr:col>
      <xdr:colOff>288472</xdr:colOff>
      <xdr:row>188</xdr:row>
      <xdr:rowOff>32656</xdr:rowOff>
    </xdr:to>
    <xdr:graphicFrame macro="">
      <xdr:nvGraphicFramePr>
        <xdr:cNvPr id="9" name="Graphique 8">
          <a:extLst>
            <a:ext uri="{FF2B5EF4-FFF2-40B4-BE49-F238E27FC236}">
              <a16:creationId xmlns:a16="http://schemas.microsoft.com/office/drawing/2014/main" id="{96BDE977-A9EB-A6E0-F5C1-54F2D4BE49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45</xdr:col>
      <xdr:colOff>119743</xdr:colOff>
      <xdr:row>135</xdr:row>
      <xdr:rowOff>0</xdr:rowOff>
    </xdr:from>
    <xdr:to>
      <xdr:col>54</xdr:col>
      <xdr:colOff>288471</xdr:colOff>
      <xdr:row>161</xdr:row>
      <xdr:rowOff>32658</xdr:rowOff>
    </xdr:to>
    <xdr:graphicFrame macro="">
      <xdr:nvGraphicFramePr>
        <xdr:cNvPr id="10" name="Graphique 9">
          <a:extLst>
            <a:ext uri="{FF2B5EF4-FFF2-40B4-BE49-F238E27FC236}">
              <a16:creationId xmlns:a16="http://schemas.microsoft.com/office/drawing/2014/main" id="{6CF10F3A-0D88-4AD5-B967-926AF4D784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5.xml><?xml version="1.0" encoding="utf-8"?>
<xdr:wsDr xmlns:xdr="http://schemas.openxmlformats.org/drawingml/2006/spreadsheetDrawing" xmlns:a="http://schemas.openxmlformats.org/drawingml/2006/main">
  <xdr:absoluteAnchor>
    <xdr:pos x="465666" y="148166"/>
    <xdr:ext cx="11606753" cy="7580722"/>
    <xdr:graphicFrame macro="">
      <xdr:nvGraphicFramePr>
        <xdr:cNvPr id="2" name="Chart 1">
          <a:extLst>
            <a:ext uri="{FF2B5EF4-FFF2-40B4-BE49-F238E27FC236}">
              <a16:creationId xmlns:a16="http://schemas.microsoft.com/office/drawing/2014/main" id="{60CD28F6-34EA-7642-AD3F-15464188EDF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0</xdr:col>
      <xdr:colOff>297180</xdr:colOff>
      <xdr:row>0</xdr:row>
      <xdr:rowOff>175260</xdr:rowOff>
    </xdr:from>
    <xdr:to>
      <xdr:col>11</xdr:col>
      <xdr:colOff>723900</xdr:colOff>
      <xdr:row>60</xdr:row>
      <xdr:rowOff>45720</xdr:rowOff>
    </xdr:to>
    <xdr:sp macro="" textlink="">
      <xdr:nvSpPr>
        <xdr:cNvPr id="2" name="ZoneTexte 1">
          <a:extLst>
            <a:ext uri="{FF2B5EF4-FFF2-40B4-BE49-F238E27FC236}">
              <a16:creationId xmlns:a16="http://schemas.microsoft.com/office/drawing/2014/main" id="{7C23E6FC-B6BD-7C3B-D9E5-C27D8B4D4E74}"/>
            </a:ext>
          </a:extLst>
        </xdr:cNvPr>
        <xdr:cNvSpPr txBox="1"/>
      </xdr:nvSpPr>
      <xdr:spPr>
        <a:xfrm>
          <a:off x="297180" y="175260"/>
          <a:ext cx="9296400" cy="9951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b="1"/>
            <a:t>GDP (converted to billions FRF (new francs)) </a:t>
          </a:r>
        </a:p>
        <a:p>
          <a:r>
            <a:rPr lang="fr-FR"/>
            <a:t>1870 – 1938 data from Mitchell, Brian (2013), International Historical Statistics: Europe 1750 – 2010, Pallgrave MacMillen, London. No data for 1914 – 1919. </a:t>
          </a:r>
        </a:p>
        <a:p>
          <a:r>
            <a:rPr lang="fr-FR"/>
            <a:t>1914 – 1919 &amp; 1939 – 1949 Bordo, Michael D., Barry Eichengreen, Daniela Klingebiel, and Maria Soledad Martinez–Peria. 2001. “Is the Crisis Problem Growing More Severe?” Economic policy: A European Forum 32: 51–75. </a:t>
          </a:r>
        </a:p>
        <a:p>
          <a:r>
            <a:rPr lang="fr-FR"/>
            <a:t>1950 – 2020 data from International Monetary Fund (2021), International Financial Statistics. Data Report “Economic indicators”, Series “Gross domestic product (in millions) – GDP nominal” (accessible online at https://data.imf.org/).</a:t>
          </a:r>
        </a:p>
        <a:p>
          <a:endParaRPr lang="fr-FR" b="1"/>
        </a:p>
        <a:p>
          <a:r>
            <a:rPr lang="fr-FR" b="1"/>
            <a:t>Public debt-to-GDP ratio </a:t>
          </a:r>
        </a:p>
        <a:p>
          <a:r>
            <a:rPr lang="fr-FR"/>
            <a:t>Note: Data for 1880 – 1979 is for central government debt only. </a:t>
          </a:r>
        </a:p>
        <a:p>
          <a:r>
            <a:rPr lang="fr-FR"/>
            <a:t>1880 – 1913 from Bordo, M. D. &amp; Jonung, L. (1996) Monetary Regimes, Inflation And Monetary Reform: An Essay in Honor of Axel Leijonhufvud. </a:t>
          </a:r>
        </a:p>
        <a:p>
          <a:r>
            <a:rPr lang="fr-FR"/>
            <a:t>1920 - 1938 from United Nations (1948). Public Debt, 1914–1946. Department of Economic Affairs, Lake Success, NY. </a:t>
          </a:r>
        </a:p>
        <a:p>
          <a:r>
            <a:rPr lang="fr-FR"/>
            <a:t>1949 – 1977 from Abbas et. Al (2010). A Historical Public Debt Database. IMF working paper. www.imf.org. Levels. </a:t>
          </a:r>
        </a:p>
        <a:p>
          <a:r>
            <a:rPr lang="fr-FR"/>
            <a:t>1978 – 1979 from INSEE: “Annuaire Rétrospectif de la France, Séries Longues, 1948–1988.” Publication is accessible at http://gallica.bnf.fr/) </a:t>
          </a:r>
        </a:p>
        <a:p>
          <a:r>
            <a:rPr lang="fr-FR"/>
            <a:t>1980 – 2020 from European Commission, Economic and Financial Affairs, AMECO database, Chapter 18 Gross Public Debt.18.2 – Based on ESA 2010 and former definitions. Gross Public Debt (linked series) (UDGGL). Percentage of GDP at market prices (excessive deficit procedure) (data accessible online at http://ec.europa.eu/economy_finance/). Levels</a:t>
          </a:r>
          <a:endParaRPr lang="fr-FR" b="1"/>
        </a:p>
        <a:p>
          <a:endParaRPr lang="fr-FR" b="1"/>
        </a:p>
        <a:p>
          <a:r>
            <a:rPr lang="fr-FR" b="1"/>
            <a:t>Government Revenues (converted to billions FRF (new francs)) </a:t>
          </a:r>
          <a:endParaRPr lang="fr-FR"/>
        </a:p>
        <a:p>
          <a:r>
            <a:rPr lang="fr-FR"/>
            <a:t>1870 – 1977:</a:t>
          </a:r>
          <a:r>
            <a:rPr lang="fr-FR" baseline="0"/>
            <a:t> </a:t>
          </a:r>
          <a:r>
            <a:rPr lang="fr-FR"/>
            <a:t>from B. Mitchell (2007), International Historical Statistics: Europe 1750 – 2010, Pallgrave MacMillen, London. Central Government revenue and main tax yields. Levels. </a:t>
          </a:r>
        </a:p>
        <a:p>
          <a:r>
            <a:rPr lang="fr-FR"/>
            <a:t>1978 – 2020 from OECD (2021), OECD.Stat. Database “OECD national accounts statistics,” Dataset “General government accounts,” Table 12 “Government deficit/surplus, revenue, expenditure, and main aggregates,” Sector GS1311 “Central government,” Measure “Euros, current prices,” Series GTR “Total general government revenue” (accessible online at http://www.oecd–ilibrary.org/statistics). Levels. </a:t>
          </a:r>
        </a:p>
        <a:p>
          <a:endParaRPr lang="fr-FR"/>
        </a:p>
        <a:p>
          <a:r>
            <a:rPr lang="fr-FR" b="1"/>
            <a:t>Government Expenditure (converted to billions FRF (new francs)) </a:t>
          </a:r>
        </a:p>
        <a:p>
          <a:r>
            <a:rPr lang="fr-FR"/>
            <a:t>1870-1977 from B. Mitchell (2007), International Historical Statistics: Europe 1750 – 2010, Pallgrave MacMillen, London. Total Central Government expenditure. Levels. </a:t>
          </a:r>
        </a:p>
        <a:p>
          <a:r>
            <a:rPr lang="fr-FR"/>
            <a:t>1978 – 2020 from OECD (2021), OECD.Stat. Database “OECD national accounts statistics,” Dataset “General government accounts,” Table 12 “Government deficit/surplus, revenue, expenditure, and main aggregates,” Sector GS1311 “Central government,” Measure “Euros, current prices,” Series GTE “Total general government expenditure” (accessible online at http://www.oecd–ilibrary.org/statistics). Levels.</a:t>
          </a:r>
        </a:p>
        <a:p>
          <a:endParaRPr lang="fr-FR" sz="1100"/>
        </a:p>
        <a:p>
          <a:r>
            <a:rPr lang="fr-FR" b="1"/>
            <a:t>Long–term interest rate (nominal, percent per year) </a:t>
          </a:r>
        </a:p>
        <a:p>
          <a:r>
            <a:rPr lang="fr-FR"/>
            <a:t>1870 – 1947 from Schmelzing, P. (2020). Eight centuries of global real interest rates, R-G, and the ‘suprasecular’ decline, 1311-2018. Bank of England Staff Working Paper No. 845. </a:t>
          </a:r>
        </a:p>
        <a:p>
          <a:r>
            <a:rPr lang="fr-FR"/>
            <a:t>1948 – 2014 from International Monetary Fund (2019). International Financial Statistics (IFS). Data reports “Economic indicators (IFS)”, Section “Interest rates”, Series “Government Bonds” (accessible online at http://data.imf.org/).Levels 74 </a:t>
          </a:r>
        </a:p>
        <a:p>
          <a:r>
            <a:rPr lang="fr-FR"/>
            <a:t>2015 – 2020: OECD (2020). OECD iLibrary. Long-term interest rates doi: 10.1787/662d712c-en, average of monthly values. </a:t>
          </a:r>
        </a:p>
        <a:p>
          <a:endParaRPr lang="fr-FR" sz="1100"/>
        </a:p>
        <a:p>
          <a:r>
            <a:rPr lang="fr-FR" b="1"/>
            <a:t>Short–term interest rate (nominal, percent per year) </a:t>
          </a:r>
        </a:p>
        <a:p>
          <a:r>
            <a:rPr lang="fr-FR"/>
            <a:t>1870 – 1879 Neal, Larry D., and Marc D. Weidenmier. "Crises in the global economy from tulips to today." Globalization in historical perspective. University Of Chicago Press, 2003. 473-514. Open Market Rate, Monthly, End of Year Value. (accessible online at http://ebutts05.tripod.com/nealweidenmiergsd/) </a:t>
          </a:r>
        </a:p>
        <a:p>
          <a:r>
            <a:rPr lang="fr-FR"/>
            <a:t>1880 – 1914 from Bordo, Michael D., Barry Eichengreen, Daniela Klingebiel, and Maria Soledad Martinez–Peria. 2001. “Is the Crisis Problem Growing More Severe?” Economic policy: A European Forum 32: 51–75. </a:t>
          </a:r>
        </a:p>
        <a:p>
          <a:r>
            <a:rPr lang="fr-FR"/>
            <a:t>1922 – 1924 from Statistisches Handbuch der Weltwirtschaft 1936. p.95 Series: Privatdiskont. </a:t>
          </a:r>
        </a:p>
        <a:p>
          <a:r>
            <a:rPr lang="fr-FR"/>
            <a:t>1925 – 1939 from Bordo, Michael D., Barry Eichengreen, Daniela Klingebiel, and Maria Soledad Martinez–Peria. 2001. “Is the Crisis Problem Growing More Severe?” Economic policy: A European Forum 32: 51–75. </a:t>
          </a:r>
        </a:p>
        <a:p>
          <a:r>
            <a:rPr lang="fr-FR"/>
            <a:t>1939 – 1947 from Homer, S. and R. Sylla (2005). A History of Interest Rates, Fourth Edition. Wiley Finance. Table 63 - Short-term French Interest Rates: Twentieth century. Private discount rate until 1939, money market rate thereafter. Levels. </a:t>
          </a:r>
        </a:p>
        <a:p>
          <a:r>
            <a:rPr lang="fr-FR"/>
            <a:t>1948 – 1998 from International Monetary Fund (2012), International Financial Statistics database (IFS). Section “Economic indicators”, Series “Interest Rates – money market rate” (accessible online at http://elibrary–data.imf.org/). Levels </a:t>
          </a:r>
        </a:p>
        <a:p>
          <a:r>
            <a:rPr lang="fr-FR"/>
            <a:t>1999 – 2016 from International Monetary Fund (2019). International Financial Statistics database (IFS). Section “Economic indicators”, Series “Interest Rates – treasury bill rate” (accessible online at http://data.imf.org/). </a:t>
          </a:r>
        </a:p>
        <a:p>
          <a:r>
            <a:rPr lang="fr-FR"/>
            <a:t>2017 – 2020 Banque du France. French government debt indicative rates, 3 month, average of daily rates.</a:t>
          </a:r>
          <a:endParaRPr lang="fr-FR" sz="1100"/>
        </a:p>
      </xdr:txBody>
    </xdr:sp>
    <xdr:clientData/>
  </xdr:twoCellAnchor>
</xdr:wsDr>
</file>

<file path=xl/drawings/drawing3.xml><?xml version="1.0" encoding="utf-8"?>
<xdr:wsDr xmlns:xdr="http://schemas.openxmlformats.org/drawingml/2006/spreadsheetDrawing" xmlns:a="http://schemas.openxmlformats.org/drawingml/2006/main">
  <xdr:absoluteAnchor>
    <xdr:pos x="0" y="0"/>
    <xdr:ext cx="8671325" cy="6291126"/>
    <xdr:graphicFrame macro="">
      <xdr:nvGraphicFramePr>
        <xdr:cNvPr id="2" name="Graphique 1">
          <a:extLst>
            <a:ext uri="{FF2B5EF4-FFF2-40B4-BE49-F238E27FC236}">
              <a16:creationId xmlns:a16="http://schemas.microsoft.com/office/drawing/2014/main" id="{0A71D09B-43EC-56C0-AE19-C7A5C361BEA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0.69231</cdr:x>
      <cdr:y>0.18553</cdr:y>
    </cdr:from>
    <cdr:to>
      <cdr:x>0.96</cdr:x>
      <cdr:y>0.40566</cdr:y>
    </cdr:to>
    <cdr:sp macro="" textlink="">
      <cdr:nvSpPr>
        <cdr:cNvPr id="2" name="ZoneTexte 1">
          <a:extLst xmlns:a="http://schemas.openxmlformats.org/drawingml/2006/main">
            <a:ext uri="{FF2B5EF4-FFF2-40B4-BE49-F238E27FC236}">
              <a16:creationId xmlns:a16="http://schemas.microsoft.com/office/drawing/2014/main" id="{E2AF9E9C-7375-54DD-1924-AA8CF15163A7}"/>
            </a:ext>
          </a:extLst>
        </cdr:cNvPr>
        <cdr:cNvSpPr txBox="1"/>
      </cdr:nvSpPr>
      <cdr:spPr>
        <a:xfrm xmlns:a="http://schemas.openxmlformats.org/drawingml/2006/main">
          <a:off x="6429375" y="1123950"/>
          <a:ext cx="2486025" cy="1333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600" b="1"/>
            <a:t>moyenne (r-g) </a:t>
          </a:r>
        </a:p>
        <a:p xmlns:a="http://schemas.openxmlformats.org/drawingml/2006/main">
          <a:r>
            <a:rPr lang="fr-FR" sz="1600" b="1"/>
            <a:t>1960-2022: -1,5%</a:t>
          </a:r>
        </a:p>
        <a:p xmlns:a="http://schemas.openxmlformats.org/drawingml/2006/main">
          <a:r>
            <a:rPr lang="fr-FR" sz="1600" b="1"/>
            <a:t>1970-2022: -0,8%</a:t>
          </a:r>
        </a:p>
        <a:p xmlns:a="http://schemas.openxmlformats.org/drawingml/2006/main">
          <a:r>
            <a:rPr lang="fr-FR" sz="1600" b="1"/>
            <a:t>1975-2022: 0%</a:t>
          </a:r>
        </a:p>
        <a:p xmlns:a="http://schemas.openxmlformats.org/drawingml/2006/main">
          <a:r>
            <a:rPr lang="fr-FR" sz="1600" b="1"/>
            <a:t>1980-2022: 0,8%</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671325" cy="6291126"/>
    <xdr:graphicFrame macro="">
      <xdr:nvGraphicFramePr>
        <xdr:cNvPr id="2" name="Graphique 1">
          <a:extLst>
            <a:ext uri="{FF2B5EF4-FFF2-40B4-BE49-F238E27FC236}">
              <a16:creationId xmlns:a16="http://schemas.microsoft.com/office/drawing/2014/main" id="{7604D471-FB46-3CDC-980B-48AB6C40C19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71325" cy="6291126"/>
    <xdr:graphicFrame macro="">
      <xdr:nvGraphicFramePr>
        <xdr:cNvPr id="2" name="Chart 1">
          <a:extLst>
            <a:ext uri="{FF2B5EF4-FFF2-40B4-BE49-F238E27FC236}">
              <a16:creationId xmlns:a16="http://schemas.microsoft.com/office/drawing/2014/main" id="{F535F211-451E-810C-07CF-ADBD088B1E3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71325" cy="6291126"/>
    <xdr:graphicFrame macro="">
      <xdr:nvGraphicFramePr>
        <xdr:cNvPr id="2" name="Chart 1">
          <a:extLst>
            <a:ext uri="{FF2B5EF4-FFF2-40B4-BE49-F238E27FC236}">
              <a16:creationId xmlns:a16="http://schemas.microsoft.com/office/drawing/2014/main" id="{AEF27F64-CAEC-17E2-A682-D2A05B99355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71325" cy="6291126"/>
    <xdr:graphicFrame macro="">
      <xdr:nvGraphicFramePr>
        <xdr:cNvPr id="2" name="Chart 1">
          <a:extLst>
            <a:ext uri="{FF2B5EF4-FFF2-40B4-BE49-F238E27FC236}">
              <a16:creationId xmlns:a16="http://schemas.microsoft.com/office/drawing/2014/main" id="{EF40C30F-E7FF-B479-8927-49130C1349F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671325" cy="6291126"/>
    <xdr:graphicFrame macro="">
      <xdr:nvGraphicFramePr>
        <xdr:cNvPr id="2" name="Graphique 1">
          <a:extLst>
            <a:ext uri="{FF2B5EF4-FFF2-40B4-BE49-F238E27FC236}">
              <a16:creationId xmlns:a16="http://schemas.microsoft.com/office/drawing/2014/main" id="{7A019819-2C15-E4E4-FFEC-D667477D81D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ersons/person.xml><?xml version="1.0" encoding="utf-8"?>
<personList xmlns="http://schemas.microsoft.com/office/spreadsheetml/2018/threadedcomments" xmlns:x="http://schemas.openxmlformats.org/spreadsheetml/2006/main">
  <person displayName="CGSP" id="{D72A0F29-52F5-4E37-AFDD-E6A692797A4E}" userId="CGSP" providerId="None"/>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 dT="2024-03-05T14:16:32.62" personId="{D72A0F29-52F5-4E37-AFDD-E6A692797A4E}" id="{0D46D137-2A40-4B72-83FE-1FE0BF768F6E}">
    <text>A T&amp;C assessment is the rating associated with the likelihood of the sovereign restricting access to foreign exchange needed for debt service</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macrohistory.net/app/download/9834516169/JST_documentationR6.pdf?t=1676279836" TargetMode="External"/><Relationship Id="rId7" Type="http://schemas.openxmlformats.org/officeDocument/2006/relationships/printerSettings" Target="../printerSettings/printerSettings1.bin"/><Relationship Id="rId2" Type="http://schemas.openxmlformats.org/officeDocument/2006/relationships/hyperlink" Target="https://www.macrohistory.net/database/" TargetMode="External"/><Relationship Id="rId1" Type="http://schemas.openxmlformats.org/officeDocument/2006/relationships/hyperlink" Target="https://www.insee.fr/fr/statistiques/6793580?sommaire=6793644" TargetMode="External"/><Relationship Id="rId6" Type="http://schemas.openxmlformats.org/officeDocument/2006/relationships/hyperlink" Target="https://www.insee.fr/fr/statistiques/8061907" TargetMode="External"/><Relationship Id="rId5" Type="http://schemas.openxmlformats.org/officeDocument/2006/relationships/hyperlink" Target="https://www.insee.fr/fr/statistiques/2381414" TargetMode="External"/><Relationship Id="rId4" Type="http://schemas.openxmlformats.org/officeDocument/2006/relationships/hyperlink" Target="https://www.insee.fr/fr/statistiques/8062883"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disclosure.spglobal.com/ratings/en/regulatory/article/-/view/sourceId/12906866" TargetMode="External"/><Relationship Id="rId1" Type="http://schemas.openxmlformats.org/officeDocument/2006/relationships/hyperlink" Target="https://www.fitchratings.com/entity/france-80442195"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www.insee.fr/fr/metadonnees/source/serie/s103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insee.fr/fr/metadonnees/source/serie/s1030"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03143-A424-4F71-B621-C74632D74EF4}">
  <dimension ref="A1:K20"/>
  <sheetViews>
    <sheetView workbookViewId="0">
      <selection activeCell="F18" sqref="F18"/>
    </sheetView>
  </sheetViews>
  <sheetFormatPr baseColWidth="10" defaultRowHeight="13" x14ac:dyDescent="0.15"/>
  <cols>
    <col min="4" max="4" width="56.6640625" bestFit="1" customWidth="1"/>
    <col min="8" max="8" width="14.1640625" customWidth="1"/>
    <col min="10" max="10" width="20.6640625" customWidth="1"/>
    <col min="11" max="11" width="14.83203125" customWidth="1"/>
  </cols>
  <sheetData>
    <row r="1" spans="1:11" x14ac:dyDescent="0.15">
      <c r="A1" s="21" t="s">
        <v>204</v>
      </c>
      <c r="K1" s="28" t="s">
        <v>205</v>
      </c>
    </row>
    <row r="2" spans="1:11" x14ac:dyDescent="0.15">
      <c r="A2" s="20"/>
      <c r="C2" s="27" t="s">
        <v>203</v>
      </c>
    </row>
    <row r="4" spans="1:11" x14ac:dyDescent="0.15">
      <c r="B4" t="s">
        <v>186</v>
      </c>
      <c r="F4" s="20" t="s">
        <v>187</v>
      </c>
    </row>
    <row r="5" spans="1:11" x14ac:dyDescent="0.15">
      <c r="E5" s="20" t="s">
        <v>191</v>
      </c>
      <c r="F5" s="20"/>
      <c r="I5" s="20"/>
    </row>
    <row r="7" spans="1:11" x14ac:dyDescent="0.15">
      <c r="D7" s="21" t="s">
        <v>192</v>
      </c>
    </row>
    <row r="8" spans="1:11" x14ac:dyDescent="0.15">
      <c r="G8" s="20" t="s">
        <v>188</v>
      </c>
    </row>
    <row r="9" spans="1:11" x14ac:dyDescent="0.15">
      <c r="G9" s="20" t="s">
        <v>189</v>
      </c>
    </row>
    <row r="10" spans="1:11" x14ac:dyDescent="0.15">
      <c r="G10" s="20" t="s">
        <v>190</v>
      </c>
    </row>
    <row r="11" spans="1:11" x14ac:dyDescent="0.15">
      <c r="G11" s="20" t="s">
        <v>240</v>
      </c>
    </row>
    <row r="12" spans="1:11" x14ac:dyDescent="0.15">
      <c r="G12" s="20"/>
    </row>
    <row r="13" spans="1:11" x14ac:dyDescent="0.15">
      <c r="D13" s="20" t="s">
        <v>193</v>
      </c>
      <c r="I13" s="21" t="s">
        <v>194</v>
      </c>
    </row>
    <row r="14" spans="1:11" x14ac:dyDescent="0.15">
      <c r="H14" s="20" t="s">
        <v>202</v>
      </c>
    </row>
    <row r="16" spans="1:11" x14ac:dyDescent="0.15">
      <c r="E16" s="21" t="s">
        <v>408</v>
      </c>
    </row>
    <row r="17" spans="4:6" x14ac:dyDescent="0.15">
      <c r="D17" s="21" t="s">
        <v>404</v>
      </c>
    </row>
    <row r="18" spans="4:6" x14ac:dyDescent="0.15">
      <c r="D18" s="21" t="s">
        <v>405</v>
      </c>
      <c r="E18" s="21" t="s">
        <v>409</v>
      </c>
      <c r="F18" s="20" t="s">
        <v>403</v>
      </c>
    </row>
    <row r="19" spans="4:6" x14ac:dyDescent="0.15">
      <c r="D19" s="2" t="s">
        <v>411</v>
      </c>
      <c r="E19" s="2" t="s">
        <v>409</v>
      </c>
      <c r="F19" s="20" t="s">
        <v>410</v>
      </c>
    </row>
    <row r="20" spans="4:6" x14ac:dyDescent="0.15">
      <c r="D20" s="21" t="s">
        <v>407</v>
      </c>
      <c r="E20" s="21" t="s">
        <v>409</v>
      </c>
      <c r="F20" s="20" t="s">
        <v>406</v>
      </c>
    </row>
  </sheetData>
  <hyperlinks>
    <hyperlink ref="F4" r:id="rId1" display="https://www.insee.fr/fr/statistiques/6793580?sommaire=6793644" xr:uid="{10429350-20EA-4577-BB14-1F639583121C}"/>
    <hyperlink ref="G8" location="'PIB et ses composants'!A1" display="1.101-103 – Le produit intérieur brut et ses composantes" xr:uid="{4909FB4A-3714-43E1-AA8F-22D2EFEB009A}"/>
    <hyperlink ref="G9" location="'Dette des APU'!A1" display="3.101 – Dette des administrations publiques (S13) au sens de Maastricht et sa répartition par sous-secteur (En milliards d'euros et %)" xr:uid="{E07914B8-02B6-4112-9A09-B7D93BDDC285}"/>
    <hyperlink ref="E5" r:id="rId2" xr:uid="{0A9BCC7E-A169-44BC-9A3F-DEEFABBB3DAB}"/>
    <hyperlink ref="D13" r:id="rId3" xr:uid="{B83FC795-3099-4B4B-80FE-BE500CA119F7}"/>
    <hyperlink ref="H14" location="'Metadata JST'!A1" display="et nos variables pertinentes sont décrites dans une autre feuille ici" xr:uid="{164F2192-9BC9-4B31-A829-E8455469044B}"/>
    <hyperlink ref="K1" location="'Nos séries'!A1" display="Nos séries" xr:uid="{EF9E9FF1-3110-4FF7-9BA5-F09B42CE59E8}"/>
    <hyperlink ref="G11" location="Croissance!A1" display="1.105 – Evolution du produit intérieur brut : les trois approches à prix courants" xr:uid="{B00B9E1B-8F0B-4FF3-B39A-1C9819134453}"/>
    <hyperlink ref="F18" r:id="rId4" xr:uid="{9E8E2DC6-72B3-7D45-ADA6-92D011BB5C27}"/>
    <hyperlink ref="F20" r:id="rId5" xr:uid="{6C18F323-7077-AF4A-B11E-25E2FA046E14}"/>
    <hyperlink ref="F19" r:id="rId6" xr:uid="{A591B419-8E82-1C4A-98A8-B1349DE779BA}"/>
  </hyperlinks>
  <pageMargins left="0.7" right="0.7" top="0.75" bottom="0.75" header="0.3" footer="0.3"/>
  <pageSetup paperSize="9"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7983B-C47E-0A4F-9044-65D948B9D803}">
  <dimension ref="A1:BO76"/>
  <sheetViews>
    <sheetView zoomScale="80" zoomScaleNormal="80" workbookViewId="0">
      <pane xSplit="2" ySplit="2" topLeftCell="BF3" activePane="bottomRight" state="frozen"/>
      <selection pane="topRight" activeCell="C1" sqref="C1"/>
      <selection pane="bottomLeft" activeCell="A3" sqref="A3"/>
      <selection pane="bottomRight" activeCell="BO4" sqref="BO4"/>
    </sheetView>
  </sheetViews>
  <sheetFormatPr baseColWidth="10" defaultRowHeight="13" x14ac:dyDescent="0.15"/>
  <cols>
    <col min="2" max="2" width="53.6640625" customWidth="1"/>
    <col min="23" max="23" width="11.5" customWidth="1"/>
    <col min="25" max="25" width="8.6640625" customWidth="1"/>
    <col min="35" max="35" width="10.33203125" customWidth="1"/>
    <col min="45" max="45" width="11" customWidth="1"/>
  </cols>
  <sheetData>
    <row r="1" spans="1:67" x14ac:dyDescent="0.15">
      <c r="A1" s="2" t="s">
        <v>185</v>
      </c>
    </row>
    <row r="2" spans="1:67" x14ac:dyDescent="0.15">
      <c r="A2" s="2"/>
      <c r="C2" s="2">
        <v>1959</v>
      </c>
      <c r="D2" s="2">
        <v>1960</v>
      </c>
      <c r="E2" s="2">
        <v>1961</v>
      </c>
      <c r="F2" s="2">
        <v>1962</v>
      </c>
      <c r="G2" s="2">
        <v>1963</v>
      </c>
      <c r="H2" s="2">
        <v>1964</v>
      </c>
      <c r="I2" s="2">
        <v>1965</v>
      </c>
      <c r="J2" s="2">
        <v>1966</v>
      </c>
      <c r="K2" s="2">
        <v>1967</v>
      </c>
      <c r="L2" s="2">
        <v>1968</v>
      </c>
      <c r="M2" s="2">
        <v>1969</v>
      </c>
      <c r="N2" s="2">
        <v>1970</v>
      </c>
      <c r="O2" s="2">
        <v>1971</v>
      </c>
      <c r="P2" s="2">
        <v>1972</v>
      </c>
      <c r="Q2" s="2">
        <v>1973</v>
      </c>
      <c r="R2" s="2">
        <v>1974</v>
      </c>
      <c r="S2" s="2">
        <v>1975</v>
      </c>
      <c r="T2" s="2">
        <v>1976</v>
      </c>
      <c r="U2" s="2">
        <v>1977</v>
      </c>
      <c r="V2" s="2">
        <v>1978</v>
      </c>
      <c r="W2" s="2">
        <v>1979</v>
      </c>
      <c r="X2" s="2">
        <v>1980</v>
      </c>
      <c r="Y2" s="2">
        <v>1981</v>
      </c>
      <c r="Z2" s="2">
        <v>1982</v>
      </c>
      <c r="AA2" s="2">
        <v>1983</v>
      </c>
      <c r="AB2" s="2">
        <v>1984</v>
      </c>
      <c r="AC2" s="2">
        <v>1985</v>
      </c>
      <c r="AD2" s="2">
        <v>1986</v>
      </c>
      <c r="AE2" s="2">
        <v>1987</v>
      </c>
      <c r="AF2" s="2">
        <v>1988</v>
      </c>
      <c r="AG2" s="2">
        <v>1989</v>
      </c>
      <c r="AH2" s="2">
        <v>1990</v>
      </c>
      <c r="AI2" s="2">
        <v>1991</v>
      </c>
      <c r="AJ2" s="2">
        <v>1992</v>
      </c>
      <c r="AK2" s="2">
        <v>1993</v>
      </c>
      <c r="AL2" s="2">
        <v>1994</v>
      </c>
      <c r="AM2" s="2">
        <v>1995</v>
      </c>
      <c r="AN2" s="2">
        <v>1996</v>
      </c>
      <c r="AO2" s="2">
        <v>1997</v>
      </c>
      <c r="AP2" s="2">
        <v>1998</v>
      </c>
      <c r="AQ2" s="2">
        <v>1999</v>
      </c>
      <c r="AR2" s="2">
        <v>2000</v>
      </c>
      <c r="AS2" s="2">
        <v>2001</v>
      </c>
      <c r="AT2" s="2">
        <v>2002</v>
      </c>
      <c r="AU2" s="2">
        <v>2003</v>
      </c>
      <c r="AV2" s="2">
        <v>2004</v>
      </c>
      <c r="AW2" s="2">
        <v>2005</v>
      </c>
      <c r="AX2" s="2">
        <v>2006</v>
      </c>
      <c r="AY2" s="2">
        <v>2007</v>
      </c>
      <c r="AZ2" s="2">
        <v>2008</v>
      </c>
      <c r="BA2" s="2">
        <v>2009</v>
      </c>
      <c r="BB2" s="2">
        <v>2010</v>
      </c>
      <c r="BC2" s="2">
        <v>2011</v>
      </c>
      <c r="BD2" s="2">
        <v>2012</v>
      </c>
      <c r="BE2" s="2">
        <v>2013</v>
      </c>
      <c r="BF2" s="2">
        <v>2014</v>
      </c>
      <c r="BG2" s="2">
        <v>2015</v>
      </c>
      <c r="BH2" s="2">
        <v>2016</v>
      </c>
      <c r="BI2" s="2">
        <v>2017</v>
      </c>
      <c r="BJ2" s="2">
        <v>2018</v>
      </c>
      <c r="BK2" s="2">
        <v>2019</v>
      </c>
      <c r="BL2" s="2">
        <v>2020</v>
      </c>
      <c r="BM2" s="2">
        <v>2021</v>
      </c>
      <c r="BN2" s="2">
        <v>2022</v>
      </c>
      <c r="BO2" s="2">
        <v>2023</v>
      </c>
    </row>
    <row r="3" spans="1:67" x14ac:dyDescent="0.15">
      <c r="B3" s="30" t="s">
        <v>331</v>
      </c>
      <c r="C3" s="8"/>
      <c r="D3" s="8"/>
      <c r="E3" s="8"/>
      <c r="F3" s="8"/>
      <c r="G3" s="8"/>
      <c r="H3" s="8"/>
      <c r="I3" s="8"/>
      <c r="J3" s="8"/>
      <c r="K3" s="8"/>
      <c r="L3" s="8"/>
      <c r="M3" s="8"/>
      <c r="N3" s="8"/>
      <c r="O3" s="8"/>
      <c r="P3" s="8"/>
      <c r="Q3" s="8"/>
      <c r="R3" s="8"/>
      <c r="S3" s="8"/>
      <c r="T3" s="8"/>
      <c r="U3" s="8"/>
      <c r="V3" s="8">
        <f>'Dette des APU'!C5</f>
        <v>74.502250000000004</v>
      </c>
      <c r="W3" s="8">
        <f>'Dette des APU'!D5</f>
        <v>85.137869999999992</v>
      </c>
      <c r="X3" s="8">
        <f>'Dette des APU'!E5</f>
        <v>95.292829999999995</v>
      </c>
      <c r="Y3" s="8">
        <f>'Dette des APU'!F5</f>
        <v>114.26598999999999</v>
      </c>
      <c r="Z3" s="8">
        <f>'Dette des APU'!G5</f>
        <v>151.76971</v>
      </c>
      <c r="AA3" s="8">
        <f>'Dette des APU'!H5</f>
        <v>178.30898999999999</v>
      </c>
      <c r="AB3" s="8">
        <f>'Dette des APU'!I5</f>
        <v>211.18430999999998</v>
      </c>
      <c r="AC3" s="8">
        <f>'Dette des APU'!J5</f>
        <v>238.75130999999999</v>
      </c>
      <c r="AD3" s="8">
        <f>'Dette des APU'!K5</f>
        <v>261.66211000000004</v>
      </c>
      <c r="AE3" s="8">
        <f>'Dette des APU'!L5</f>
        <v>294.99874000000005</v>
      </c>
      <c r="AF3" s="8">
        <f>'Dette des APU'!M5</f>
        <v>318.22033999999996</v>
      </c>
      <c r="AG3" s="8">
        <f>'Dette des APU'!N5</f>
        <v>351.30703999999997</v>
      </c>
      <c r="AH3" s="8">
        <f>'Dette des APU'!O5</f>
        <v>384.09224000000006</v>
      </c>
      <c r="AI3" s="8">
        <f>'Dette des APU'!P5</f>
        <v>409.00857999999994</v>
      </c>
      <c r="AJ3" s="8">
        <f>'Dette des APU'!Q5</f>
        <v>467.70662000000004</v>
      </c>
      <c r="AK3" s="8">
        <f>'Dette des APU'!R5</f>
        <v>546.51404000000002</v>
      </c>
      <c r="AL3" s="8">
        <f>'Dette des APU'!S5</f>
        <v>605.01747999999998</v>
      </c>
      <c r="AM3" s="8">
        <f>'Dette des APU'!T5</f>
        <v>701.6</v>
      </c>
      <c r="AN3" s="8">
        <f>'Dette des APU'!U5</f>
        <v>755.6</v>
      </c>
      <c r="AO3" s="8">
        <f>'Dette des APU'!V5</f>
        <v>799.4</v>
      </c>
      <c r="AP3" s="8">
        <f>'Dette des APU'!W5</f>
        <v>836.1</v>
      </c>
      <c r="AQ3" s="8">
        <f>'Dette des APU'!X5</f>
        <v>856.9</v>
      </c>
      <c r="AR3" s="8">
        <f>'Dette des APU'!Y5</f>
        <v>880</v>
      </c>
      <c r="AS3" s="8">
        <f>'Dette des APU'!Z5</f>
        <v>907.7</v>
      </c>
      <c r="AT3" s="8">
        <f>'Dette des APU'!AA5</f>
        <v>966.8</v>
      </c>
      <c r="AU3" s="8">
        <f>'Dette des APU'!AB5</f>
        <v>1060.4000000000001</v>
      </c>
      <c r="AV3" s="8">
        <f>'Dette des APU'!AC5</f>
        <v>1134.3</v>
      </c>
      <c r="AW3" s="8">
        <f>'Dette des APU'!AD5</f>
        <v>1201.5</v>
      </c>
      <c r="AX3" s="8">
        <f>'Dette des APU'!AE5</f>
        <v>1207.3</v>
      </c>
      <c r="AY3" s="8">
        <f>'Dette des APU'!AF5</f>
        <v>1268.9000000000001</v>
      </c>
      <c r="AZ3" s="8">
        <f>'Dette des APU'!AG5</f>
        <v>1389.4</v>
      </c>
      <c r="BA3" s="8">
        <f>'Dette des APU'!AH5</f>
        <v>1627.2</v>
      </c>
      <c r="BB3" s="8">
        <f>'Dette des APU'!AI5</f>
        <v>1722.2</v>
      </c>
      <c r="BC3" s="8">
        <f>'Dette des APU'!AJ5</f>
        <v>1830.1</v>
      </c>
      <c r="BD3" s="8">
        <f>'Dette des APU'!AK5</f>
        <v>1915.8</v>
      </c>
      <c r="BE3" s="8">
        <f>'Dette des APU'!AL5</f>
        <v>2004.7</v>
      </c>
      <c r="BF3" s="8">
        <f>'Dette des APU'!AM5</f>
        <v>2070.6</v>
      </c>
      <c r="BG3" s="8">
        <f>'Dette des APU'!AN5</f>
        <v>2134.1</v>
      </c>
      <c r="BH3" s="8">
        <f>'Dette des APU'!AO5</f>
        <v>2190</v>
      </c>
      <c r="BI3" s="8">
        <f>'Dette des APU'!AP5</f>
        <v>2262.4</v>
      </c>
      <c r="BJ3" s="8">
        <f>'Dette des APU'!AQ5</f>
        <v>2319.8000000000002</v>
      </c>
      <c r="BK3" s="8">
        <f>'Dette des APU'!AR5</f>
        <v>2386.1</v>
      </c>
      <c r="BL3" s="8">
        <f>'Dette des APU'!AS5</f>
        <v>2662.1</v>
      </c>
      <c r="BM3" s="8">
        <f>'Dette des APU'!AT5</f>
        <v>2826.7</v>
      </c>
      <c r="BN3" s="8">
        <f>'Dette des APU'!AU5</f>
        <v>2953.6</v>
      </c>
      <c r="BO3" s="8">
        <f>'Dette des APU'!AV5</f>
        <v>3101.2</v>
      </c>
    </row>
    <row r="4" spans="1:67" x14ac:dyDescent="0.15">
      <c r="A4" s="14"/>
      <c r="B4" s="30" t="s">
        <v>332</v>
      </c>
      <c r="C4" s="15">
        <f>'PIB et ses composants'!M8</f>
        <v>42.262999999999998</v>
      </c>
      <c r="D4" s="15">
        <f>'PIB et ses composants'!N8</f>
        <v>46.834000000000003</v>
      </c>
      <c r="E4" s="15">
        <f>'PIB et ses composants'!O8</f>
        <v>50.774999999999999</v>
      </c>
      <c r="F4" s="15">
        <f>'PIB et ses composants'!P8</f>
        <v>56.905999999999999</v>
      </c>
      <c r="G4" s="15">
        <f>'PIB et ses composants'!Q8</f>
        <v>63.793999999999997</v>
      </c>
      <c r="H4" s="15">
        <f>'PIB et ses composants'!R8</f>
        <v>70.754999999999995</v>
      </c>
      <c r="I4" s="15">
        <f>'PIB et ses composants'!S8</f>
        <v>76.421999999999997</v>
      </c>
      <c r="J4" s="15">
        <f>'PIB et ses composants'!T8</f>
        <v>82.825999999999993</v>
      </c>
      <c r="K4" s="15">
        <f>'PIB et ses composants'!U8</f>
        <v>89.545000000000002</v>
      </c>
      <c r="L4" s="15">
        <f>'PIB et ses composants'!V8</f>
        <v>97.683000000000007</v>
      </c>
      <c r="M4" s="15">
        <f>'PIB et ses composants'!W8</f>
        <v>112.366</v>
      </c>
      <c r="N4" s="15">
        <f>'PIB et ses composants'!X8</f>
        <v>125.69799999999999</v>
      </c>
      <c r="O4" s="15">
        <f>'PIB et ses composants'!Y8</f>
        <v>140.19200000000001</v>
      </c>
      <c r="P4" s="15">
        <f>'PIB et ses composants'!Z8</f>
        <v>156.48699999999999</v>
      </c>
      <c r="Q4" s="15">
        <f>'PIB et ses composants'!AA8</f>
        <v>179.495</v>
      </c>
      <c r="R4" s="15">
        <f>'PIB et ses composants'!AB8</f>
        <v>209.36799999999999</v>
      </c>
      <c r="S4" s="15">
        <f>'PIB et ses composants'!AC8</f>
        <v>235.876</v>
      </c>
      <c r="T4" s="15">
        <f>'PIB et ses composants'!AD8</f>
        <v>272.61200000000002</v>
      </c>
      <c r="U4" s="15">
        <f>'PIB et ses composants'!AE8</f>
        <v>306.80700000000002</v>
      </c>
      <c r="V4" s="15">
        <f>'PIB et ses composants'!AF8</f>
        <v>348.61500000000001</v>
      </c>
      <c r="W4" s="15">
        <f>'PIB et ses composants'!AG8</f>
        <v>398.21</v>
      </c>
      <c r="X4" s="15">
        <f>'PIB et ses composants'!AH8</f>
        <v>451.77</v>
      </c>
      <c r="Y4" s="15">
        <f>'PIB et ses composants'!AI8</f>
        <v>509.98500000000001</v>
      </c>
      <c r="Z4" s="15">
        <f>'PIB et ses composants'!AJ8</f>
        <v>585.98900000000003</v>
      </c>
      <c r="AA4" s="15">
        <f>'PIB et ses composants'!AK8</f>
        <v>650.51199999999994</v>
      </c>
      <c r="AB4" s="15">
        <f>'PIB et ses composants'!AL8</f>
        <v>707.03</v>
      </c>
      <c r="AC4" s="15">
        <f>'PIB et ses composants'!AM8</f>
        <v>757.68899999999996</v>
      </c>
      <c r="AD4" s="15">
        <f>'PIB et ses composants'!AN8</f>
        <v>814.596</v>
      </c>
      <c r="AE4" s="15">
        <f>'PIB et ses composants'!AO8</f>
        <v>855.98299999999995</v>
      </c>
      <c r="AF4" s="15">
        <f>'PIB et ses composants'!AP8</f>
        <v>925.21500000000003</v>
      </c>
      <c r="AG4" s="15">
        <f>'PIB et ses composants'!AQ8</f>
        <v>997.12099999999998</v>
      </c>
      <c r="AH4" s="15">
        <f>'PIB et ses composants'!AR8</f>
        <v>1053.546</v>
      </c>
      <c r="AI4" s="15">
        <f>'PIB et ses composants'!AS8</f>
        <v>1091.7049999999999</v>
      </c>
      <c r="AJ4" s="15">
        <f>'PIB et ses composants'!AT8</f>
        <v>1130.9829999999999</v>
      </c>
      <c r="AK4" s="15">
        <f>'PIB et ses composants'!AU8</f>
        <v>1142.1189999999999</v>
      </c>
      <c r="AL4" s="15">
        <f>'PIB et ses composants'!AV8</f>
        <v>1179.867</v>
      </c>
      <c r="AM4" s="15">
        <f>'PIB et ses composants'!AW8</f>
        <v>1218.2729999999999</v>
      </c>
      <c r="AN4" s="15">
        <f>'PIB et ses composants'!AX8</f>
        <v>1252.2660000000001</v>
      </c>
      <c r="AO4" s="15">
        <f>'PIB et ses composants'!AY8</f>
        <v>1292.777</v>
      </c>
      <c r="AP4" s="15">
        <f>'PIB et ses composants'!AZ8</f>
        <v>1351.896</v>
      </c>
      <c r="AQ4" s="15">
        <f>'PIB et ses composants'!BA8</f>
        <v>1400.999</v>
      </c>
      <c r="AR4" s="15">
        <f>'PIB et ses composants'!BB8</f>
        <v>1478.585</v>
      </c>
      <c r="AS4" s="15">
        <f>'PIB et ses composants'!BC8</f>
        <v>1538.2</v>
      </c>
      <c r="AT4" s="15">
        <f>'PIB et ses composants'!BD8</f>
        <v>1587.829</v>
      </c>
      <c r="AU4" s="15">
        <f>'PIB et ses composants'!BE8</f>
        <v>1630.6659999999999</v>
      </c>
      <c r="AV4" s="15">
        <f>'PIB et ses composants'!BF8</f>
        <v>1704.019</v>
      </c>
      <c r="AW4" s="15">
        <f>'PIB et ses composants'!BG8</f>
        <v>1765.905</v>
      </c>
      <c r="AX4" s="15">
        <f>'PIB et ses composants'!BH8</f>
        <v>1848.1510000000001</v>
      </c>
      <c r="AY4" s="15">
        <f>'PIB et ses composants'!BI8</f>
        <v>1941.36</v>
      </c>
      <c r="AZ4" s="15">
        <f>'PIB et ses composants'!BJ8</f>
        <v>1992.38</v>
      </c>
      <c r="BA4" s="15">
        <f>'PIB et ses composants'!BK8</f>
        <v>1936.422</v>
      </c>
      <c r="BB4" s="15">
        <f>'PIB et ses composants'!BL8</f>
        <v>1995.289</v>
      </c>
      <c r="BC4" s="15">
        <f>'PIB et ses composants'!BM8</f>
        <v>2058.3690000000001</v>
      </c>
      <c r="BD4" s="15">
        <f>'PIB et ses composants'!BN8</f>
        <v>2088.8040000000001</v>
      </c>
      <c r="BE4" s="15">
        <f>'PIB et ses composants'!BO8</f>
        <v>2117.19</v>
      </c>
      <c r="BF4" s="15">
        <f>'PIB et ses composants'!BP8</f>
        <v>2149.7649999999999</v>
      </c>
      <c r="BG4" s="15">
        <f>'PIB et ses composants'!BQ8</f>
        <v>2198.4319999999998</v>
      </c>
      <c r="BH4" s="15">
        <f>'PIB et ses composants'!BR8</f>
        <v>2234.1289999999999</v>
      </c>
      <c r="BI4" s="15">
        <f>'PIB et ses composants'!BS8</f>
        <v>2297.2420000000002</v>
      </c>
      <c r="BJ4" s="15">
        <f>'PIB et ses composants'!BT8</f>
        <v>2363.306</v>
      </c>
      <c r="BK4" s="15">
        <f>'PIB et ses composants'!BU8</f>
        <v>2437.6350000000002</v>
      </c>
      <c r="BL4" s="15">
        <f>'PIB et ses composants'!BV8</f>
        <v>2317.8319999999999</v>
      </c>
      <c r="BM4" s="15">
        <f>'PIB et ses composants'!BW8</f>
        <v>2502.1179999999999</v>
      </c>
      <c r="BN4" s="15">
        <f>'PIB et ses composants'!BX8</f>
        <v>2639.0920000000001</v>
      </c>
      <c r="BO4" s="15">
        <f>'PIB et ses composants'!BY8</f>
        <v>2803.1010000000001</v>
      </c>
    </row>
    <row r="5" spans="1:67" x14ac:dyDescent="0.15">
      <c r="B5" s="21" t="s">
        <v>209</v>
      </c>
      <c r="V5" s="29">
        <f t="shared" ref="V5:BO5" si="0">V3/V4</f>
        <v>0.21370924945857178</v>
      </c>
      <c r="W5" s="29">
        <f t="shared" si="0"/>
        <v>0.21380143642801536</v>
      </c>
      <c r="X5" s="29">
        <f t="shared" si="0"/>
        <v>0.21093217787812382</v>
      </c>
      <c r="Y5" s="29">
        <f t="shared" si="0"/>
        <v>0.22405755071227582</v>
      </c>
      <c r="Z5" s="29">
        <f t="shared" si="0"/>
        <v>0.25899754090947097</v>
      </c>
      <c r="AA5" s="29">
        <f t="shared" si="0"/>
        <v>0.27410561219470203</v>
      </c>
      <c r="AB5" s="29">
        <f t="shared" si="0"/>
        <v>0.29869214884799794</v>
      </c>
      <c r="AC5" s="29">
        <f t="shared" si="0"/>
        <v>0.3151046273603022</v>
      </c>
      <c r="AD5" s="29">
        <f t="shared" si="0"/>
        <v>0.32121703273770069</v>
      </c>
      <c r="AE5" s="29">
        <f t="shared" si="0"/>
        <v>0.34463154057966111</v>
      </c>
      <c r="AF5" s="29">
        <f t="shared" si="0"/>
        <v>0.34394204590284416</v>
      </c>
      <c r="AG5" s="29">
        <f t="shared" si="0"/>
        <v>0.35232137323353935</v>
      </c>
      <c r="AH5" s="29">
        <f t="shared" si="0"/>
        <v>0.36457092523724643</v>
      </c>
      <c r="AI5" s="29">
        <f t="shared" si="0"/>
        <v>0.37465119240087752</v>
      </c>
      <c r="AJ5" s="29">
        <f t="shared" si="0"/>
        <v>0.41353992058236072</v>
      </c>
      <c r="AK5" s="29">
        <f t="shared" si="0"/>
        <v>0.47850884189826109</v>
      </c>
      <c r="AL5" s="29">
        <f t="shared" si="0"/>
        <v>0.5127844748603021</v>
      </c>
      <c r="AM5" s="29">
        <f t="shared" si="0"/>
        <v>0.57589719217285462</v>
      </c>
      <c r="AN5" s="29">
        <f t="shared" si="0"/>
        <v>0.60338618153012213</v>
      </c>
      <c r="AO5" s="29">
        <f t="shared" si="0"/>
        <v>0.6183587734002074</v>
      </c>
      <c r="AP5" s="29">
        <f t="shared" si="0"/>
        <v>0.61846473397361934</v>
      </c>
      <c r="AQ5" s="29">
        <f t="shared" si="0"/>
        <v>0.61163498332261479</v>
      </c>
      <c r="AR5" s="29">
        <f t="shared" si="0"/>
        <v>0.59516361927112749</v>
      </c>
      <c r="AS5" s="29">
        <f t="shared" si="0"/>
        <v>0.59010531790404375</v>
      </c>
      <c r="AT5" s="29">
        <f t="shared" si="0"/>
        <v>0.6088816868818997</v>
      </c>
      <c r="AU5" s="29">
        <f t="shared" si="0"/>
        <v>0.65028644737794261</v>
      </c>
      <c r="AV5" s="29">
        <f t="shared" si="0"/>
        <v>0.66566159180149986</v>
      </c>
      <c r="AW5" s="29">
        <f t="shared" si="0"/>
        <v>0.68038767657376809</v>
      </c>
      <c r="AX5" s="29">
        <f t="shared" si="0"/>
        <v>0.65324748897682061</v>
      </c>
      <c r="AY5" s="29">
        <f t="shared" si="0"/>
        <v>0.65361396134668492</v>
      </c>
      <c r="AZ5" s="29">
        <f t="shared" si="0"/>
        <v>0.69735692990293019</v>
      </c>
      <c r="BA5" s="29">
        <f t="shared" si="0"/>
        <v>0.84031270043409956</v>
      </c>
      <c r="BB5" s="29">
        <f t="shared" si="0"/>
        <v>0.86313311004070092</v>
      </c>
      <c r="BC5" s="29">
        <f t="shared" si="0"/>
        <v>0.88910200260497496</v>
      </c>
      <c r="BD5" s="29">
        <f t="shared" si="0"/>
        <v>0.91717557032636854</v>
      </c>
      <c r="BE5" s="29">
        <f t="shared" si="0"/>
        <v>0.94686825462051116</v>
      </c>
      <c r="BF5" s="29">
        <f t="shared" si="0"/>
        <v>0.96317504471418969</v>
      </c>
      <c r="BG5" s="29">
        <f t="shared" si="0"/>
        <v>0.97073732551200131</v>
      </c>
      <c r="BH5" s="29">
        <f t="shared" si="0"/>
        <v>0.9802477833643447</v>
      </c>
      <c r="BI5" s="29">
        <f t="shared" si="0"/>
        <v>0.98483311727715228</v>
      </c>
      <c r="BJ5" s="29">
        <f t="shared" si="0"/>
        <v>0.98159104237876948</v>
      </c>
      <c r="BK5" s="29">
        <f t="shared" si="0"/>
        <v>0.97885860680536652</v>
      </c>
      <c r="BL5" s="29">
        <f t="shared" si="0"/>
        <v>1.1485301782010084</v>
      </c>
      <c r="BM5" s="29">
        <f t="shared" si="0"/>
        <v>1.1297228987601704</v>
      </c>
      <c r="BN5" s="29">
        <f t="shared" si="0"/>
        <v>1.1191728064046269</v>
      </c>
      <c r="BO5" s="29">
        <f t="shared" si="0"/>
        <v>1.1063461502100709</v>
      </c>
    </row>
    <row r="6" spans="1:67" x14ac:dyDescent="0.15">
      <c r="B6" s="21"/>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row>
    <row r="7" spans="1:67" x14ac:dyDescent="0.15">
      <c r="B7" s="30" t="s">
        <v>207</v>
      </c>
      <c r="C7" s="8">
        <v>0.50700000000000001</v>
      </c>
      <c r="D7" s="8">
        <v>0.51200000000000001</v>
      </c>
      <c r="E7" s="8">
        <v>0.52500000000000002</v>
      </c>
      <c r="F7" s="8">
        <v>0.59599999999999997</v>
      </c>
      <c r="G7" s="8">
        <v>0.59</v>
      </c>
      <c r="H7" s="8">
        <v>0.55000000000000004</v>
      </c>
      <c r="I7" s="8">
        <v>0.61499999999999999</v>
      </c>
      <c r="J7" s="8">
        <v>0.6</v>
      </c>
      <c r="K7" s="8">
        <v>0.83299999999999996</v>
      </c>
      <c r="L7" s="8">
        <v>0.99199999999999999</v>
      </c>
      <c r="M7" s="8">
        <v>1.117</v>
      </c>
      <c r="N7" s="8">
        <v>1.0580000000000001</v>
      </c>
      <c r="O7" s="8">
        <v>1.004</v>
      </c>
      <c r="P7" s="8">
        <v>0.88</v>
      </c>
      <c r="Q7" s="8">
        <v>0.92400000000000004</v>
      </c>
      <c r="R7" s="8">
        <v>1.2170000000000001</v>
      </c>
      <c r="S7" s="8">
        <v>2.1309999999999998</v>
      </c>
      <c r="T7" s="8">
        <v>2.2400000000000002</v>
      </c>
      <c r="U7" s="8">
        <v>2.883</v>
      </c>
      <c r="V7" s="8">
        <v>3.597</v>
      </c>
      <c r="W7" s="8">
        <v>4.5129999999999999</v>
      </c>
      <c r="X7" s="8">
        <v>5.508</v>
      </c>
      <c r="Y7" s="8">
        <v>8.6690000000000005</v>
      </c>
      <c r="Z7" s="8">
        <v>10.253</v>
      </c>
      <c r="AA7" s="8">
        <v>14.355</v>
      </c>
      <c r="AB7" s="8">
        <v>16.484999999999999</v>
      </c>
      <c r="AC7" s="8">
        <v>19.143999999999998</v>
      </c>
      <c r="AD7" s="8">
        <v>20.811</v>
      </c>
      <c r="AE7" s="8">
        <v>21.082000000000001</v>
      </c>
      <c r="AF7" s="8">
        <v>21.927</v>
      </c>
      <c r="AG7" s="8">
        <v>24.456</v>
      </c>
      <c r="AH7" s="8">
        <v>28.114999999999998</v>
      </c>
      <c r="AI7" s="8">
        <v>30.544</v>
      </c>
      <c r="AJ7" s="8">
        <v>33.664000000000001</v>
      </c>
      <c r="AK7" s="8">
        <v>36.759</v>
      </c>
      <c r="AL7" s="8">
        <v>39.167999999999999</v>
      </c>
      <c r="AM7" s="8">
        <v>42.023000000000003</v>
      </c>
      <c r="AN7" s="8">
        <v>44.631999999999998</v>
      </c>
      <c r="AO7" s="8">
        <v>45.56</v>
      </c>
      <c r="AP7" s="8">
        <v>45.456000000000003</v>
      </c>
      <c r="AQ7" s="8">
        <v>42.634</v>
      </c>
      <c r="AR7" s="8">
        <v>43.262</v>
      </c>
      <c r="AS7" s="8">
        <v>46.351999999999997</v>
      </c>
      <c r="AT7" s="8">
        <v>47.389000000000003</v>
      </c>
      <c r="AU7" s="8">
        <v>46.332999999999998</v>
      </c>
      <c r="AV7" s="8">
        <v>47.292000000000002</v>
      </c>
      <c r="AW7" s="8">
        <v>47.712000000000003</v>
      </c>
      <c r="AX7" s="8">
        <v>48.087000000000003</v>
      </c>
      <c r="AY7" s="8">
        <v>52.23</v>
      </c>
      <c r="AZ7" s="8">
        <v>57.332000000000001</v>
      </c>
      <c r="BA7" s="8">
        <v>49.25</v>
      </c>
      <c r="BB7" s="8">
        <v>50.427</v>
      </c>
      <c r="BC7" s="8">
        <v>55.704000000000001</v>
      </c>
      <c r="BD7" s="8">
        <v>54.683999999999997</v>
      </c>
      <c r="BE7" s="8">
        <v>48.874000000000002</v>
      </c>
      <c r="BF7" s="8">
        <v>46.442</v>
      </c>
      <c r="BG7" s="8">
        <v>43.808999999999997</v>
      </c>
      <c r="BH7" s="8">
        <v>41.088000000000001</v>
      </c>
      <c r="BI7" s="8">
        <v>39.737000000000002</v>
      </c>
      <c r="BJ7" s="8">
        <v>40.340000000000003</v>
      </c>
      <c r="BK7" s="8">
        <v>35.296999999999997</v>
      </c>
      <c r="BL7" s="8">
        <v>29.135000000000002</v>
      </c>
      <c r="BM7" s="8">
        <v>34.578000000000003</v>
      </c>
      <c r="BN7" s="8">
        <v>50.734000000000002</v>
      </c>
      <c r="BO7" s="8">
        <f>'Dépenses et recettes'!BO12</f>
        <v>50.1</v>
      </c>
    </row>
    <row r="8" spans="1:67" x14ac:dyDescent="0.15">
      <c r="B8" s="5" t="s">
        <v>19</v>
      </c>
      <c r="C8" s="8">
        <v>14.933199999999999</v>
      </c>
      <c r="D8" s="8">
        <v>16.245000000000001</v>
      </c>
      <c r="E8" s="8">
        <v>18.295999999999999</v>
      </c>
      <c r="F8" s="8">
        <v>21.155000000000001</v>
      </c>
      <c r="G8" s="8">
        <v>24.201000000000001</v>
      </c>
      <c r="H8" s="8">
        <v>27.148</v>
      </c>
      <c r="I8" s="8">
        <v>29.88</v>
      </c>
      <c r="J8" s="8">
        <v>32.53</v>
      </c>
      <c r="K8" s="8">
        <v>35.765000000000001</v>
      </c>
      <c r="L8" s="8">
        <v>40.91899999999999</v>
      </c>
      <c r="M8" s="8">
        <v>45.775999999999996</v>
      </c>
      <c r="N8" s="8">
        <v>50.308</v>
      </c>
      <c r="O8" s="8">
        <v>55.582999999999998</v>
      </c>
      <c r="P8" s="8">
        <v>61.731000000000002</v>
      </c>
      <c r="Q8" s="8">
        <v>70.637</v>
      </c>
      <c r="R8" s="8">
        <v>83.239000000000004</v>
      </c>
      <c r="S8" s="8">
        <v>105.02</v>
      </c>
      <c r="T8" s="8">
        <v>122.645</v>
      </c>
      <c r="U8" s="8">
        <v>135.58500000000001</v>
      </c>
      <c r="V8" s="8">
        <v>157.56199999999998</v>
      </c>
      <c r="W8" s="8">
        <v>181.07300000000001</v>
      </c>
      <c r="X8" s="8">
        <v>209.642</v>
      </c>
      <c r="Y8" s="8">
        <v>249.67500000000001</v>
      </c>
      <c r="Z8" s="8">
        <v>294.38600000000002</v>
      </c>
      <c r="AA8" s="8">
        <v>330.09799999999996</v>
      </c>
      <c r="AB8" s="8">
        <v>365.34799999999996</v>
      </c>
      <c r="AC8" s="8">
        <v>396.36</v>
      </c>
      <c r="AD8" s="8">
        <v>422.78699999999998</v>
      </c>
      <c r="AE8" s="8">
        <v>439.28</v>
      </c>
      <c r="AF8" s="8">
        <v>468.56300000000005</v>
      </c>
      <c r="AG8" s="8">
        <v>493.30500000000001</v>
      </c>
      <c r="AH8" s="8">
        <v>528.16600000000005</v>
      </c>
      <c r="AI8" s="8">
        <v>559.73500000000001</v>
      </c>
      <c r="AJ8" s="8">
        <v>594.798</v>
      </c>
      <c r="AK8" s="8">
        <v>630.50099999999998</v>
      </c>
      <c r="AL8" s="8">
        <v>644.50599999999997</v>
      </c>
      <c r="AM8" s="8">
        <v>667.721</v>
      </c>
      <c r="AN8" s="8">
        <v>687.25599999999997</v>
      </c>
      <c r="AO8" s="8">
        <v>704.95899999999995</v>
      </c>
      <c r="AP8" s="8">
        <v>715.48400000000004</v>
      </c>
      <c r="AQ8" s="8">
        <v>737.34699999999998</v>
      </c>
      <c r="AR8" s="8">
        <v>763.72300000000007</v>
      </c>
      <c r="AS8" s="8">
        <v>795.53100000000006</v>
      </c>
      <c r="AT8" s="8">
        <v>838.298</v>
      </c>
      <c r="AU8" s="8">
        <v>868.66399999999999</v>
      </c>
      <c r="AV8" s="8">
        <v>902.87199999999996</v>
      </c>
      <c r="AW8" s="8">
        <v>941.12299999999993</v>
      </c>
      <c r="AX8" s="8">
        <v>977.22299999999996</v>
      </c>
      <c r="AY8" s="8">
        <v>1020.486</v>
      </c>
      <c r="AZ8" s="8">
        <v>1061.865</v>
      </c>
      <c r="BA8" s="8">
        <v>1106.701</v>
      </c>
      <c r="BB8" s="8">
        <v>1134.9559999999999</v>
      </c>
      <c r="BC8" s="8">
        <v>1158.67</v>
      </c>
      <c r="BD8" s="8">
        <v>1192.8589999999999</v>
      </c>
      <c r="BE8" s="8">
        <v>1211.6210000000001</v>
      </c>
      <c r="BF8" s="8">
        <v>1229.9580000000001</v>
      </c>
      <c r="BG8" s="8">
        <v>1248.6559999999999</v>
      </c>
      <c r="BH8" s="8">
        <v>1266.4349999999997</v>
      </c>
      <c r="BI8" s="8">
        <v>1298.021</v>
      </c>
      <c r="BJ8" s="8">
        <v>1315.0509999999999</v>
      </c>
      <c r="BK8" s="8">
        <v>1349.2749999999999</v>
      </c>
      <c r="BL8" s="8">
        <v>1421.9147</v>
      </c>
      <c r="BM8" s="8">
        <v>1477.6797999999999</v>
      </c>
      <c r="BN8" s="8">
        <v>1538.9206999999999</v>
      </c>
      <c r="BO8">
        <f>'Dépenses et recettes'!BO27</f>
        <v>1607.4</v>
      </c>
    </row>
    <row r="9" spans="1:67" x14ac:dyDescent="0.15">
      <c r="B9" t="s">
        <v>59</v>
      </c>
      <c r="C9" s="8">
        <f t="shared" ref="C9:BO9" si="1">C8-C7</f>
        <v>14.4262</v>
      </c>
      <c r="D9" s="8">
        <f t="shared" si="1"/>
        <v>15.733000000000001</v>
      </c>
      <c r="E9" s="8">
        <f t="shared" si="1"/>
        <v>17.771000000000001</v>
      </c>
      <c r="F9" s="8">
        <f t="shared" si="1"/>
        <v>20.559000000000001</v>
      </c>
      <c r="G9" s="8">
        <f t="shared" si="1"/>
        <v>23.611000000000001</v>
      </c>
      <c r="H9" s="8">
        <f t="shared" si="1"/>
        <v>26.597999999999999</v>
      </c>
      <c r="I9" s="8">
        <f t="shared" si="1"/>
        <v>29.265000000000001</v>
      </c>
      <c r="J9" s="8">
        <f t="shared" si="1"/>
        <v>31.93</v>
      </c>
      <c r="K9" s="8">
        <f t="shared" si="1"/>
        <v>34.932000000000002</v>
      </c>
      <c r="L9" s="8">
        <f t="shared" si="1"/>
        <v>39.926999999999992</v>
      </c>
      <c r="M9" s="8">
        <f t="shared" si="1"/>
        <v>44.658999999999999</v>
      </c>
      <c r="N9" s="8">
        <f t="shared" si="1"/>
        <v>49.25</v>
      </c>
      <c r="O9" s="8">
        <f t="shared" si="1"/>
        <v>54.579000000000001</v>
      </c>
      <c r="P9" s="8">
        <f t="shared" si="1"/>
        <v>60.850999999999999</v>
      </c>
      <c r="Q9" s="8">
        <f t="shared" si="1"/>
        <v>69.712999999999994</v>
      </c>
      <c r="R9" s="8">
        <f t="shared" si="1"/>
        <v>82.022000000000006</v>
      </c>
      <c r="S9" s="8">
        <f t="shared" si="1"/>
        <v>102.889</v>
      </c>
      <c r="T9" s="8">
        <f t="shared" si="1"/>
        <v>120.405</v>
      </c>
      <c r="U9" s="8">
        <f t="shared" si="1"/>
        <v>132.702</v>
      </c>
      <c r="V9" s="8">
        <f t="shared" si="1"/>
        <v>153.96499999999997</v>
      </c>
      <c r="W9" s="8">
        <f t="shared" si="1"/>
        <v>176.56</v>
      </c>
      <c r="X9" s="8">
        <f t="shared" si="1"/>
        <v>204.13399999999999</v>
      </c>
      <c r="Y9" s="8">
        <f t="shared" si="1"/>
        <v>241.006</v>
      </c>
      <c r="Z9" s="8">
        <f t="shared" si="1"/>
        <v>284.13300000000004</v>
      </c>
      <c r="AA9" s="8">
        <f t="shared" si="1"/>
        <v>315.74299999999994</v>
      </c>
      <c r="AB9" s="8">
        <f t="shared" si="1"/>
        <v>348.86299999999994</v>
      </c>
      <c r="AC9" s="8">
        <f t="shared" si="1"/>
        <v>377.21600000000001</v>
      </c>
      <c r="AD9" s="8">
        <f t="shared" si="1"/>
        <v>401.976</v>
      </c>
      <c r="AE9" s="8">
        <f t="shared" si="1"/>
        <v>418.19799999999998</v>
      </c>
      <c r="AF9" s="8">
        <f t="shared" si="1"/>
        <v>446.63600000000002</v>
      </c>
      <c r="AG9" s="8">
        <f t="shared" si="1"/>
        <v>468.84899999999999</v>
      </c>
      <c r="AH9" s="8">
        <f t="shared" si="1"/>
        <v>500.05100000000004</v>
      </c>
      <c r="AI9" s="8">
        <f t="shared" si="1"/>
        <v>529.19100000000003</v>
      </c>
      <c r="AJ9" s="8">
        <f t="shared" si="1"/>
        <v>561.13400000000001</v>
      </c>
      <c r="AK9" s="8">
        <f t="shared" si="1"/>
        <v>593.74199999999996</v>
      </c>
      <c r="AL9" s="8">
        <f t="shared" si="1"/>
        <v>605.33799999999997</v>
      </c>
      <c r="AM9" s="8">
        <f t="shared" si="1"/>
        <v>625.69799999999998</v>
      </c>
      <c r="AN9" s="8">
        <f t="shared" si="1"/>
        <v>642.62400000000002</v>
      </c>
      <c r="AO9" s="8">
        <f t="shared" si="1"/>
        <v>659.39899999999989</v>
      </c>
      <c r="AP9" s="8">
        <f t="shared" si="1"/>
        <v>670.02800000000002</v>
      </c>
      <c r="AQ9" s="8">
        <f t="shared" si="1"/>
        <v>694.71299999999997</v>
      </c>
      <c r="AR9" s="8">
        <f t="shared" si="1"/>
        <v>720.46100000000001</v>
      </c>
      <c r="AS9" s="8">
        <f t="shared" si="1"/>
        <v>749.17900000000009</v>
      </c>
      <c r="AT9" s="8">
        <f t="shared" si="1"/>
        <v>790.90899999999999</v>
      </c>
      <c r="AU9" s="8">
        <f t="shared" si="1"/>
        <v>822.33100000000002</v>
      </c>
      <c r="AV9" s="8">
        <f t="shared" si="1"/>
        <v>855.57999999999993</v>
      </c>
      <c r="AW9" s="8">
        <f t="shared" si="1"/>
        <v>893.41099999999994</v>
      </c>
      <c r="AX9" s="8">
        <f t="shared" si="1"/>
        <v>929.13599999999997</v>
      </c>
      <c r="AY9" s="8">
        <f t="shared" si="1"/>
        <v>968.25599999999997</v>
      </c>
      <c r="AZ9" s="8">
        <f t="shared" si="1"/>
        <v>1004.533</v>
      </c>
      <c r="BA9" s="8">
        <f t="shared" si="1"/>
        <v>1057.451</v>
      </c>
      <c r="BB9" s="8">
        <f t="shared" si="1"/>
        <v>1084.529</v>
      </c>
      <c r="BC9" s="8">
        <f t="shared" si="1"/>
        <v>1102.9660000000001</v>
      </c>
      <c r="BD9" s="8">
        <f t="shared" si="1"/>
        <v>1138.175</v>
      </c>
      <c r="BE9" s="8">
        <f t="shared" si="1"/>
        <v>1162.7470000000001</v>
      </c>
      <c r="BF9" s="8">
        <f t="shared" si="1"/>
        <v>1183.5160000000001</v>
      </c>
      <c r="BG9" s="8">
        <f t="shared" si="1"/>
        <v>1204.847</v>
      </c>
      <c r="BH9" s="8">
        <f t="shared" si="1"/>
        <v>1225.3469999999998</v>
      </c>
      <c r="BI9" s="8">
        <f t="shared" si="1"/>
        <v>1258.2839999999999</v>
      </c>
      <c r="BJ9" s="8">
        <f t="shared" si="1"/>
        <v>1274.711</v>
      </c>
      <c r="BK9" s="8">
        <f t="shared" si="1"/>
        <v>1313.9779999999998</v>
      </c>
      <c r="BL9" s="8">
        <f t="shared" si="1"/>
        <v>1392.7797</v>
      </c>
      <c r="BM9" s="8">
        <f t="shared" si="1"/>
        <v>1443.1017999999999</v>
      </c>
      <c r="BN9" s="8">
        <f t="shared" si="1"/>
        <v>1488.1867</v>
      </c>
      <c r="BO9" s="8">
        <f t="shared" si="1"/>
        <v>1557.3000000000002</v>
      </c>
    </row>
    <row r="10" spans="1:67" x14ac:dyDescent="0.15">
      <c r="B10" s="5" t="s">
        <v>41</v>
      </c>
      <c r="C10" s="8">
        <v>7</v>
      </c>
      <c r="D10" s="8">
        <v>16.795999999999999</v>
      </c>
      <c r="E10" s="8">
        <v>18.877700000000001</v>
      </c>
      <c r="F10" s="8">
        <v>21.251899999999999</v>
      </c>
      <c r="G10" s="8">
        <v>24.447600000000001</v>
      </c>
      <c r="H10" s="8">
        <v>27.735300000000002</v>
      </c>
      <c r="I10" s="8">
        <v>30.307500000000001</v>
      </c>
      <c r="J10" s="8">
        <v>32.708099999999995</v>
      </c>
      <c r="K10" s="8">
        <v>35.277200000000001</v>
      </c>
      <c r="L10" s="8">
        <v>39.513499999999993</v>
      </c>
      <c r="M10" s="8">
        <v>45.594000000000008</v>
      </c>
      <c r="N10" s="8">
        <v>50.264399999999995</v>
      </c>
      <c r="O10" s="8">
        <v>55.160899999999998</v>
      </c>
      <c r="P10" s="8">
        <v>62.073300000000003</v>
      </c>
      <c r="Q10" s="8">
        <v>70.514799999999994</v>
      </c>
      <c r="R10" s="8">
        <v>83.435999999999993</v>
      </c>
      <c r="S10" s="8">
        <v>98.132400000000004</v>
      </c>
      <c r="T10" s="8">
        <v>118.20259999999999</v>
      </c>
      <c r="U10" s="8">
        <v>132.09059999999999</v>
      </c>
      <c r="V10" s="8">
        <v>151.29799999999997</v>
      </c>
      <c r="W10" s="8">
        <v>179.154</v>
      </c>
      <c r="X10" s="8">
        <v>207.70600000000002</v>
      </c>
      <c r="Y10" s="8">
        <v>237.39699999999999</v>
      </c>
      <c r="Z10" s="8">
        <v>277.762</v>
      </c>
      <c r="AA10" s="8">
        <v>313.57</v>
      </c>
      <c r="AB10" s="8">
        <v>346.00299999999999</v>
      </c>
      <c r="AC10" s="8">
        <v>373.83799999999997</v>
      </c>
      <c r="AD10" s="8">
        <v>396.74100000000004</v>
      </c>
      <c r="AE10" s="8">
        <v>422.03699999999998</v>
      </c>
      <c r="AF10" s="8">
        <v>444.83600000000007</v>
      </c>
      <c r="AG10" s="8">
        <v>475.53500000000003</v>
      </c>
      <c r="AH10" s="8">
        <v>502.52499999999998</v>
      </c>
      <c r="AI10" s="8">
        <v>528.48</v>
      </c>
      <c r="AJ10" s="8">
        <v>542.76</v>
      </c>
      <c r="AK10" s="8">
        <v>557.87599999999998</v>
      </c>
      <c r="AL10" s="8">
        <v>580.52200000000005</v>
      </c>
      <c r="AM10" s="8">
        <v>605.48500000000001</v>
      </c>
      <c r="AN10" s="8">
        <v>638.34399999999994</v>
      </c>
      <c r="AO10" s="8">
        <v>657.73500000000001</v>
      </c>
      <c r="AP10" s="8">
        <v>683.32799999999997</v>
      </c>
      <c r="AQ10" s="8">
        <v>714.89</v>
      </c>
      <c r="AR10" s="8">
        <v>744.22799999999995</v>
      </c>
      <c r="AS10" s="8">
        <v>774.31600000000003</v>
      </c>
      <c r="AT10" s="8">
        <v>788.11899999999991</v>
      </c>
      <c r="AU10" s="8">
        <v>803.18499999999995</v>
      </c>
      <c r="AV10" s="8">
        <v>841.68799999999987</v>
      </c>
      <c r="AW10" s="8">
        <v>881.86700000000008</v>
      </c>
      <c r="AX10" s="8">
        <v>932.06</v>
      </c>
      <c r="AY10" s="8">
        <v>969.3069999999999</v>
      </c>
      <c r="AZ10" s="8">
        <v>996.83900000000006</v>
      </c>
      <c r="BA10" s="8">
        <v>967.76699999999994</v>
      </c>
      <c r="BB10" s="8">
        <v>997.54700000000014</v>
      </c>
      <c r="BC10" s="8">
        <v>1052.566</v>
      </c>
      <c r="BD10" s="8">
        <v>1088.816</v>
      </c>
      <c r="BE10" s="8">
        <v>1125.153</v>
      </c>
      <c r="BF10" s="8">
        <v>1146.0169999999998</v>
      </c>
      <c r="BG10" s="8">
        <v>1168.9589999999998</v>
      </c>
      <c r="BH10" s="8">
        <v>1185.1739999999998</v>
      </c>
      <c r="BI10" s="8">
        <v>1230.059</v>
      </c>
      <c r="BJ10" s="8">
        <v>1260.9560000000001</v>
      </c>
      <c r="BK10" s="8">
        <v>1274.57</v>
      </c>
      <c r="BL10" s="8">
        <v>1213.6785</v>
      </c>
      <c r="BM10" s="8">
        <v>1315.6009999999997</v>
      </c>
      <c r="BN10" s="8">
        <v>1412.1248000000001</v>
      </c>
      <c r="BO10">
        <f>'Dépenses et recettes'!BO58</f>
        <v>1453.4</v>
      </c>
    </row>
    <row r="11" spans="1:67" x14ac:dyDescent="0.15">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row>
    <row r="12" spans="1:67" x14ac:dyDescent="0.15">
      <c r="I12" s="58">
        <v>1965</v>
      </c>
      <c r="J12" s="58">
        <v>1966</v>
      </c>
      <c r="K12" s="58">
        <v>1967</v>
      </c>
      <c r="L12" s="58">
        <v>1968</v>
      </c>
      <c r="M12" s="58">
        <v>1969</v>
      </c>
      <c r="N12" s="58">
        <v>1970</v>
      </c>
      <c r="O12" s="58">
        <v>1971</v>
      </c>
      <c r="P12" s="58">
        <v>1972</v>
      </c>
      <c r="Q12" s="58">
        <v>1973</v>
      </c>
      <c r="R12" s="58">
        <v>1974</v>
      </c>
      <c r="S12" s="58">
        <v>1975</v>
      </c>
      <c r="T12" s="58">
        <v>1976</v>
      </c>
      <c r="U12" s="58">
        <v>1977</v>
      </c>
      <c r="V12" s="58">
        <v>1978</v>
      </c>
      <c r="W12" s="58">
        <v>1979</v>
      </c>
      <c r="X12" s="58">
        <v>1980</v>
      </c>
      <c r="Y12" s="58">
        <v>1981</v>
      </c>
      <c r="Z12" s="58">
        <v>1982</v>
      </c>
      <c r="AA12" s="58">
        <v>1983</v>
      </c>
      <c r="AB12" s="58">
        <v>1984</v>
      </c>
      <c r="AC12" s="58">
        <v>1985</v>
      </c>
      <c r="AD12" s="58">
        <v>1986</v>
      </c>
      <c r="AE12" s="58">
        <v>1987</v>
      </c>
      <c r="AF12" s="58">
        <v>1988</v>
      </c>
      <c r="AG12" s="58">
        <v>1989</v>
      </c>
      <c r="AH12" s="58">
        <v>1990</v>
      </c>
      <c r="AI12" s="58">
        <v>1991</v>
      </c>
      <c r="AJ12" s="58">
        <v>1992</v>
      </c>
      <c r="AK12" s="58">
        <v>1993</v>
      </c>
      <c r="AL12" s="58">
        <v>1994</v>
      </c>
      <c r="AM12" s="58">
        <v>1995</v>
      </c>
      <c r="AN12" s="58">
        <v>1996</v>
      </c>
      <c r="AO12" s="58">
        <v>1997</v>
      </c>
      <c r="AP12" s="58">
        <v>1998</v>
      </c>
      <c r="AQ12" s="58">
        <v>1999</v>
      </c>
      <c r="AR12" s="58">
        <v>2000</v>
      </c>
      <c r="AS12" s="58">
        <v>2001</v>
      </c>
      <c r="AT12" s="58">
        <v>2002</v>
      </c>
      <c r="AU12" s="58">
        <v>2003</v>
      </c>
      <c r="AV12" s="58">
        <v>2004</v>
      </c>
      <c r="AW12" s="58">
        <v>2005</v>
      </c>
      <c r="AX12" s="58">
        <v>2006</v>
      </c>
      <c r="AY12" s="58">
        <v>2007</v>
      </c>
      <c r="AZ12" s="58">
        <v>2008</v>
      </c>
      <c r="BA12" s="58">
        <v>2009</v>
      </c>
      <c r="BB12" s="58">
        <v>2010</v>
      </c>
      <c r="BC12" s="58">
        <v>2011</v>
      </c>
      <c r="BD12" s="58">
        <v>2012</v>
      </c>
      <c r="BE12" s="58">
        <v>2013</v>
      </c>
      <c r="BF12" s="58">
        <v>2014</v>
      </c>
      <c r="BG12" s="58">
        <v>2015</v>
      </c>
      <c r="BH12" s="58">
        <v>2016</v>
      </c>
      <c r="BI12" s="58">
        <v>2017</v>
      </c>
      <c r="BJ12" s="58">
        <v>2018</v>
      </c>
      <c r="BK12" s="58">
        <v>2019</v>
      </c>
      <c r="BL12" s="58">
        <v>2020</v>
      </c>
      <c r="BM12" s="58">
        <v>2021</v>
      </c>
      <c r="BN12" s="58">
        <v>2022</v>
      </c>
    </row>
    <row r="13" spans="1:67" x14ac:dyDescent="0.15">
      <c r="B13" t="s">
        <v>351</v>
      </c>
      <c r="C13" s="8"/>
      <c r="D13" s="8"/>
      <c r="E13" s="8"/>
      <c r="F13" s="8"/>
      <c r="G13" s="8"/>
      <c r="H13" s="8"/>
      <c r="I13" s="29">
        <v>-6.000000000000001E-3</v>
      </c>
      <c r="J13" s="29">
        <v>-7.0000000000000019E-3</v>
      </c>
      <c r="K13" s="29">
        <v>-9.0000000000000011E-3</v>
      </c>
      <c r="L13" s="29">
        <v>-1.3000000000000001E-2</v>
      </c>
      <c r="M13" s="29">
        <v>-2E-3</v>
      </c>
      <c r="N13" s="29">
        <v>5.0000000000000001E-3</v>
      </c>
      <c r="O13" s="29">
        <v>7.0000000000000019E-3</v>
      </c>
      <c r="P13" s="29">
        <v>7.0000000000000019E-3</v>
      </c>
      <c r="Q13" s="29">
        <v>1.9E-2</v>
      </c>
      <c r="R13" s="29">
        <v>2.1000000000000001E-2</v>
      </c>
      <c r="S13" s="29">
        <v>-8.0000000000000002E-3</v>
      </c>
      <c r="T13" s="29">
        <v>-2E-3</v>
      </c>
      <c r="U13" s="29">
        <v>-1E-3</v>
      </c>
      <c r="V13" s="29">
        <v>6.000000000000001E-3</v>
      </c>
      <c r="W13" s="29">
        <v>1.1000000000000001E-2</v>
      </c>
      <c r="X13" s="29">
        <v>6.000000000000001E-3</v>
      </c>
      <c r="Y13" s="29">
        <v>-2E-3</v>
      </c>
      <c r="Z13" s="29">
        <v>-1E-3</v>
      </c>
      <c r="AA13" s="29">
        <v>-6.000000000000001E-3</v>
      </c>
      <c r="AB13" s="29">
        <v>-0.01</v>
      </c>
      <c r="AC13" s="29">
        <v>-1.3999999999999999E-2</v>
      </c>
      <c r="AD13" s="29">
        <v>-1.3999999999999999E-2</v>
      </c>
      <c r="AE13" s="29">
        <v>-1.2E-2</v>
      </c>
      <c r="AF13" s="29">
        <v>2E-3</v>
      </c>
      <c r="AG13" s="29">
        <v>1.4999999999999999E-2</v>
      </c>
      <c r="AH13" s="29">
        <v>1.9E-2</v>
      </c>
      <c r="AI13" s="29">
        <v>1.1000000000000001E-2</v>
      </c>
      <c r="AJ13" s="29">
        <v>8.0000000000000002E-3</v>
      </c>
      <c r="AK13" s="29">
        <v>-9.0000000000000011E-3</v>
      </c>
      <c r="AL13" s="29">
        <v>-8.0000000000000002E-3</v>
      </c>
      <c r="AM13" s="29">
        <v>-8.0000000000000002E-3</v>
      </c>
      <c r="AN13" s="29">
        <v>-1.3000000000000001E-2</v>
      </c>
      <c r="AO13" s="29">
        <v>-1.3000000000000001E-2</v>
      </c>
      <c r="AP13" s="29">
        <v>-6.000000000000001E-3</v>
      </c>
      <c r="AQ13" s="29">
        <v>1E-3</v>
      </c>
      <c r="AR13" s="29">
        <v>1.1000000000000001E-2</v>
      </c>
      <c r="AS13" s="29">
        <v>0.01</v>
      </c>
      <c r="AT13" s="29">
        <v>4.0000000000000001E-3</v>
      </c>
      <c r="AU13" s="29">
        <v>-3.0000000000000001E-3</v>
      </c>
      <c r="AV13" s="29">
        <v>3.0000000000000001E-3</v>
      </c>
      <c r="AW13" s="29">
        <v>3.0000000000000001E-3</v>
      </c>
      <c r="AX13" s="29">
        <v>9.0000000000000011E-3</v>
      </c>
      <c r="AY13" s="29">
        <v>1.6E-2</v>
      </c>
      <c r="AZ13" s="29">
        <v>1.1000000000000001E-2</v>
      </c>
      <c r="BA13" s="29">
        <v>-1.3999999999999999E-2</v>
      </c>
      <c r="BB13" s="29">
        <v>-8.0000000000000002E-3</v>
      </c>
      <c r="BC13" s="29">
        <v>0</v>
      </c>
      <c r="BD13" s="29">
        <v>-3.0000000000000001E-3</v>
      </c>
      <c r="BE13" s="29">
        <v>-5.0000000000000001E-3</v>
      </c>
      <c r="BF13" s="29">
        <v>-4.0000000000000001E-3</v>
      </c>
      <c r="BG13" s="29">
        <v>-3.0000000000000001E-3</v>
      </c>
      <c r="BH13" s="29">
        <v>-2E-3</v>
      </c>
      <c r="BI13" s="29">
        <v>6.000000000000001E-3</v>
      </c>
      <c r="BJ13" s="29">
        <v>1.2E-2</v>
      </c>
      <c r="BK13" s="29">
        <v>1.8000000000000002E-2</v>
      </c>
      <c r="BL13" s="29">
        <v>-3.7000000000000005E-2</v>
      </c>
      <c r="BM13" s="29">
        <v>-5.0000000000000001E-3</v>
      </c>
      <c r="BN13" s="29">
        <v>3.0000000000000001E-3</v>
      </c>
    </row>
    <row r="14" spans="1:67" x14ac:dyDescent="0.15">
      <c r="B14" t="s">
        <v>352</v>
      </c>
      <c r="C14" s="8"/>
      <c r="D14" s="8"/>
      <c r="E14" s="8"/>
      <c r="F14" s="8"/>
      <c r="G14" s="8"/>
      <c r="H14" s="8"/>
      <c r="I14" s="57">
        <f>(-I23)-I13</f>
        <v>1.159393891811252E-2</v>
      </c>
      <c r="J14" s="57">
        <f t="shared" ref="J14:BN14" si="2">(-J23)-J13</f>
        <v>9.150290971434015E-3</v>
      </c>
      <c r="K14" s="57">
        <f t="shared" si="2"/>
        <v>3.5524596571557005E-3</v>
      </c>
      <c r="L14" s="57">
        <f t="shared" si="2"/>
        <v>-1.3883787352967879E-3</v>
      </c>
      <c r="M14" s="57">
        <f t="shared" si="2"/>
        <v>3.8029297118356126E-4</v>
      </c>
      <c r="N14" s="57">
        <f t="shared" si="2"/>
        <v>-5.3468631163582948E-3</v>
      </c>
      <c r="O14" s="57">
        <f t="shared" si="2"/>
        <v>-1.0010870805752116E-2</v>
      </c>
      <c r="P14" s="57">
        <f t="shared" si="2"/>
        <v>-4.8125978515787173E-3</v>
      </c>
      <c r="Q14" s="57">
        <f t="shared" si="2"/>
        <v>-1.9680798908047612E-2</v>
      </c>
      <c r="R14" s="57">
        <f t="shared" si="2"/>
        <v>-2.0059073019754747E-2</v>
      </c>
      <c r="S14" s="57">
        <f t="shared" si="2"/>
        <v>-2.1200088181926122E-2</v>
      </c>
      <c r="T14" s="57">
        <f t="shared" si="2"/>
        <v>-1.4295687643977545E-2</v>
      </c>
      <c r="U14" s="57">
        <f t="shared" si="2"/>
        <v>-1.038957064213011E-2</v>
      </c>
      <c r="V14" s="57">
        <f t="shared" si="2"/>
        <v>-2.3968245772557149E-2</v>
      </c>
      <c r="W14" s="57">
        <f t="shared" si="2"/>
        <v>-1.5819065317294923E-2</v>
      </c>
      <c r="X14" s="57">
        <f t="shared" si="2"/>
        <v>-1.0285366447528563E-2</v>
      </c>
      <c r="Y14" s="57">
        <f t="shared" si="2"/>
        <v>-2.2075217898565626E-2</v>
      </c>
      <c r="Z14" s="57">
        <f t="shared" si="2"/>
        <v>-2.7369133208985191E-2</v>
      </c>
      <c r="AA14" s="57">
        <f t="shared" si="2"/>
        <v>-1.9407678874486502E-2</v>
      </c>
      <c r="AB14" s="57">
        <f t="shared" si="2"/>
        <v>-1.7360932350819626E-2</v>
      </c>
      <c r="AC14" s="57">
        <f t="shared" si="2"/>
        <v>-1.5724596767275445E-2</v>
      </c>
      <c r="AD14" s="57">
        <f t="shared" si="2"/>
        <v>-1.7974131962346901E-2</v>
      </c>
      <c r="AE14" s="57">
        <f t="shared" si="2"/>
        <v>-8.1440916466798928E-3</v>
      </c>
      <c r="AF14" s="57">
        <f t="shared" si="2"/>
        <v>-2.7644850115918974E-2</v>
      </c>
      <c r="AG14" s="57">
        <f t="shared" si="2"/>
        <v>-3.2821307544420482E-2</v>
      </c>
      <c r="AH14" s="57">
        <f t="shared" si="2"/>
        <v>-4.3337807746410766E-2</v>
      </c>
      <c r="AI14" s="57">
        <f t="shared" si="2"/>
        <v>-3.9629529039438414E-2</v>
      </c>
      <c r="AJ14" s="57">
        <f t="shared" si="2"/>
        <v>-5.4011301672969456E-2</v>
      </c>
      <c r="AK14" s="57">
        <f t="shared" si="2"/>
        <v>-5.4587944863888967E-2</v>
      </c>
      <c r="AL14" s="57">
        <f t="shared" si="2"/>
        <v>-4.6229841160062894E-2</v>
      </c>
      <c r="AM14" s="57">
        <f t="shared" si="2"/>
        <v>-4.3085429948788154E-2</v>
      </c>
      <c r="AN14" s="57">
        <f t="shared" si="2"/>
        <v>-2.6058794217841918E-2</v>
      </c>
      <c r="AO14" s="57">
        <f t="shared" si="2"/>
        <v>-2.3529115230236781E-2</v>
      </c>
      <c r="AP14" s="57">
        <f t="shared" si="2"/>
        <v>-1.7785853349665995E-2</v>
      </c>
      <c r="AQ14" s="57">
        <f t="shared" si="2"/>
        <v>-1.7029276252160063E-2</v>
      </c>
      <c r="AR14" s="57">
        <f t="shared" si="2"/>
        <v>-2.4184903133739433E-2</v>
      </c>
      <c r="AS14" s="57">
        <f t="shared" si="2"/>
        <v>-2.3792094656091535E-2</v>
      </c>
      <c r="AT14" s="57">
        <f t="shared" si="2"/>
        <v>-3.5602269513908671E-2</v>
      </c>
      <c r="AU14" s="57">
        <f t="shared" si="2"/>
        <v>-3.7154758853131201E-2</v>
      </c>
      <c r="AV14" s="57">
        <f t="shared" si="2"/>
        <v>-3.8905702929368798E-2</v>
      </c>
      <c r="AW14" s="57">
        <f t="shared" si="2"/>
        <v>-3.6555598970499467E-2</v>
      </c>
      <c r="AX14" s="57">
        <f t="shared" si="2"/>
        <v>-3.3436856079400445E-2</v>
      </c>
      <c r="AY14" s="57">
        <f t="shared" si="2"/>
        <v>-4.2362446944410152E-2</v>
      </c>
      <c r="AZ14" s="57">
        <f t="shared" si="2"/>
        <v>-4.3637348297011595E-2</v>
      </c>
      <c r="BA14" s="57">
        <f t="shared" si="2"/>
        <v>-5.7747790512605257E-2</v>
      </c>
      <c r="BB14" s="57">
        <f t="shared" si="2"/>
        <v>-6.0866715548474316E-2</v>
      </c>
      <c r="BC14" s="57">
        <f t="shared" si="2"/>
        <v>-5.1547608810665162E-2</v>
      </c>
      <c r="BD14" s="57">
        <f t="shared" si="2"/>
        <v>-4.6809843336186582E-2</v>
      </c>
      <c r="BE14" s="57">
        <f t="shared" si="2"/>
        <v>-3.584092594429409E-2</v>
      </c>
      <c r="BF14" s="57">
        <f t="shared" si="2"/>
        <v>-3.504659346486709E-2</v>
      </c>
      <c r="BG14" s="57">
        <f t="shared" si="2"/>
        <v>-3.3251746699465852E-2</v>
      </c>
      <c r="BH14" s="57">
        <f t="shared" si="2"/>
        <v>-3.4372563983547939E-2</v>
      </c>
      <c r="BI14" s="57">
        <f t="shared" si="2"/>
        <v>-3.5584170931926187E-2</v>
      </c>
      <c r="BJ14" s="57">
        <f t="shared" si="2"/>
        <v>-3.4889545408000405E-2</v>
      </c>
      <c r="BK14" s="57">
        <f t="shared" si="2"/>
        <v>-4.8646507783158641E-2</v>
      </c>
      <c r="BL14" s="57">
        <f t="shared" si="2"/>
        <v>-5.2840937565794263E-2</v>
      </c>
      <c r="BM14" s="57">
        <f t="shared" si="2"/>
        <v>-5.9776641229550419E-2</v>
      </c>
      <c r="BN14" s="57">
        <f t="shared" si="2"/>
        <v>-5.1045274662649069E-2</v>
      </c>
    </row>
    <row r="15" spans="1:67" x14ac:dyDescent="0.15">
      <c r="B15" t="s">
        <v>353</v>
      </c>
      <c r="C15" s="8"/>
      <c r="D15" s="8"/>
      <c r="E15" s="8"/>
      <c r="F15" s="8"/>
      <c r="G15" s="8"/>
      <c r="H15" s="8"/>
      <c r="I15" s="57">
        <f>I14+(I7/I4)</f>
        <v>1.9641359817853435E-2</v>
      </c>
      <c r="J15" s="57">
        <f t="shared" ref="J15:BN15" si="3">J14+(J7/J4)</f>
        <v>1.6394393064979522E-2</v>
      </c>
      <c r="K15" s="57">
        <f t="shared" si="3"/>
        <v>1.2855044949466828E-2</v>
      </c>
      <c r="L15" s="57">
        <f t="shared" si="3"/>
        <v>8.7669195254036405E-3</v>
      </c>
      <c r="M15" s="57">
        <f t="shared" si="3"/>
        <v>1.0321022373315879E-2</v>
      </c>
      <c r="N15" s="57">
        <f t="shared" si="3"/>
        <v>3.0701363585736857E-3</v>
      </c>
      <c r="O15" s="57">
        <f t="shared" si="3"/>
        <v>-2.8492638666971059E-3</v>
      </c>
      <c r="P15" s="57">
        <f t="shared" si="3"/>
        <v>8.1087246863957574E-4</v>
      </c>
      <c r="Q15" s="57">
        <f t="shared" si="3"/>
        <v>-1.4533023203989004E-2</v>
      </c>
      <c r="R15" s="57">
        <f t="shared" si="3"/>
        <v>-1.4246341370219E-2</v>
      </c>
      <c r="S15" s="57">
        <f t="shared" si="3"/>
        <v>-1.2165680272685674E-2</v>
      </c>
      <c r="T15" s="57">
        <f t="shared" si="3"/>
        <v>-6.0788813405132803E-3</v>
      </c>
      <c r="U15" s="57">
        <f t="shared" si="3"/>
        <v>-9.9278373700734633E-4</v>
      </c>
      <c r="V15" s="57">
        <f t="shared" si="3"/>
        <v>-1.3650273224043746E-2</v>
      </c>
      <c r="W15" s="57">
        <f t="shared" si="3"/>
        <v>-4.485849175058414E-3</v>
      </c>
      <c r="X15" s="57">
        <f t="shared" si="3"/>
        <v>1.9066781769484942E-3</v>
      </c>
      <c r="Y15" s="57">
        <f t="shared" si="3"/>
        <v>-5.0766787258448576E-3</v>
      </c>
      <c r="Z15" s="57">
        <f t="shared" si="3"/>
        <v>-9.8722177378756659E-3</v>
      </c>
      <c r="AA15" s="57">
        <f t="shared" si="3"/>
        <v>2.659554320289307E-3</v>
      </c>
      <c r="AB15" s="57">
        <f t="shared" si="3"/>
        <v>5.9549099755314486E-3</v>
      </c>
      <c r="AC15" s="57">
        <f t="shared" si="3"/>
        <v>9.5417064257232662E-3</v>
      </c>
      <c r="AD15" s="57">
        <f t="shared" si="3"/>
        <v>7.5735014657573388E-3</v>
      </c>
      <c r="AE15" s="57">
        <f t="shared" si="3"/>
        <v>1.6484902153430625E-2</v>
      </c>
      <c r="AF15" s="57">
        <f t="shared" si="3"/>
        <v>-3.9454937501013018E-3</v>
      </c>
      <c r="AG15" s="57">
        <f t="shared" si="3"/>
        <v>-8.2946954281377036E-3</v>
      </c>
      <c r="AH15" s="57">
        <f t="shared" si="3"/>
        <v>-1.6651739933519826E-2</v>
      </c>
      <c r="AI15" s="57">
        <f t="shared" si="3"/>
        <v>-1.1651274840730887E-2</v>
      </c>
      <c r="AJ15" s="57">
        <f t="shared" si="3"/>
        <v>-2.4246044370251376E-2</v>
      </c>
      <c r="AK15" s="57">
        <f t="shared" si="3"/>
        <v>-2.2403032433573035E-2</v>
      </c>
      <c r="AL15" s="57">
        <f t="shared" si="3"/>
        <v>-1.3032879129596747E-2</v>
      </c>
      <c r="AM15" s="57">
        <f t="shared" si="3"/>
        <v>-8.5915193064280207E-3</v>
      </c>
      <c r="AN15" s="57">
        <f t="shared" si="3"/>
        <v>9.5821957954619584E-3</v>
      </c>
      <c r="AO15" s="57">
        <f t="shared" si="3"/>
        <v>1.1712848387618425E-2</v>
      </c>
      <c r="AP15" s="57">
        <f t="shared" si="3"/>
        <v>1.5838034878422558E-2</v>
      </c>
      <c r="AQ15" s="57">
        <f t="shared" si="3"/>
        <v>1.3401866096977945E-2</v>
      </c>
      <c r="AR15" s="57">
        <f t="shared" si="3"/>
        <v>5.0741519763827445E-3</v>
      </c>
      <c r="AS15" s="57">
        <f t="shared" si="3"/>
        <v>6.3418281107788313E-3</v>
      </c>
      <c r="AT15" s="57">
        <f t="shared" si="3"/>
        <v>-5.7571161630125718E-3</v>
      </c>
      <c r="AU15" s="57">
        <f t="shared" si="3"/>
        <v>-8.7412149391721192E-3</v>
      </c>
      <c r="AV15" s="57">
        <f t="shared" si="3"/>
        <v>-1.1152491257433214E-2</v>
      </c>
      <c r="AW15" s="57">
        <f t="shared" si="3"/>
        <v>-9.5371580011381456E-3</v>
      </c>
      <c r="AX15" s="57">
        <f t="shared" si="3"/>
        <v>-7.4178781928532951E-3</v>
      </c>
      <c r="AY15" s="57">
        <f t="shared" si="3"/>
        <v>-1.5458626941937659E-2</v>
      </c>
      <c r="AZ15" s="57">
        <f t="shared" si="3"/>
        <v>-1.4861713127013905E-2</v>
      </c>
      <c r="BA15" s="57">
        <f t="shared" si="3"/>
        <v>-3.2314284799491069E-2</v>
      </c>
      <c r="BB15" s="57">
        <f t="shared" si="3"/>
        <v>-3.5593684924840344E-2</v>
      </c>
      <c r="BC15" s="57">
        <f t="shared" si="3"/>
        <v>-2.44854056779907E-2</v>
      </c>
      <c r="BD15" s="57">
        <f t="shared" si="3"/>
        <v>-2.0630268804540722E-2</v>
      </c>
      <c r="BE15" s="57">
        <f t="shared" si="3"/>
        <v>-1.2756554678607025E-2</v>
      </c>
      <c r="BF15" s="57">
        <f t="shared" si="3"/>
        <v>-1.3443301942305322E-2</v>
      </c>
      <c r="BG15" s="57">
        <f t="shared" si="3"/>
        <v>-1.3324362090799312E-2</v>
      </c>
      <c r="BH15" s="57">
        <f t="shared" si="3"/>
        <v>-1.5981504201413602E-2</v>
      </c>
      <c r="BI15" s="57">
        <f t="shared" si="3"/>
        <v>-1.8286472213201736E-2</v>
      </c>
      <c r="BJ15" s="57">
        <f t="shared" si="3"/>
        <v>-1.7820236566910844E-2</v>
      </c>
      <c r="BK15" s="57">
        <f t="shared" si="3"/>
        <v>-3.4166489240595871E-2</v>
      </c>
      <c r="BL15" s="57">
        <f t="shared" si="3"/>
        <v>-4.0271001522112063E-2</v>
      </c>
      <c r="BM15" s="57">
        <f t="shared" si="3"/>
        <v>-4.595714910327979E-2</v>
      </c>
      <c r="BN15" s="57">
        <f t="shared" si="3"/>
        <v>-3.1821238516883787E-2</v>
      </c>
    </row>
    <row r="16" spans="1:67" x14ac:dyDescent="0.15">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row>
    <row r="17" spans="1:67" x14ac:dyDescent="0.15">
      <c r="B17" s="21" t="s">
        <v>343</v>
      </c>
      <c r="C17" s="8">
        <f>'Dépenses et recettes'!C66</f>
        <v>0.61790000000000056</v>
      </c>
      <c r="D17" s="8">
        <f>'Dépenses et recettes'!D66</f>
        <v>0.55099999999999838</v>
      </c>
      <c r="E17" s="8">
        <f>'Dépenses et recettes'!E66</f>
        <v>0.58170000000000144</v>
      </c>
      <c r="F17" s="8">
        <f>'Dépenses et recettes'!F66</f>
        <v>9.6899999999997988E-2</v>
      </c>
      <c r="G17" s="8">
        <f>'Dépenses et recettes'!G66</f>
        <v>0.24660000000000082</v>
      </c>
      <c r="H17" s="8">
        <f>'Dépenses et recettes'!H66</f>
        <v>0.5873000000000026</v>
      </c>
      <c r="I17" s="8">
        <f>'Dépenses et recettes'!I66</f>
        <v>0.42749999999999488</v>
      </c>
      <c r="J17" s="8">
        <f>'Dépenses et recettes'!J66</f>
        <v>0.17809999999999349</v>
      </c>
      <c r="K17" s="8">
        <f>'Dépenses et recettes'!K66</f>
        <v>-0.48779999999999291</v>
      </c>
      <c r="L17" s="8">
        <f>'Dépenses et recettes'!L66</f>
        <v>-1.4054999999999964</v>
      </c>
      <c r="M17" s="8">
        <f>'Dépenses et recettes'!M66</f>
        <v>-0.18199999999998795</v>
      </c>
      <c r="N17" s="8">
        <f>'Dépenses et recettes'!N66</f>
        <v>-4.3600000000004968E-2</v>
      </c>
      <c r="O17" s="8">
        <f>'Dépenses et recettes'!O66</f>
        <v>-0.42210000000000036</v>
      </c>
      <c r="P17" s="8">
        <f>'Dépenses et recettes'!P66</f>
        <v>0.3423000000000016</v>
      </c>
      <c r="Q17" s="8">
        <f>'Dépenses et recettes'!Q66</f>
        <v>-0.12220000000000653</v>
      </c>
      <c r="R17" s="8">
        <f>'Dépenses et recettes'!R66</f>
        <v>0.19699999999998852</v>
      </c>
      <c r="S17" s="8">
        <f>'Dépenses et recettes'!S66</f>
        <v>-6.8876000000000062</v>
      </c>
      <c r="T17" s="8">
        <f>'Dépenses et recettes'!T66</f>
        <v>-4.4424000000000063</v>
      </c>
      <c r="U17" s="8">
        <f>'Dépenses et recettes'!U66</f>
        <v>-3.4944000000000131</v>
      </c>
      <c r="V17" s="8">
        <f>'Dépenses et recettes'!V66</f>
        <v>-6.26400000000001</v>
      </c>
      <c r="W17" s="8">
        <f>'Dépenses et recettes'!W66</f>
        <v>-1.9190000000000111</v>
      </c>
      <c r="X17" s="8">
        <f>'Dépenses et recettes'!X66</f>
        <v>-1.9359999999999786</v>
      </c>
      <c r="Y17" s="8">
        <f>'Dépenses et recettes'!Y66</f>
        <v>-12.277999999999992</v>
      </c>
      <c r="Z17" s="8">
        <f>'Dépenses et recettes'!Z66</f>
        <v>-16.624000000000024</v>
      </c>
      <c r="AA17" s="8">
        <f>'Dépenses et recettes'!AA66</f>
        <v>-16.527999999999963</v>
      </c>
      <c r="AB17" s="8">
        <f>'Dépenses et recettes'!AB66</f>
        <v>-19.344999999999999</v>
      </c>
      <c r="AC17" s="8">
        <f>'Dépenses et recettes'!AC66</f>
        <v>-22.522000000000162</v>
      </c>
      <c r="AD17" s="8">
        <f>'Dépenses et recettes'!AD66</f>
        <v>-26.045999999999935</v>
      </c>
      <c r="AE17" s="8">
        <f>'Dépenses et recettes'!AE66</f>
        <v>-17.242999999999995</v>
      </c>
      <c r="AF17" s="8">
        <f>'Dépenses et recettes'!AF66</f>
        <v>-23.726999999999975</v>
      </c>
      <c r="AG17" s="8">
        <f>'Dépenses et recettes'!AG66</f>
        <v>-17.770000000000095</v>
      </c>
      <c r="AH17" s="8">
        <f>'Dépenses et recettes'!AH66</f>
        <v>-25.641000000000076</v>
      </c>
      <c r="AI17" s="8">
        <f>'Dépenses et recettes'!AI66</f>
        <v>-31.255000000000109</v>
      </c>
      <c r="AJ17" s="8">
        <f>'Dépenses et recettes'!AJ66</f>
        <v>-52.038000000000011</v>
      </c>
      <c r="AK17" s="8">
        <f>'Dépenses et recettes'!AK66</f>
        <v>-72.625</v>
      </c>
      <c r="AL17" s="8">
        <f>'Dépenses et recettes'!AL66</f>
        <v>-63.983999999999924</v>
      </c>
      <c r="AM17" s="8">
        <f>'Dépenses et recettes'!AM66</f>
        <v>-62.23599999999999</v>
      </c>
      <c r="AN17" s="8">
        <f>'Dépenses et recettes'!AN66</f>
        <v>-48.912000000000035</v>
      </c>
      <c r="AO17" s="8">
        <f>'Dépenses et recettes'!AO66</f>
        <v>-47.223999999999819</v>
      </c>
      <c r="AP17" s="8">
        <f>'Dépenses et recettes'!AP66</f>
        <v>-32.156000000000063</v>
      </c>
      <c r="AQ17" s="8">
        <f>'Dépenses et recettes'!AQ66</f>
        <v>-22.456999999999994</v>
      </c>
      <c r="AR17" s="8">
        <f>'Dépenses et recettes'!AR66</f>
        <v>-19.495000000000118</v>
      </c>
      <c r="AS17" s="8">
        <f>'Dépenses et recettes'!AS66</f>
        <v>-21.215</v>
      </c>
      <c r="AT17" s="8">
        <f>'Dépenses et recettes'!AT66</f>
        <v>-50.179000000000087</v>
      </c>
      <c r="AU17" s="8">
        <f>'Dépenses et recettes'!AU66</f>
        <v>-65.479000000000042</v>
      </c>
      <c r="AV17" s="8">
        <f>'Dépenses et recettes'!AV66</f>
        <v>-61.184000000000083</v>
      </c>
      <c r="AW17" s="8">
        <f>'Dépenses et recettes'!AW66</f>
        <v>-59.255999999999858</v>
      </c>
      <c r="AX17" s="8">
        <f>'Dépenses et recettes'!AX66</f>
        <v>-45.163000000000011</v>
      </c>
      <c r="AY17" s="8">
        <f>'Dépenses et recettes'!AY66</f>
        <v>-51.179000000000087</v>
      </c>
      <c r="AZ17" s="8">
        <f>'Dépenses et recettes'!AZ66</f>
        <v>-65.025999999999954</v>
      </c>
      <c r="BA17" s="8">
        <f>'Dépenses et recettes'!BA66</f>
        <v>-138.93400000000008</v>
      </c>
      <c r="BB17" s="8">
        <f>'Dépenses et recettes'!BB66</f>
        <v>-137.40899999999976</v>
      </c>
      <c r="BC17" s="8">
        <f>'Dépenses et recettes'!BC66</f>
        <v>-106.10400000000004</v>
      </c>
      <c r="BD17" s="8">
        <f>'Dépenses et recettes'!BD66</f>
        <v>-104.04299999999989</v>
      </c>
      <c r="BE17" s="8">
        <f>'Dépenses et recettes'!BE66</f>
        <v>-86.468000000000004</v>
      </c>
      <c r="BF17" s="8">
        <f>'Dépenses et recettes'!BF66</f>
        <v>-83.941000000000003</v>
      </c>
      <c r="BG17" s="8">
        <f>'Dépenses et recettes'!BG66</f>
        <v>-79.697000000000116</v>
      </c>
      <c r="BH17" s="8">
        <f>'Dépenses et recettes'!BH66</f>
        <v>-81.260999999999967</v>
      </c>
      <c r="BI17" s="8">
        <f>'Dépenses et recettes'!BI66</f>
        <v>-67.961999999999989</v>
      </c>
      <c r="BJ17" s="8">
        <f>'Dépenses et recettes'!BJ66</f>
        <v>-54.0949999999998</v>
      </c>
      <c r="BK17" s="8">
        <f>'Dépenses et recettes'!BK66</f>
        <v>-74.704999999999927</v>
      </c>
      <c r="BL17" s="8">
        <f>'Dépenses et recettes'!BL66</f>
        <v>-208.23620000000005</v>
      </c>
      <c r="BM17" s="8">
        <f>'Dépenses et recettes'!BM66</f>
        <v>-162.07880000000023</v>
      </c>
      <c r="BN17" s="8">
        <f>'Dépenses et recettes'!BN66</f>
        <v>-126.79589999999985</v>
      </c>
      <c r="BO17">
        <f>'Dépenses et recettes'!BO66</f>
        <v>-154</v>
      </c>
    </row>
    <row r="18" spans="1:67" x14ac:dyDescent="0.15">
      <c r="A18" s="21" t="s">
        <v>341</v>
      </c>
      <c r="B18" s="32" t="s">
        <v>342</v>
      </c>
      <c r="C18" s="8"/>
      <c r="D18" s="8">
        <f>D53-C53</f>
        <v>4.3297599999998937E-2</v>
      </c>
      <c r="E18" s="8">
        <f t="shared" ref="E18:BN18" si="4">E35</f>
        <v>1.1212499999999181E-2</v>
      </c>
      <c r="F18" s="8">
        <f t="shared" si="4"/>
        <v>7.6604100000000841E-2</v>
      </c>
      <c r="G18" s="8">
        <f t="shared" si="4"/>
        <v>0.70762320000000045</v>
      </c>
      <c r="H18" s="8">
        <f t="shared" si="4"/>
        <v>-0.28222530000000212</v>
      </c>
      <c r="I18" s="8">
        <f t="shared" si="4"/>
        <v>-0.41827469999999956</v>
      </c>
      <c r="J18" s="8">
        <f t="shared" si="4"/>
        <v>-0.76196919999999935</v>
      </c>
      <c r="K18" s="8">
        <f t="shared" si="4"/>
        <v>1.6913119000000005</v>
      </c>
      <c r="L18" s="8">
        <f t="shared" si="4"/>
        <v>1.0912464000000011</v>
      </c>
      <c r="M18" s="8">
        <f t="shared" si="4"/>
        <v>0.70624849999999739</v>
      </c>
      <c r="N18" s="8">
        <f t="shared" si="4"/>
        <v>10.252252200000001</v>
      </c>
      <c r="O18" s="8">
        <f t="shared" si="4"/>
        <v>1.7007956000000028</v>
      </c>
      <c r="P18" s="8">
        <f t="shared" si="4"/>
        <v>-0.40866750000000351</v>
      </c>
      <c r="Q18" s="8">
        <f t="shared" si="4"/>
        <v>0.70021080000000069</v>
      </c>
      <c r="R18" s="8">
        <f t="shared" si="4"/>
        <v>3.8704871000000018</v>
      </c>
      <c r="S18" s="8">
        <f t="shared" si="4"/>
        <v>5.6679027999999931</v>
      </c>
      <c r="T18" s="8">
        <f t="shared" si="4"/>
        <v>3.2119636000000114</v>
      </c>
      <c r="U18" s="8">
        <f t="shared" si="4"/>
        <v>4.8259572999999989</v>
      </c>
      <c r="V18" s="8">
        <f t="shared" si="4"/>
        <v>14.110856699999999</v>
      </c>
      <c r="W18" s="8">
        <f t="shared" si="4"/>
        <v>18.823995999999987</v>
      </c>
      <c r="X18" s="8">
        <f t="shared" si="4"/>
        <v>16.367608000000004</v>
      </c>
      <c r="Y18" s="8">
        <f t="shared" si="4"/>
        <v>18.973159999999993</v>
      </c>
      <c r="Z18" s="8">
        <f t="shared" si="4"/>
        <v>37.503720000000015</v>
      </c>
      <c r="AA18" s="8">
        <f t="shared" si="4"/>
        <v>26.539279999999991</v>
      </c>
      <c r="AB18" s="8">
        <f t="shared" si="4"/>
        <v>32.875319999999988</v>
      </c>
      <c r="AC18" s="8">
        <f t="shared" si="4"/>
        <v>27.567000000000036</v>
      </c>
      <c r="AD18" s="8">
        <f t="shared" si="4"/>
        <v>22.910800000000023</v>
      </c>
      <c r="AE18" s="8">
        <f t="shared" si="4"/>
        <v>33.336630000000014</v>
      </c>
      <c r="AF18" s="8">
        <f t="shared" si="4"/>
        <v>23.22159999999991</v>
      </c>
      <c r="AG18" s="8">
        <f t="shared" si="4"/>
        <v>33.086700000000008</v>
      </c>
      <c r="AH18" s="8">
        <f t="shared" si="4"/>
        <v>32.785200000000088</v>
      </c>
      <c r="AI18" s="8">
        <f t="shared" si="4"/>
        <v>24.916339999999877</v>
      </c>
      <c r="AJ18" s="8">
        <f t="shared" si="4"/>
        <v>58.698040000000105</v>
      </c>
      <c r="AK18" s="8">
        <f t="shared" si="4"/>
        <v>78.807419999999979</v>
      </c>
      <c r="AL18" s="8">
        <f t="shared" si="4"/>
        <v>58.503440000000069</v>
      </c>
      <c r="AM18" s="8">
        <f t="shared" si="4"/>
        <v>96.582519999999931</v>
      </c>
      <c r="AN18" s="8">
        <f t="shared" si="4"/>
        <v>54</v>
      </c>
      <c r="AO18" s="8">
        <f t="shared" si="4"/>
        <v>43.799999999999955</v>
      </c>
      <c r="AP18" s="8">
        <f t="shared" si="4"/>
        <v>36.700000000000045</v>
      </c>
      <c r="AQ18" s="8">
        <f t="shared" si="4"/>
        <v>20.799999999999955</v>
      </c>
      <c r="AR18" s="8">
        <f t="shared" si="4"/>
        <v>23.100000000000023</v>
      </c>
      <c r="AS18" s="8">
        <f t="shared" si="4"/>
        <v>27.700000000000159</v>
      </c>
      <c r="AT18" s="8">
        <f t="shared" si="4"/>
        <v>59.099999999999682</v>
      </c>
      <c r="AU18" s="8">
        <f t="shared" si="4"/>
        <v>93.60000000000025</v>
      </c>
      <c r="AV18" s="8">
        <f t="shared" si="4"/>
        <v>73.899999999999864</v>
      </c>
      <c r="AW18" s="8">
        <f t="shared" si="4"/>
        <v>67.200000000000045</v>
      </c>
      <c r="AX18" s="8">
        <f t="shared" si="4"/>
        <v>5.7999999999999545</v>
      </c>
      <c r="AY18" s="8">
        <f t="shared" si="4"/>
        <v>61.600000000000136</v>
      </c>
      <c r="AZ18" s="8">
        <f t="shared" si="4"/>
        <v>120.5</v>
      </c>
      <c r="BA18" s="8">
        <f t="shared" si="4"/>
        <v>237.79999999999995</v>
      </c>
      <c r="BB18" s="8">
        <f t="shared" si="4"/>
        <v>95</v>
      </c>
      <c r="BC18" s="8">
        <f t="shared" si="4"/>
        <v>107.89999999999986</v>
      </c>
      <c r="BD18" s="8">
        <f t="shared" si="4"/>
        <v>85.700000000000045</v>
      </c>
      <c r="BE18" s="8">
        <f t="shared" si="4"/>
        <v>88.900000000000091</v>
      </c>
      <c r="BF18" s="8">
        <f t="shared" si="4"/>
        <v>65.899999999999864</v>
      </c>
      <c r="BG18" s="8">
        <f t="shared" si="4"/>
        <v>63.5</v>
      </c>
      <c r="BH18" s="8">
        <f t="shared" si="4"/>
        <v>55.900000000000091</v>
      </c>
      <c r="BI18" s="8">
        <f t="shared" si="4"/>
        <v>72.400000000000091</v>
      </c>
      <c r="BJ18" s="8">
        <f t="shared" si="4"/>
        <v>57.400000000000091</v>
      </c>
      <c r="BK18" s="8">
        <f t="shared" si="4"/>
        <v>66.299999999999727</v>
      </c>
      <c r="BL18" s="8">
        <f t="shared" si="4"/>
        <v>275.99999999999955</v>
      </c>
      <c r="BM18" s="8">
        <f t="shared" si="4"/>
        <v>164.60000000000036</v>
      </c>
      <c r="BN18" s="8">
        <f t="shared" si="4"/>
        <v>126.90000000000009</v>
      </c>
      <c r="BO18" s="8">
        <f>BO35</f>
        <v>147.59999999999991</v>
      </c>
    </row>
    <row r="19" spans="1:67" x14ac:dyDescent="0.15">
      <c r="A19" s="21"/>
      <c r="B19" s="32" t="s">
        <v>344</v>
      </c>
      <c r="C19" s="8">
        <f>-C17</f>
        <v>-0.61790000000000056</v>
      </c>
      <c r="D19" s="8">
        <f t="shared" ref="D19:BM19" si="5">-D17</f>
        <v>-0.55099999999999838</v>
      </c>
      <c r="E19" s="8">
        <f t="shared" si="5"/>
        <v>-0.58170000000000144</v>
      </c>
      <c r="F19" s="8">
        <f t="shared" si="5"/>
        <v>-9.6899999999997988E-2</v>
      </c>
      <c r="G19" s="8">
        <f t="shared" si="5"/>
        <v>-0.24660000000000082</v>
      </c>
      <c r="H19" s="8">
        <f t="shared" si="5"/>
        <v>-0.5873000000000026</v>
      </c>
      <c r="I19" s="8">
        <f t="shared" si="5"/>
        <v>-0.42749999999999488</v>
      </c>
      <c r="J19" s="8">
        <f t="shared" si="5"/>
        <v>-0.17809999999999349</v>
      </c>
      <c r="K19" s="8">
        <f t="shared" si="5"/>
        <v>0.48779999999999291</v>
      </c>
      <c r="L19" s="8">
        <f t="shared" si="5"/>
        <v>1.4054999999999964</v>
      </c>
      <c r="M19" s="8">
        <f t="shared" si="5"/>
        <v>0.18199999999998795</v>
      </c>
      <c r="N19" s="8">
        <f t="shared" si="5"/>
        <v>4.3600000000004968E-2</v>
      </c>
      <c r="O19" s="8">
        <f t="shared" si="5"/>
        <v>0.42210000000000036</v>
      </c>
      <c r="P19" s="8">
        <f t="shared" si="5"/>
        <v>-0.3423000000000016</v>
      </c>
      <c r="Q19" s="8">
        <f t="shared" si="5"/>
        <v>0.12220000000000653</v>
      </c>
      <c r="R19" s="8">
        <f t="shared" si="5"/>
        <v>-0.19699999999998852</v>
      </c>
      <c r="S19" s="8">
        <f t="shared" si="5"/>
        <v>6.8876000000000062</v>
      </c>
      <c r="T19" s="8">
        <f t="shared" si="5"/>
        <v>4.4424000000000063</v>
      </c>
      <c r="U19" s="8">
        <f t="shared" si="5"/>
        <v>3.4944000000000131</v>
      </c>
      <c r="V19" s="8">
        <f t="shared" si="5"/>
        <v>6.26400000000001</v>
      </c>
      <c r="W19" s="8">
        <f t="shared" si="5"/>
        <v>1.9190000000000111</v>
      </c>
      <c r="X19" s="8">
        <f t="shared" si="5"/>
        <v>1.9359999999999786</v>
      </c>
      <c r="Y19" s="8">
        <f t="shared" si="5"/>
        <v>12.277999999999992</v>
      </c>
      <c r="Z19" s="8">
        <f t="shared" si="5"/>
        <v>16.624000000000024</v>
      </c>
      <c r="AA19" s="8">
        <f t="shared" si="5"/>
        <v>16.527999999999963</v>
      </c>
      <c r="AB19" s="8">
        <f t="shared" si="5"/>
        <v>19.344999999999999</v>
      </c>
      <c r="AC19" s="8">
        <f t="shared" si="5"/>
        <v>22.522000000000162</v>
      </c>
      <c r="AD19" s="8">
        <f t="shared" si="5"/>
        <v>26.045999999999935</v>
      </c>
      <c r="AE19" s="8">
        <f t="shared" si="5"/>
        <v>17.242999999999995</v>
      </c>
      <c r="AF19" s="8">
        <f t="shared" si="5"/>
        <v>23.726999999999975</v>
      </c>
      <c r="AG19" s="8">
        <f t="shared" si="5"/>
        <v>17.770000000000095</v>
      </c>
      <c r="AH19" s="8">
        <f t="shared" si="5"/>
        <v>25.641000000000076</v>
      </c>
      <c r="AI19" s="8">
        <f t="shared" si="5"/>
        <v>31.255000000000109</v>
      </c>
      <c r="AJ19" s="8">
        <f t="shared" si="5"/>
        <v>52.038000000000011</v>
      </c>
      <c r="AK19" s="8">
        <f t="shared" si="5"/>
        <v>72.625</v>
      </c>
      <c r="AL19" s="8">
        <f t="shared" si="5"/>
        <v>63.983999999999924</v>
      </c>
      <c r="AM19" s="8">
        <f t="shared" si="5"/>
        <v>62.23599999999999</v>
      </c>
      <c r="AN19" s="8">
        <f t="shared" si="5"/>
        <v>48.912000000000035</v>
      </c>
      <c r="AO19" s="8">
        <f t="shared" si="5"/>
        <v>47.223999999999819</v>
      </c>
      <c r="AP19" s="8">
        <f t="shared" si="5"/>
        <v>32.156000000000063</v>
      </c>
      <c r="AQ19" s="8">
        <f t="shared" si="5"/>
        <v>22.456999999999994</v>
      </c>
      <c r="AR19" s="8">
        <f t="shared" si="5"/>
        <v>19.495000000000118</v>
      </c>
      <c r="AS19" s="8">
        <f t="shared" si="5"/>
        <v>21.215</v>
      </c>
      <c r="AT19" s="8">
        <f t="shared" si="5"/>
        <v>50.179000000000087</v>
      </c>
      <c r="AU19" s="8">
        <f t="shared" si="5"/>
        <v>65.479000000000042</v>
      </c>
      <c r="AV19" s="8">
        <f t="shared" si="5"/>
        <v>61.184000000000083</v>
      </c>
      <c r="AW19" s="8">
        <f t="shared" si="5"/>
        <v>59.255999999999858</v>
      </c>
      <c r="AX19" s="8">
        <f t="shared" si="5"/>
        <v>45.163000000000011</v>
      </c>
      <c r="AY19" s="8">
        <f t="shared" si="5"/>
        <v>51.179000000000087</v>
      </c>
      <c r="AZ19" s="8">
        <f t="shared" si="5"/>
        <v>65.025999999999954</v>
      </c>
      <c r="BA19" s="8">
        <f t="shared" si="5"/>
        <v>138.93400000000008</v>
      </c>
      <c r="BB19" s="8">
        <f t="shared" si="5"/>
        <v>137.40899999999976</v>
      </c>
      <c r="BC19" s="8">
        <f t="shared" si="5"/>
        <v>106.10400000000004</v>
      </c>
      <c r="BD19" s="8">
        <f t="shared" si="5"/>
        <v>104.04299999999989</v>
      </c>
      <c r="BE19" s="8">
        <f t="shared" si="5"/>
        <v>86.468000000000004</v>
      </c>
      <c r="BF19" s="8">
        <f t="shared" si="5"/>
        <v>83.941000000000003</v>
      </c>
      <c r="BG19" s="8">
        <f t="shared" si="5"/>
        <v>79.697000000000116</v>
      </c>
      <c r="BH19" s="8">
        <f t="shared" si="5"/>
        <v>81.260999999999967</v>
      </c>
      <c r="BI19" s="8">
        <f t="shared" si="5"/>
        <v>67.961999999999989</v>
      </c>
      <c r="BJ19" s="8">
        <f t="shared" si="5"/>
        <v>54.0949999999998</v>
      </c>
      <c r="BK19" s="8">
        <f t="shared" si="5"/>
        <v>74.704999999999927</v>
      </c>
      <c r="BL19" s="8">
        <f t="shared" si="5"/>
        <v>208.23620000000005</v>
      </c>
      <c r="BM19" s="8">
        <f t="shared" si="5"/>
        <v>162.07880000000023</v>
      </c>
      <c r="BN19" s="8">
        <f>-BN17</f>
        <v>126.79589999999985</v>
      </c>
      <c r="BO19" s="8">
        <f>-BO17</f>
        <v>154</v>
      </c>
    </row>
    <row r="20" spans="1:67" x14ac:dyDescent="0.15">
      <c r="A20" s="21"/>
      <c r="B20" s="32" t="s">
        <v>349</v>
      </c>
      <c r="C20" s="8">
        <f>C19-C7</f>
        <v>-1.1249000000000007</v>
      </c>
      <c r="D20" s="8">
        <f t="shared" ref="D20:BO20" si="6">D19-D7</f>
        <v>-1.0629999999999984</v>
      </c>
      <c r="E20" s="8">
        <f t="shared" si="6"/>
        <v>-1.1067000000000013</v>
      </c>
      <c r="F20" s="8">
        <f t="shared" si="6"/>
        <v>-0.69289999999999796</v>
      </c>
      <c r="G20" s="8">
        <f t="shared" si="6"/>
        <v>-0.83660000000000079</v>
      </c>
      <c r="H20" s="8">
        <f t="shared" si="6"/>
        <v>-1.1373000000000026</v>
      </c>
      <c r="I20" s="8">
        <f t="shared" si="6"/>
        <v>-1.0424999999999949</v>
      </c>
      <c r="J20" s="8">
        <f t="shared" si="6"/>
        <v>-0.77809999999999346</v>
      </c>
      <c r="K20" s="8">
        <f t="shared" si="6"/>
        <v>-0.34520000000000706</v>
      </c>
      <c r="L20" s="8">
        <f t="shared" si="6"/>
        <v>0.41349999999999643</v>
      </c>
      <c r="M20" s="8">
        <f t="shared" si="6"/>
        <v>-0.93500000000001204</v>
      </c>
      <c r="N20" s="8">
        <f t="shared" si="6"/>
        <v>-1.0143999999999951</v>
      </c>
      <c r="O20" s="8">
        <f t="shared" si="6"/>
        <v>-0.58189999999999964</v>
      </c>
      <c r="P20" s="8">
        <f t="shared" si="6"/>
        <v>-1.2223000000000015</v>
      </c>
      <c r="Q20" s="8">
        <f t="shared" si="6"/>
        <v>-0.80179999999999352</v>
      </c>
      <c r="R20" s="8">
        <f t="shared" si="6"/>
        <v>-1.4139999999999886</v>
      </c>
      <c r="S20" s="8">
        <f t="shared" si="6"/>
        <v>4.7566000000000059</v>
      </c>
      <c r="T20" s="8">
        <f t="shared" si="6"/>
        <v>2.2024000000000061</v>
      </c>
      <c r="U20" s="8">
        <f t="shared" si="6"/>
        <v>0.61140000000001304</v>
      </c>
      <c r="V20" s="8">
        <f t="shared" si="6"/>
        <v>2.66700000000001</v>
      </c>
      <c r="W20" s="8">
        <f t="shared" si="6"/>
        <v>-2.5939999999999888</v>
      </c>
      <c r="X20" s="8">
        <f t="shared" si="6"/>
        <v>-3.5720000000000214</v>
      </c>
      <c r="Y20" s="8">
        <f t="shared" si="6"/>
        <v>3.6089999999999911</v>
      </c>
      <c r="Z20" s="8">
        <f t="shared" si="6"/>
        <v>6.3710000000000235</v>
      </c>
      <c r="AA20" s="8">
        <f t="shared" si="6"/>
        <v>2.1729999999999627</v>
      </c>
      <c r="AB20" s="8">
        <f t="shared" si="6"/>
        <v>2.8599999999999994</v>
      </c>
      <c r="AC20" s="8">
        <f t="shared" si="6"/>
        <v>3.3780000000001635</v>
      </c>
      <c r="AD20" s="8">
        <f t="shared" si="6"/>
        <v>5.2349999999999355</v>
      </c>
      <c r="AE20" s="8">
        <f t="shared" si="6"/>
        <v>-3.8390000000000057</v>
      </c>
      <c r="AF20" s="8">
        <f t="shared" si="6"/>
        <v>1.7999999999999758</v>
      </c>
      <c r="AG20" s="8">
        <f t="shared" si="6"/>
        <v>-6.685999999999904</v>
      </c>
      <c r="AH20" s="8">
        <f t="shared" si="6"/>
        <v>-2.473999999999922</v>
      </c>
      <c r="AI20" s="8">
        <f t="shared" si="6"/>
        <v>0.71100000000010866</v>
      </c>
      <c r="AJ20" s="8">
        <f t="shared" si="6"/>
        <v>18.374000000000009</v>
      </c>
      <c r="AK20" s="8">
        <f t="shared" si="6"/>
        <v>35.866</v>
      </c>
      <c r="AL20" s="8">
        <f t="shared" si="6"/>
        <v>24.815999999999924</v>
      </c>
      <c r="AM20" s="8">
        <f t="shared" si="6"/>
        <v>20.212999999999987</v>
      </c>
      <c r="AN20" s="8">
        <f t="shared" si="6"/>
        <v>4.2800000000000367</v>
      </c>
      <c r="AO20" s="8">
        <f t="shared" si="6"/>
        <v>1.6639999999998167</v>
      </c>
      <c r="AP20" s="8">
        <f t="shared" si="6"/>
        <v>-13.29999999999994</v>
      </c>
      <c r="AQ20" s="8">
        <f t="shared" si="6"/>
        <v>-20.177000000000007</v>
      </c>
      <c r="AR20" s="8">
        <f t="shared" si="6"/>
        <v>-23.766999999999882</v>
      </c>
      <c r="AS20" s="8">
        <f t="shared" si="6"/>
        <v>-25.136999999999997</v>
      </c>
      <c r="AT20" s="8">
        <f t="shared" si="6"/>
        <v>2.7900000000000844</v>
      </c>
      <c r="AU20" s="8">
        <f t="shared" si="6"/>
        <v>19.146000000000043</v>
      </c>
      <c r="AV20" s="8">
        <f t="shared" si="6"/>
        <v>13.892000000000081</v>
      </c>
      <c r="AW20" s="8">
        <f t="shared" si="6"/>
        <v>11.543999999999855</v>
      </c>
      <c r="AX20" s="8">
        <f t="shared" si="6"/>
        <v>-2.9239999999999924</v>
      </c>
      <c r="AY20" s="8">
        <f t="shared" si="6"/>
        <v>-1.0509999999999096</v>
      </c>
      <c r="AZ20" s="8">
        <f t="shared" si="6"/>
        <v>7.6939999999999529</v>
      </c>
      <c r="BA20" s="8">
        <f t="shared" si="6"/>
        <v>89.684000000000083</v>
      </c>
      <c r="BB20" s="8">
        <f t="shared" si="6"/>
        <v>86.981999999999772</v>
      </c>
      <c r="BC20" s="8">
        <f t="shared" si="6"/>
        <v>50.400000000000041</v>
      </c>
      <c r="BD20" s="8">
        <f t="shared" si="6"/>
        <v>49.358999999999895</v>
      </c>
      <c r="BE20" s="8">
        <f t="shared" si="6"/>
        <v>37.594000000000001</v>
      </c>
      <c r="BF20" s="8">
        <f t="shared" si="6"/>
        <v>37.499000000000002</v>
      </c>
      <c r="BG20" s="8">
        <f t="shared" si="6"/>
        <v>35.888000000000119</v>
      </c>
      <c r="BH20" s="8">
        <f t="shared" si="6"/>
        <v>40.172999999999966</v>
      </c>
      <c r="BI20" s="8">
        <f t="shared" si="6"/>
        <v>28.224999999999987</v>
      </c>
      <c r="BJ20" s="8">
        <f t="shared" si="6"/>
        <v>13.754999999999797</v>
      </c>
      <c r="BK20" s="8">
        <f t="shared" si="6"/>
        <v>39.40799999999993</v>
      </c>
      <c r="BL20" s="8">
        <f t="shared" si="6"/>
        <v>179.10120000000006</v>
      </c>
      <c r="BM20" s="8">
        <f t="shared" si="6"/>
        <v>127.50080000000023</v>
      </c>
      <c r="BN20" s="8">
        <f t="shared" si="6"/>
        <v>76.061899999999838</v>
      </c>
      <c r="BO20" s="8">
        <f t="shared" si="6"/>
        <v>103.9</v>
      </c>
    </row>
    <row r="21" spans="1:67" x14ac:dyDescent="0.15">
      <c r="A21" s="21" t="s">
        <v>390</v>
      </c>
      <c r="B21" s="32" t="s">
        <v>350</v>
      </c>
      <c r="C21" s="29">
        <f>C20/C4</f>
        <v>-2.6616662328750935E-2</v>
      </c>
      <c r="D21" s="29">
        <f t="shared" ref="D21:BO21" si="7">D20/D4</f>
        <v>-2.2697185805184233E-2</v>
      </c>
      <c r="E21" s="29">
        <f t="shared" si="7"/>
        <v>-2.1796159527326466E-2</v>
      </c>
      <c r="F21" s="29">
        <f t="shared" si="7"/>
        <v>-1.2176220433697642E-2</v>
      </c>
      <c r="G21" s="29">
        <f t="shared" si="7"/>
        <v>-1.3114085964197273E-2</v>
      </c>
      <c r="H21" s="29">
        <f t="shared" si="7"/>
        <v>-1.6073775704897219E-2</v>
      </c>
      <c r="I21" s="29">
        <f t="shared" si="7"/>
        <v>-1.3641359817853431E-2</v>
      </c>
      <c r="J21" s="29">
        <f t="shared" si="7"/>
        <v>-9.3943930649795174E-3</v>
      </c>
      <c r="K21" s="29">
        <f t="shared" si="7"/>
        <v>-3.8550449494668274E-3</v>
      </c>
      <c r="L21" s="29">
        <f t="shared" si="7"/>
        <v>4.2330804745963615E-3</v>
      </c>
      <c r="M21" s="29">
        <f t="shared" si="7"/>
        <v>-8.321022373315879E-3</v>
      </c>
      <c r="N21" s="29">
        <f t="shared" si="7"/>
        <v>-8.070136358573685E-3</v>
      </c>
      <c r="O21" s="29">
        <f t="shared" si="7"/>
        <v>-4.150736133302896E-3</v>
      </c>
      <c r="P21" s="29">
        <f t="shared" si="7"/>
        <v>-7.8108724686395776E-3</v>
      </c>
      <c r="Q21" s="29">
        <f t="shared" si="7"/>
        <v>-4.4669767960109951E-3</v>
      </c>
      <c r="R21" s="29">
        <f t="shared" si="7"/>
        <v>-6.7536586297810008E-3</v>
      </c>
      <c r="S21" s="29">
        <f t="shared" si="7"/>
        <v>2.0165680272685674E-2</v>
      </c>
      <c r="T21" s="29">
        <f t="shared" si="7"/>
        <v>8.0788813405132786E-3</v>
      </c>
      <c r="U21" s="29">
        <f t="shared" si="7"/>
        <v>1.9927837370073468E-3</v>
      </c>
      <c r="V21" s="29">
        <f t="shared" si="7"/>
        <v>7.6502732240437445E-3</v>
      </c>
      <c r="W21" s="29">
        <f t="shared" si="7"/>
        <v>-6.5141508249415862E-3</v>
      </c>
      <c r="X21" s="29">
        <f t="shared" si="7"/>
        <v>-7.9066781769484944E-3</v>
      </c>
      <c r="Y21" s="29">
        <f t="shared" si="7"/>
        <v>7.0766787258448602E-3</v>
      </c>
      <c r="Z21" s="29">
        <f t="shared" si="7"/>
        <v>1.0872217737875665E-2</v>
      </c>
      <c r="AA21" s="29">
        <f t="shared" si="7"/>
        <v>3.340445679710694E-3</v>
      </c>
      <c r="AB21" s="29">
        <f t="shared" si="7"/>
        <v>4.0450900244685508E-3</v>
      </c>
      <c r="AC21" s="29">
        <f t="shared" si="7"/>
        <v>4.4582935742767333E-3</v>
      </c>
      <c r="AD21" s="29">
        <f t="shared" si="7"/>
        <v>6.4264985342426624E-3</v>
      </c>
      <c r="AE21" s="29">
        <f t="shared" si="7"/>
        <v>-4.4849021534306239E-3</v>
      </c>
      <c r="AF21" s="29">
        <f t="shared" si="7"/>
        <v>1.9454937501013016E-3</v>
      </c>
      <c r="AG21" s="29">
        <f t="shared" si="7"/>
        <v>-6.7053045718622958E-3</v>
      </c>
      <c r="AH21" s="29">
        <f t="shared" si="7"/>
        <v>-2.3482600664801747E-3</v>
      </c>
      <c r="AI21" s="29">
        <f t="shared" si="7"/>
        <v>6.512748407308831E-4</v>
      </c>
      <c r="AJ21" s="29">
        <f t="shared" si="7"/>
        <v>1.6246044370251376E-2</v>
      </c>
      <c r="AK21" s="29">
        <f t="shared" si="7"/>
        <v>3.1403032433573036E-2</v>
      </c>
      <c r="AL21" s="29">
        <f t="shared" si="7"/>
        <v>2.1032879129596747E-2</v>
      </c>
      <c r="AM21" s="29">
        <f t="shared" si="7"/>
        <v>1.6591519306428024E-2</v>
      </c>
      <c r="AN21" s="29">
        <f t="shared" si="7"/>
        <v>3.4178042045380427E-3</v>
      </c>
      <c r="AO21" s="29">
        <f t="shared" si="7"/>
        <v>1.2871516123815761E-3</v>
      </c>
      <c r="AP21" s="29">
        <f t="shared" si="7"/>
        <v>-9.8380348784225559E-3</v>
      </c>
      <c r="AQ21" s="29">
        <f t="shared" si="7"/>
        <v>-1.4401866096977948E-2</v>
      </c>
      <c r="AR21" s="29">
        <f t="shared" si="7"/>
        <v>-1.6074151976382744E-2</v>
      </c>
      <c r="AS21" s="29">
        <f t="shared" si="7"/>
        <v>-1.634182811077883E-2</v>
      </c>
      <c r="AT21" s="29">
        <f t="shared" si="7"/>
        <v>1.7571161630125691E-3</v>
      </c>
      <c r="AU21" s="29">
        <f t="shared" si="7"/>
        <v>1.174121493917212E-2</v>
      </c>
      <c r="AV21" s="29">
        <f t="shared" si="7"/>
        <v>8.1524912574332097E-3</v>
      </c>
      <c r="AW21" s="29">
        <f t="shared" si="7"/>
        <v>6.5371580011381446E-3</v>
      </c>
      <c r="AX21" s="29">
        <f t="shared" si="7"/>
        <v>-1.5821218071467062E-3</v>
      </c>
      <c r="AY21" s="29">
        <f t="shared" si="7"/>
        <v>-5.4137305806234274E-4</v>
      </c>
      <c r="AZ21" s="29">
        <f t="shared" si="7"/>
        <v>3.8617131270138991E-3</v>
      </c>
      <c r="BA21" s="29">
        <f t="shared" si="7"/>
        <v>4.6314284799491061E-2</v>
      </c>
      <c r="BB21" s="29">
        <f t="shared" si="7"/>
        <v>4.3593684924840351E-2</v>
      </c>
      <c r="BC21" s="29">
        <f t="shared" si="7"/>
        <v>2.44854056779907E-2</v>
      </c>
      <c r="BD21" s="29">
        <f t="shared" si="7"/>
        <v>2.3630268804540729E-2</v>
      </c>
      <c r="BE21" s="29">
        <f t="shared" si="7"/>
        <v>1.7756554678607022E-2</v>
      </c>
      <c r="BF21" s="29">
        <f t="shared" si="7"/>
        <v>1.7443301942305325E-2</v>
      </c>
      <c r="BG21" s="29">
        <f t="shared" si="7"/>
        <v>1.6324362090799314E-2</v>
      </c>
      <c r="BH21" s="29">
        <f t="shared" si="7"/>
        <v>1.79815042014136E-2</v>
      </c>
      <c r="BI21" s="29">
        <f t="shared" si="7"/>
        <v>1.2286472213201737E-2</v>
      </c>
      <c r="BJ21" s="29">
        <f t="shared" si="7"/>
        <v>5.8202365669108424E-3</v>
      </c>
      <c r="BK21" s="29">
        <f t="shared" si="7"/>
        <v>1.6166489240595876E-2</v>
      </c>
      <c r="BL21" s="29">
        <f t="shared" si="7"/>
        <v>7.7271001522112068E-2</v>
      </c>
      <c r="BM21" s="29">
        <f t="shared" si="7"/>
        <v>5.0957149103279795E-2</v>
      </c>
      <c r="BN21" s="29">
        <f t="shared" si="7"/>
        <v>2.8821238516883774E-2</v>
      </c>
      <c r="BO21" s="29">
        <f t="shared" si="7"/>
        <v>3.7066092160075573E-2</v>
      </c>
    </row>
    <row r="22" spans="1:67" x14ac:dyDescent="0.15">
      <c r="A22" s="21"/>
      <c r="B22" s="32" t="s">
        <v>345</v>
      </c>
      <c r="C22" s="8"/>
      <c r="D22" s="8">
        <f>D18-D19</f>
        <v>0.59429759999999732</v>
      </c>
      <c r="E22" s="8">
        <f t="shared" ref="E22:BN22" si="8">E18-E19</f>
        <v>0.59291250000000062</v>
      </c>
      <c r="F22" s="8">
        <f t="shared" si="8"/>
        <v>0.17350409999999883</v>
      </c>
      <c r="G22" s="8">
        <f t="shared" si="8"/>
        <v>0.95422320000000127</v>
      </c>
      <c r="H22" s="8">
        <f t="shared" si="8"/>
        <v>0.30507470000000048</v>
      </c>
      <c r="I22" s="8">
        <f t="shared" si="8"/>
        <v>9.2252999999953289E-3</v>
      </c>
      <c r="J22" s="8">
        <f t="shared" si="8"/>
        <v>-0.58386920000000586</v>
      </c>
      <c r="K22" s="8">
        <f t="shared" si="8"/>
        <v>1.2035119000000076</v>
      </c>
      <c r="L22" s="8">
        <f t="shared" si="8"/>
        <v>-0.31425359999999536</v>
      </c>
      <c r="M22" s="8">
        <f t="shared" si="8"/>
        <v>0.52424850000000944</v>
      </c>
      <c r="N22" s="8">
        <f t="shared" si="8"/>
        <v>10.208652199999996</v>
      </c>
      <c r="O22" s="8">
        <f t="shared" si="8"/>
        <v>1.2786956000000025</v>
      </c>
      <c r="P22" s="8">
        <f t="shared" si="8"/>
        <v>-6.6367500000001911E-2</v>
      </c>
      <c r="Q22" s="8">
        <f t="shared" si="8"/>
        <v>0.57801079999999416</v>
      </c>
      <c r="R22" s="8">
        <f t="shared" si="8"/>
        <v>4.0674870999999904</v>
      </c>
      <c r="S22" s="8">
        <f t="shared" si="8"/>
        <v>-1.219697200000013</v>
      </c>
      <c r="T22" s="8">
        <f t="shared" si="8"/>
        <v>-1.230436399999995</v>
      </c>
      <c r="U22" s="8">
        <f t="shared" si="8"/>
        <v>1.3315572999999858</v>
      </c>
      <c r="V22" s="8">
        <f t="shared" si="8"/>
        <v>7.8468566999999894</v>
      </c>
      <c r="W22" s="8">
        <f t="shared" si="8"/>
        <v>16.904995999999976</v>
      </c>
      <c r="X22" s="8">
        <f t="shared" si="8"/>
        <v>14.431608000000026</v>
      </c>
      <c r="Y22" s="8">
        <f t="shared" si="8"/>
        <v>6.6951600000000013</v>
      </c>
      <c r="Z22" s="8">
        <f t="shared" si="8"/>
        <v>20.879719999999992</v>
      </c>
      <c r="AA22" s="8">
        <f t="shared" si="8"/>
        <v>10.011280000000028</v>
      </c>
      <c r="AB22" s="8">
        <f t="shared" si="8"/>
        <v>13.530319999999989</v>
      </c>
      <c r="AC22" s="8">
        <f t="shared" si="8"/>
        <v>5.0449999999998738</v>
      </c>
      <c r="AD22" s="8">
        <f t="shared" si="8"/>
        <v>-3.1351999999999123</v>
      </c>
      <c r="AE22" s="8">
        <f t="shared" si="8"/>
        <v>16.093630000000019</v>
      </c>
      <c r="AF22" s="8">
        <f t="shared" si="8"/>
        <v>-0.50540000000006557</v>
      </c>
      <c r="AG22" s="8">
        <f t="shared" si="8"/>
        <v>15.316699999999912</v>
      </c>
      <c r="AH22" s="8">
        <f t="shared" si="8"/>
        <v>7.1442000000000121</v>
      </c>
      <c r="AI22" s="8">
        <f t="shared" si="8"/>
        <v>-6.3386600000002318</v>
      </c>
      <c r="AJ22" s="8">
        <f t="shared" si="8"/>
        <v>6.6600400000000946</v>
      </c>
      <c r="AK22" s="8">
        <f t="shared" si="8"/>
        <v>6.1824199999999792</v>
      </c>
      <c r="AL22" s="8">
        <f t="shared" si="8"/>
        <v>-5.4805599999998549</v>
      </c>
      <c r="AM22" s="8">
        <f t="shared" si="8"/>
        <v>34.346519999999941</v>
      </c>
      <c r="AN22" s="8">
        <f t="shared" si="8"/>
        <v>5.0879999999999654</v>
      </c>
      <c r="AO22" s="8">
        <f t="shared" si="8"/>
        <v>-3.4239999999998645</v>
      </c>
      <c r="AP22" s="8">
        <f t="shared" si="8"/>
        <v>4.5439999999999827</v>
      </c>
      <c r="AQ22" s="8">
        <f t="shared" si="8"/>
        <v>-1.6570000000000391</v>
      </c>
      <c r="AR22" s="8">
        <f t="shared" si="8"/>
        <v>3.6049999999999045</v>
      </c>
      <c r="AS22" s="8">
        <f t="shared" si="8"/>
        <v>6.4850000000001593</v>
      </c>
      <c r="AT22" s="8">
        <f t="shared" si="8"/>
        <v>8.9209999999995944</v>
      </c>
      <c r="AU22" s="8">
        <f t="shared" si="8"/>
        <v>28.121000000000208</v>
      </c>
      <c r="AV22" s="8">
        <f t="shared" si="8"/>
        <v>12.715999999999781</v>
      </c>
      <c r="AW22" s="8">
        <f t="shared" si="8"/>
        <v>7.9440000000001874</v>
      </c>
      <c r="AX22" s="8">
        <f t="shared" si="8"/>
        <v>-39.363000000000056</v>
      </c>
      <c r="AY22" s="8">
        <f t="shared" si="8"/>
        <v>10.421000000000049</v>
      </c>
      <c r="AZ22" s="8">
        <f t="shared" si="8"/>
        <v>55.474000000000046</v>
      </c>
      <c r="BA22" s="8">
        <f t="shared" si="8"/>
        <v>98.865999999999872</v>
      </c>
      <c r="BB22" s="8">
        <f t="shared" si="8"/>
        <v>-42.408999999999764</v>
      </c>
      <c r="BC22" s="8">
        <f t="shared" si="8"/>
        <v>1.7959999999998217</v>
      </c>
      <c r="BD22" s="8">
        <f t="shared" si="8"/>
        <v>-18.342999999999847</v>
      </c>
      <c r="BE22" s="8">
        <f t="shared" si="8"/>
        <v>2.4320000000000874</v>
      </c>
      <c r="BF22" s="8">
        <f t="shared" si="8"/>
        <v>-18.041000000000139</v>
      </c>
      <c r="BG22" s="8">
        <f t="shared" si="8"/>
        <v>-16.197000000000116</v>
      </c>
      <c r="BH22" s="8">
        <f t="shared" si="8"/>
        <v>-25.360999999999876</v>
      </c>
      <c r="BI22" s="8">
        <f t="shared" si="8"/>
        <v>4.4380000000001019</v>
      </c>
      <c r="BJ22" s="8">
        <f t="shared" si="8"/>
        <v>3.305000000000291</v>
      </c>
      <c r="BK22" s="8">
        <f t="shared" si="8"/>
        <v>-8.4050000000002001</v>
      </c>
      <c r="BL22" s="8">
        <f t="shared" si="8"/>
        <v>67.763799999999492</v>
      </c>
      <c r="BM22" s="8">
        <f t="shared" si="8"/>
        <v>2.5212000000001353</v>
      </c>
      <c r="BN22" s="8">
        <f t="shared" si="8"/>
        <v>0.10410000000024411</v>
      </c>
      <c r="BO22" s="8">
        <f>BO18-BO19</f>
        <v>-6.4000000000000909</v>
      </c>
    </row>
    <row r="23" spans="1:67" x14ac:dyDescent="0.15">
      <c r="B23" s="33" t="s">
        <v>222</v>
      </c>
      <c r="C23" s="8"/>
      <c r="D23" s="41">
        <f>D19/D4</f>
        <v>-1.1764957082461424E-2</v>
      </c>
      <c r="E23" s="41">
        <f t="shared" ref="E23:BO23" si="9">E19/E4</f>
        <v>-1.1456425406203868E-2</v>
      </c>
      <c r="F23" s="41">
        <f t="shared" si="9"/>
        <v>-1.7028081397391836E-3</v>
      </c>
      <c r="G23" s="41">
        <f t="shared" si="9"/>
        <v>-3.8655672947299248E-3</v>
      </c>
      <c r="H23" s="41">
        <f t="shared" si="9"/>
        <v>-8.3004734647728444E-3</v>
      </c>
      <c r="I23" s="41">
        <f t="shared" si="9"/>
        <v>-5.5939389181125189E-3</v>
      </c>
      <c r="J23" s="41">
        <f t="shared" si="9"/>
        <v>-2.1502909714340122E-3</v>
      </c>
      <c r="K23" s="41">
        <f t="shared" si="9"/>
        <v>5.4475403428443005E-3</v>
      </c>
      <c r="L23" s="41">
        <f t="shared" si="9"/>
        <v>1.4388378735296789E-2</v>
      </c>
      <c r="M23" s="41">
        <f t="shared" si="9"/>
        <v>1.6197070288164388E-3</v>
      </c>
      <c r="N23" s="41">
        <f t="shared" si="9"/>
        <v>3.4686311635829506E-4</v>
      </c>
      <c r="O23" s="41">
        <f t="shared" si="9"/>
        <v>3.010870805752114E-3</v>
      </c>
      <c r="P23" s="41">
        <f t="shared" si="9"/>
        <v>-2.187402148421285E-3</v>
      </c>
      <c r="Q23" s="41">
        <f t="shared" si="9"/>
        <v>6.8079890804761424E-4</v>
      </c>
      <c r="R23" s="41">
        <f t="shared" si="9"/>
        <v>-9.4092698024525489E-4</v>
      </c>
      <c r="S23" s="41">
        <f t="shared" si="9"/>
        <v>2.9200088181926123E-2</v>
      </c>
      <c r="T23" s="41">
        <f t="shared" si="9"/>
        <v>1.6295687643977545E-2</v>
      </c>
      <c r="U23" s="41">
        <f t="shared" si="9"/>
        <v>1.1389570642130111E-2</v>
      </c>
      <c r="V23" s="41">
        <f t="shared" si="9"/>
        <v>1.7968245772557147E-2</v>
      </c>
      <c r="W23" s="41">
        <f t="shared" si="9"/>
        <v>4.819065317294923E-3</v>
      </c>
      <c r="X23" s="41">
        <f t="shared" si="9"/>
        <v>4.2853664475285625E-3</v>
      </c>
      <c r="Y23" s="41">
        <f t="shared" si="9"/>
        <v>2.4075217898565628E-2</v>
      </c>
      <c r="Z23" s="41">
        <f t="shared" si="9"/>
        <v>2.8369133208985192E-2</v>
      </c>
      <c r="AA23" s="41">
        <f t="shared" si="9"/>
        <v>2.5407678874486504E-2</v>
      </c>
      <c r="AB23" s="41">
        <f t="shared" si="9"/>
        <v>2.7360932350819624E-2</v>
      </c>
      <c r="AC23" s="41">
        <f t="shared" si="9"/>
        <v>2.9724596767275444E-2</v>
      </c>
      <c r="AD23" s="41">
        <f t="shared" si="9"/>
        <v>3.1974131962346899E-2</v>
      </c>
      <c r="AE23" s="41">
        <f t="shared" si="9"/>
        <v>2.0144091646679893E-2</v>
      </c>
      <c r="AF23" s="41">
        <f t="shared" si="9"/>
        <v>2.5644850115918976E-2</v>
      </c>
      <c r="AG23" s="41">
        <f t="shared" si="9"/>
        <v>1.7821307544420482E-2</v>
      </c>
      <c r="AH23" s="41">
        <f t="shared" si="9"/>
        <v>2.4337807746410766E-2</v>
      </c>
      <c r="AI23" s="41">
        <f t="shared" si="9"/>
        <v>2.8629529039438412E-2</v>
      </c>
      <c r="AJ23" s="41">
        <f t="shared" si="9"/>
        <v>4.6011301672969455E-2</v>
      </c>
      <c r="AK23" s="41">
        <f t="shared" si="9"/>
        <v>6.3587944863888968E-2</v>
      </c>
      <c r="AL23" s="41">
        <f t="shared" si="9"/>
        <v>5.4229841160062894E-2</v>
      </c>
      <c r="AM23" s="41">
        <f t="shared" si="9"/>
        <v>5.1085429948788154E-2</v>
      </c>
      <c r="AN23" s="41">
        <f t="shared" si="9"/>
        <v>3.9058794217841919E-2</v>
      </c>
      <c r="AO23" s="41">
        <f t="shared" si="9"/>
        <v>3.6529115230236782E-2</v>
      </c>
      <c r="AP23" s="41">
        <f t="shared" si="9"/>
        <v>2.3785853349665997E-2</v>
      </c>
      <c r="AQ23" s="41">
        <f t="shared" si="9"/>
        <v>1.6029276252160062E-2</v>
      </c>
      <c r="AR23" s="41">
        <f t="shared" si="9"/>
        <v>1.3184903133739432E-2</v>
      </c>
      <c r="AS23" s="41">
        <f t="shared" si="9"/>
        <v>1.3792094656091535E-2</v>
      </c>
      <c r="AT23" s="41">
        <f t="shared" si="9"/>
        <v>3.1602269513908668E-2</v>
      </c>
      <c r="AU23" s="41">
        <f t="shared" si="9"/>
        <v>4.0154758853131203E-2</v>
      </c>
      <c r="AV23" s="41">
        <f t="shared" si="9"/>
        <v>3.5905702929368795E-2</v>
      </c>
      <c r="AW23" s="41">
        <f t="shared" si="9"/>
        <v>3.3555598970499464E-2</v>
      </c>
      <c r="AX23" s="41">
        <f t="shared" si="9"/>
        <v>2.4436856079400444E-2</v>
      </c>
      <c r="AY23" s="41">
        <f t="shared" si="9"/>
        <v>2.6362446944410152E-2</v>
      </c>
      <c r="AZ23" s="41">
        <f t="shared" si="9"/>
        <v>3.2637348297011592E-2</v>
      </c>
      <c r="BA23" s="41">
        <f t="shared" si="9"/>
        <v>7.1747790512605256E-2</v>
      </c>
      <c r="BB23" s="41">
        <f t="shared" si="9"/>
        <v>6.8866715548474317E-2</v>
      </c>
      <c r="BC23" s="41">
        <f t="shared" si="9"/>
        <v>5.1547608810665162E-2</v>
      </c>
      <c r="BD23" s="41">
        <f t="shared" si="9"/>
        <v>4.9809843336186585E-2</v>
      </c>
      <c r="BE23" s="41">
        <f t="shared" si="9"/>
        <v>4.0840925944294088E-2</v>
      </c>
      <c r="BF23" s="41">
        <f t="shared" si="9"/>
        <v>3.9046593464867094E-2</v>
      </c>
      <c r="BG23" s="41">
        <f t="shared" si="9"/>
        <v>3.6251746699465855E-2</v>
      </c>
      <c r="BH23" s="41">
        <f t="shared" si="9"/>
        <v>3.6372563983547941E-2</v>
      </c>
      <c r="BI23" s="41">
        <f t="shared" si="9"/>
        <v>2.9584170931926189E-2</v>
      </c>
      <c r="BJ23" s="41">
        <f t="shared" si="9"/>
        <v>2.2889545408000402E-2</v>
      </c>
      <c r="BK23" s="41">
        <f t="shared" si="9"/>
        <v>3.0646507783158642E-2</v>
      </c>
      <c r="BL23" s="41">
        <f t="shared" si="9"/>
        <v>8.9840937565794268E-2</v>
      </c>
      <c r="BM23" s="41">
        <f t="shared" si="9"/>
        <v>6.4776641229550416E-2</v>
      </c>
      <c r="BN23" s="41">
        <f t="shared" si="9"/>
        <v>4.8045274662649066E-2</v>
      </c>
      <c r="BO23" s="41">
        <f t="shared" si="9"/>
        <v>5.4939154885963792E-2</v>
      </c>
    </row>
    <row r="24" spans="1:67" x14ac:dyDescent="0.15">
      <c r="A24" s="21" t="s">
        <v>391</v>
      </c>
      <c r="B24" s="33" t="s">
        <v>346</v>
      </c>
      <c r="C24" s="8"/>
      <c r="D24" s="41">
        <f>D22/D4</f>
        <v>1.2689447837041408E-2</v>
      </c>
      <c r="E24" s="41">
        <f t="shared" ref="E24:BO24" si="10">E22/E4</f>
        <v>1.1677252584933543E-2</v>
      </c>
      <c r="F24" s="41">
        <f t="shared" si="10"/>
        <v>3.0489596879063512E-3</v>
      </c>
      <c r="G24" s="41">
        <f t="shared" si="10"/>
        <v>1.4957883186506588E-2</v>
      </c>
      <c r="H24" s="41">
        <f t="shared" si="10"/>
        <v>4.311705179845954E-3</v>
      </c>
      <c r="I24" s="41">
        <f t="shared" si="10"/>
        <v>1.2071523906722317E-4</v>
      </c>
      <c r="J24" s="41">
        <f t="shared" si="10"/>
        <v>-7.0493468234613032E-3</v>
      </c>
      <c r="K24" s="41">
        <f t="shared" si="10"/>
        <v>1.3440302641130242E-2</v>
      </c>
      <c r="L24" s="41">
        <f t="shared" si="10"/>
        <v>-3.2170756426399202E-3</v>
      </c>
      <c r="M24" s="41">
        <f t="shared" si="10"/>
        <v>4.6655438477832215E-3</v>
      </c>
      <c r="N24" s="41">
        <f t="shared" si="10"/>
        <v>8.1215709080494497E-2</v>
      </c>
      <c r="O24" s="41">
        <f t="shared" si="10"/>
        <v>9.1210311572700476E-3</v>
      </c>
      <c r="P24" s="41">
        <f t="shared" si="10"/>
        <v>-4.2410871190579351E-4</v>
      </c>
      <c r="Q24" s="41">
        <f t="shared" si="10"/>
        <v>3.2202055767569801E-3</v>
      </c>
      <c r="R24" s="41">
        <f t="shared" si="10"/>
        <v>1.9427453574567224E-2</v>
      </c>
      <c r="S24" s="41">
        <f t="shared" si="10"/>
        <v>-5.1709254014821902E-3</v>
      </c>
      <c r="T24" s="41">
        <f t="shared" si="10"/>
        <v>-4.5135078426481404E-3</v>
      </c>
      <c r="U24" s="41">
        <f t="shared" si="10"/>
        <v>4.3400486299203919E-3</v>
      </c>
      <c r="V24" s="41">
        <f t="shared" si="10"/>
        <v>2.2508660556774633E-2</v>
      </c>
      <c r="W24" s="41">
        <f t="shared" si="10"/>
        <v>4.2452464779889947E-2</v>
      </c>
      <c r="X24" s="41">
        <f t="shared" si="10"/>
        <v>3.194459127432106E-2</v>
      </c>
      <c r="Y24" s="41">
        <f t="shared" si="10"/>
        <v>1.3128150827965531E-2</v>
      </c>
      <c r="Z24" s="41">
        <f t="shared" si="10"/>
        <v>3.5631590354085127E-2</v>
      </c>
      <c r="AA24" s="41">
        <f t="shared" si="10"/>
        <v>1.5389846766854461E-2</v>
      </c>
      <c r="AB24" s="41">
        <f t="shared" si="10"/>
        <v>1.9136840020932619E-2</v>
      </c>
      <c r="AC24" s="41">
        <f t="shared" si="10"/>
        <v>6.6584047016650287E-3</v>
      </c>
      <c r="AD24" s="41">
        <f t="shared" si="10"/>
        <v>-3.8487790266585058E-3</v>
      </c>
      <c r="AE24" s="41">
        <f t="shared" si="10"/>
        <v>1.8801343017326302E-2</v>
      </c>
      <c r="AF24" s="41">
        <f t="shared" si="10"/>
        <v>-5.4625141183407703E-4</v>
      </c>
      <c r="AG24" s="41">
        <f t="shared" si="10"/>
        <v>1.5360924100485208E-2</v>
      </c>
      <c r="AH24" s="41">
        <f t="shared" si="10"/>
        <v>6.7810992590736537E-3</v>
      </c>
      <c r="AI24" s="41">
        <f t="shared" si="10"/>
        <v>-5.8062022249602526E-3</v>
      </c>
      <c r="AJ24" s="41">
        <f t="shared" si="10"/>
        <v>5.8887180443915558E-3</v>
      </c>
      <c r="AK24" s="41">
        <f t="shared" si="10"/>
        <v>5.4131136948076157E-3</v>
      </c>
      <c r="AL24" s="41">
        <f t="shared" si="10"/>
        <v>-4.6450659269221487E-3</v>
      </c>
      <c r="AM24" s="41">
        <f t="shared" si="10"/>
        <v>2.8192794225924685E-2</v>
      </c>
      <c r="AN24" s="41">
        <f t="shared" si="10"/>
        <v>4.0630345310021711E-3</v>
      </c>
      <c r="AO24" s="41">
        <f t="shared" si="10"/>
        <v>-2.6485619716315068E-3</v>
      </c>
      <c r="AP24" s="41">
        <f t="shared" si="10"/>
        <v>3.3612052998159493E-3</v>
      </c>
      <c r="AQ24" s="41">
        <f t="shared" si="10"/>
        <v>-1.1827274680424747E-3</v>
      </c>
      <c r="AR24" s="41">
        <f t="shared" si="10"/>
        <v>2.4381418721276791E-3</v>
      </c>
      <c r="AS24" s="41">
        <f t="shared" si="10"/>
        <v>4.2159667143415415E-3</v>
      </c>
      <c r="AT24" s="41">
        <f t="shared" si="10"/>
        <v>5.6183631864637779E-3</v>
      </c>
      <c r="AU24" s="41">
        <f t="shared" si="10"/>
        <v>1.7245101081398772E-2</v>
      </c>
      <c r="AV24" s="41">
        <f t="shared" si="10"/>
        <v>7.4623581075092356E-3</v>
      </c>
      <c r="AW24" s="41">
        <f t="shared" si="10"/>
        <v>4.4985432398686152E-3</v>
      </c>
      <c r="AX24" s="41">
        <f t="shared" si="10"/>
        <v>-2.1298584368917937E-2</v>
      </c>
      <c r="AY24" s="41">
        <f t="shared" si="10"/>
        <v>5.3678864301314796E-3</v>
      </c>
      <c r="AZ24" s="41">
        <f t="shared" si="10"/>
        <v>2.7843082142964718E-2</v>
      </c>
      <c r="BA24" s="41">
        <f t="shared" si="10"/>
        <v>5.1056019813862819E-2</v>
      </c>
      <c r="BB24" s="41">
        <f t="shared" si="10"/>
        <v>-2.1254565128159261E-2</v>
      </c>
      <c r="BC24" s="41">
        <f t="shared" si="10"/>
        <v>8.7253548804894633E-4</v>
      </c>
      <c r="BD24" s="41">
        <f t="shared" si="10"/>
        <v>-8.7815802727301585E-3</v>
      </c>
      <c r="BE24" s="41">
        <f t="shared" si="10"/>
        <v>1.1486923705477956E-3</v>
      </c>
      <c r="BF24" s="41">
        <f t="shared" si="10"/>
        <v>-8.3920800645652625E-3</v>
      </c>
      <c r="BG24" s="41">
        <f t="shared" si="10"/>
        <v>-7.3675237623907026E-3</v>
      </c>
      <c r="BH24" s="41">
        <f t="shared" si="10"/>
        <v>-1.1351627412741106E-2</v>
      </c>
      <c r="BI24" s="41">
        <f t="shared" si="10"/>
        <v>1.9318817956489136E-3</v>
      </c>
      <c r="BJ24" s="41">
        <f t="shared" si="10"/>
        <v>1.398464693103767E-3</v>
      </c>
      <c r="BK24" s="41">
        <f t="shared" si="10"/>
        <v>-3.4480141612670476E-3</v>
      </c>
      <c r="BL24" s="41">
        <f t="shared" si="10"/>
        <v>2.9235854885082048E-2</v>
      </c>
      <c r="BM24" s="41">
        <f t="shared" si="10"/>
        <v>1.0076263389656825E-3</v>
      </c>
      <c r="BN24" s="41">
        <f t="shared" si="10"/>
        <v>3.9445385003722533E-5</v>
      </c>
      <c r="BO24" s="41">
        <f t="shared" si="10"/>
        <v>-2.2831856575985278E-3</v>
      </c>
    </row>
    <row r="25" spans="1:67" s="57" customFormat="1" x14ac:dyDescent="0.15">
      <c r="A25" s="72" t="s">
        <v>392</v>
      </c>
      <c r="B25" s="71" t="s">
        <v>395</v>
      </c>
      <c r="C25" s="41"/>
      <c r="D25" s="41">
        <f>D7/D4</f>
        <v>1.0932228722722807E-2</v>
      </c>
      <c r="E25" s="41">
        <f t="shared" ref="E25:BO25" si="11">E7/E4</f>
        <v>1.0339734121122601E-2</v>
      </c>
      <c r="F25" s="41">
        <f t="shared" si="11"/>
        <v>1.0473412293958458E-2</v>
      </c>
      <c r="G25" s="41">
        <f t="shared" si="11"/>
        <v>9.2485186694673486E-3</v>
      </c>
      <c r="H25" s="41">
        <f t="shared" si="11"/>
        <v>7.7733022401243737E-3</v>
      </c>
      <c r="I25" s="41">
        <f t="shared" si="11"/>
        <v>8.0474208997409133E-3</v>
      </c>
      <c r="J25" s="41">
        <f t="shared" si="11"/>
        <v>7.2441020935455052E-3</v>
      </c>
      <c r="K25" s="41">
        <f t="shared" si="11"/>
        <v>9.3025852923111271E-3</v>
      </c>
      <c r="L25" s="41">
        <f t="shared" si="11"/>
        <v>1.0155298260700428E-2</v>
      </c>
      <c r="M25" s="41">
        <f t="shared" si="11"/>
        <v>9.9407294021323176E-3</v>
      </c>
      <c r="N25" s="41">
        <f t="shared" si="11"/>
        <v>8.4169994749319806E-3</v>
      </c>
      <c r="O25" s="41">
        <f t="shared" si="11"/>
        <v>7.16160693905501E-3</v>
      </c>
      <c r="P25" s="41">
        <f t="shared" si="11"/>
        <v>5.6234703202182931E-3</v>
      </c>
      <c r="Q25" s="41">
        <f t="shared" si="11"/>
        <v>5.1477757040586086E-3</v>
      </c>
      <c r="R25" s="41">
        <f t="shared" si="11"/>
        <v>5.8127316495357462E-3</v>
      </c>
      <c r="S25" s="41">
        <f t="shared" si="11"/>
        <v>9.0344079092404481E-3</v>
      </c>
      <c r="T25" s="41">
        <f t="shared" si="11"/>
        <v>8.2168063034642642E-3</v>
      </c>
      <c r="U25" s="41">
        <f t="shared" si="11"/>
        <v>9.3967869051227639E-3</v>
      </c>
      <c r="V25" s="41">
        <f t="shared" si="11"/>
        <v>1.0317972548513403E-2</v>
      </c>
      <c r="W25" s="41">
        <f t="shared" si="11"/>
        <v>1.1333216142236509E-2</v>
      </c>
      <c r="X25" s="41">
        <f t="shared" si="11"/>
        <v>1.2192044624477058E-2</v>
      </c>
      <c r="Y25" s="41">
        <f t="shared" si="11"/>
        <v>1.6998539172720768E-2</v>
      </c>
      <c r="Z25" s="41">
        <f t="shared" si="11"/>
        <v>1.7496915471109525E-2</v>
      </c>
      <c r="AA25" s="41">
        <f t="shared" si="11"/>
        <v>2.2067233194775809E-2</v>
      </c>
      <c r="AB25" s="41">
        <f t="shared" si="11"/>
        <v>2.3315842326351074E-2</v>
      </c>
      <c r="AC25" s="41">
        <f t="shared" si="11"/>
        <v>2.5266303192998711E-2</v>
      </c>
      <c r="AD25" s="41">
        <f t="shared" si="11"/>
        <v>2.554763342810424E-2</v>
      </c>
      <c r="AE25" s="41">
        <f t="shared" si="11"/>
        <v>2.4628993800110518E-2</v>
      </c>
      <c r="AF25" s="41">
        <f t="shared" si="11"/>
        <v>2.3699356365817673E-2</v>
      </c>
      <c r="AG25" s="41">
        <f t="shared" si="11"/>
        <v>2.4526612116282778E-2</v>
      </c>
      <c r="AH25" s="41">
        <f t="shared" si="11"/>
        <v>2.6686067812890939E-2</v>
      </c>
      <c r="AI25" s="41">
        <f t="shared" si="11"/>
        <v>2.7978254198707527E-2</v>
      </c>
      <c r="AJ25" s="41">
        <f t="shared" si="11"/>
        <v>2.976525730271808E-2</v>
      </c>
      <c r="AK25" s="41">
        <f t="shared" si="11"/>
        <v>3.2184912430315932E-2</v>
      </c>
      <c r="AL25" s="41">
        <f t="shared" si="11"/>
        <v>3.3196962030466147E-2</v>
      </c>
      <c r="AM25" s="41">
        <f t="shared" si="11"/>
        <v>3.4493910642360133E-2</v>
      </c>
      <c r="AN25" s="41">
        <f t="shared" si="11"/>
        <v>3.5640990013303876E-2</v>
      </c>
      <c r="AO25" s="41">
        <f t="shared" si="11"/>
        <v>3.5241963617855206E-2</v>
      </c>
      <c r="AP25" s="41">
        <f t="shared" si="11"/>
        <v>3.3623888228088553E-2</v>
      </c>
      <c r="AQ25" s="41">
        <f t="shared" si="11"/>
        <v>3.0431142349138008E-2</v>
      </c>
      <c r="AR25" s="41">
        <f t="shared" si="11"/>
        <v>2.9259055110122178E-2</v>
      </c>
      <c r="AS25" s="41">
        <f t="shared" si="11"/>
        <v>3.0133922766870366E-2</v>
      </c>
      <c r="AT25" s="41">
        <f t="shared" si="11"/>
        <v>2.98451533508961E-2</v>
      </c>
      <c r="AU25" s="41">
        <f t="shared" si="11"/>
        <v>2.8413543913959081E-2</v>
      </c>
      <c r="AV25" s="41">
        <f t="shared" si="11"/>
        <v>2.7753211671935583E-2</v>
      </c>
      <c r="AW25" s="41">
        <f t="shared" si="11"/>
        <v>2.7018440969361322E-2</v>
      </c>
      <c r="AX25" s="41">
        <f t="shared" si="11"/>
        <v>2.601897788654715E-2</v>
      </c>
      <c r="AY25" s="41">
        <f t="shared" si="11"/>
        <v>2.6903820002472493E-2</v>
      </c>
      <c r="AZ25" s="41">
        <f t="shared" si="11"/>
        <v>2.877563516999769E-2</v>
      </c>
      <c r="BA25" s="41">
        <f t="shared" si="11"/>
        <v>2.5433505713114188E-2</v>
      </c>
      <c r="BB25" s="41">
        <f t="shared" si="11"/>
        <v>2.5273030623633969E-2</v>
      </c>
      <c r="BC25" s="41">
        <f t="shared" si="11"/>
        <v>2.7062203132674462E-2</v>
      </c>
      <c r="BD25" s="41">
        <f t="shared" si="11"/>
        <v>2.617957453164586E-2</v>
      </c>
      <c r="BE25" s="41">
        <f t="shared" si="11"/>
        <v>2.3084371265687065E-2</v>
      </c>
      <c r="BF25" s="41">
        <f t="shared" si="11"/>
        <v>2.1603291522561768E-2</v>
      </c>
      <c r="BG25" s="41">
        <f t="shared" si="11"/>
        <v>1.992738460866654E-2</v>
      </c>
      <c r="BH25" s="41">
        <f t="shared" si="11"/>
        <v>1.8391059782134338E-2</v>
      </c>
      <c r="BI25" s="41">
        <f t="shared" si="11"/>
        <v>1.7297698718724452E-2</v>
      </c>
      <c r="BJ25" s="41">
        <f t="shared" si="11"/>
        <v>1.7069308841089561E-2</v>
      </c>
      <c r="BK25" s="41">
        <f t="shared" si="11"/>
        <v>1.4480018542562768E-2</v>
      </c>
      <c r="BL25" s="41">
        <f t="shared" si="11"/>
        <v>1.2569936043682201E-2</v>
      </c>
      <c r="BM25" s="41">
        <f t="shared" si="11"/>
        <v>1.3819492126270625E-2</v>
      </c>
      <c r="BN25" s="41">
        <f t="shared" si="11"/>
        <v>1.9224036145765285E-2</v>
      </c>
      <c r="BO25" s="41">
        <f t="shared" si="11"/>
        <v>1.7873062725888223E-2</v>
      </c>
    </row>
    <row r="26" spans="1:67" x14ac:dyDescent="0.15">
      <c r="B26" s="33" t="s">
        <v>393</v>
      </c>
      <c r="C26" s="8"/>
      <c r="D26" s="34">
        <f>D21+D24+D25</f>
        <v>9.2449075457998187E-4</v>
      </c>
      <c r="E26" s="34">
        <f t="shared" ref="E26:P26" si="12">E21+E24+E25</f>
        <v>2.2082717872967846E-4</v>
      </c>
      <c r="F26" s="34">
        <f t="shared" si="12"/>
        <v>1.3461515481671665E-3</v>
      </c>
      <c r="G26" s="34">
        <f t="shared" si="12"/>
        <v>1.1092315891776663E-2</v>
      </c>
      <c r="H26" s="34">
        <f t="shared" si="12"/>
        <v>-3.9887682849268922E-3</v>
      </c>
      <c r="I26" s="34">
        <f t="shared" si="12"/>
        <v>-5.473223679045295E-3</v>
      </c>
      <c r="J26" s="34">
        <f t="shared" si="12"/>
        <v>-9.1996377948953146E-3</v>
      </c>
      <c r="K26" s="34">
        <f t="shared" si="12"/>
        <v>1.8887842983974543E-2</v>
      </c>
      <c r="L26" s="34">
        <f t="shared" si="12"/>
        <v>1.1171303092656869E-2</v>
      </c>
      <c r="M26" s="34">
        <f t="shared" si="12"/>
        <v>6.2852508765996601E-3</v>
      </c>
      <c r="N26" s="34">
        <f t="shared" si="12"/>
        <v>8.1562572196852784E-2</v>
      </c>
      <c r="O26" s="34">
        <f t="shared" si="12"/>
        <v>1.2131901963022163E-2</v>
      </c>
      <c r="P26" s="34">
        <f t="shared" si="12"/>
        <v>-2.6115108603270779E-3</v>
      </c>
      <c r="Q26" s="34">
        <f t="shared" ref="Q26:BO26" si="13">Q21+Q24+Q25</f>
        <v>3.9010044848045936E-3</v>
      </c>
      <c r="R26" s="34">
        <f t="shared" si="13"/>
        <v>1.848652659432197E-2</v>
      </c>
      <c r="S26" s="34">
        <f t="shared" si="13"/>
        <v>2.4029162780443931E-2</v>
      </c>
      <c r="T26" s="34">
        <f t="shared" si="13"/>
        <v>1.1782179801329402E-2</v>
      </c>
      <c r="U26" s="34">
        <f t="shared" si="13"/>
        <v>1.57296192720505E-2</v>
      </c>
      <c r="V26" s="34">
        <f t="shared" si="13"/>
        <v>4.0476906329331777E-2</v>
      </c>
      <c r="W26" s="34">
        <f t="shared" si="13"/>
        <v>4.727153009718487E-2</v>
      </c>
      <c r="X26" s="34">
        <f t="shared" si="13"/>
        <v>3.6229957721849622E-2</v>
      </c>
      <c r="Y26" s="34">
        <f t="shared" si="13"/>
        <v>3.7203368726531155E-2</v>
      </c>
      <c r="Z26" s="34">
        <f t="shared" si="13"/>
        <v>6.4000723563070322E-2</v>
      </c>
      <c r="AA26" s="34">
        <f t="shared" si="13"/>
        <v>4.0797525641340968E-2</v>
      </c>
      <c r="AB26" s="34">
        <f t="shared" si="13"/>
        <v>4.6497772371752247E-2</v>
      </c>
      <c r="AC26" s="34">
        <f t="shared" si="13"/>
        <v>3.6383001468940475E-2</v>
      </c>
      <c r="AD26" s="34">
        <f t="shared" si="13"/>
        <v>2.8125352935688398E-2</v>
      </c>
      <c r="AE26" s="34">
        <f t="shared" si="13"/>
        <v>3.8945434664006198E-2</v>
      </c>
      <c r="AF26" s="34">
        <f t="shared" si="13"/>
        <v>2.5098598704084898E-2</v>
      </c>
      <c r="AG26" s="34">
        <f t="shared" si="13"/>
        <v>3.3182231644905691E-2</v>
      </c>
      <c r="AH26" s="34">
        <f t="shared" si="13"/>
        <v>3.111890700548442E-2</v>
      </c>
      <c r="AI26" s="34">
        <f t="shared" si="13"/>
        <v>2.2823326814478156E-2</v>
      </c>
      <c r="AJ26" s="34">
        <f t="shared" si="13"/>
        <v>5.1900019717361009E-2</v>
      </c>
      <c r="AK26" s="34">
        <f t="shared" si="13"/>
        <v>6.9001058558696593E-2</v>
      </c>
      <c r="AL26" s="34">
        <f t="shared" si="13"/>
        <v>4.9584775233140747E-2</v>
      </c>
      <c r="AM26" s="34">
        <f t="shared" si="13"/>
        <v>7.9278224174712836E-2</v>
      </c>
      <c r="AN26" s="34">
        <f t="shared" si="13"/>
        <v>4.3121828748844092E-2</v>
      </c>
      <c r="AO26" s="34">
        <f t="shared" si="13"/>
        <v>3.3880553258605277E-2</v>
      </c>
      <c r="AP26" s="34">
        <f t="shared" si="13"/>
        <v>2.7147058649481946E-2</v>
      </c>
      <c r="AQ26" s="34">
        <f t="shared" si="13"/>
        <v>1.4846548784117586E-2</v>
      </c>
      <c r="AR26" s="34">
        <f t="shared" si="13"/>
        <v>1.5623045005867113E-2</v>
      </c>
      <c r="AS26" s="34">
        <f t="shared" si="13"/>
        <v>1.8008061370433079E-2</v>
      </c>
      <c r="AT26" s="34">
        <f t="shared" si="13"/>
        <v>3.7220632700372444E-2</v>
      </c>
      <c r="AU26" s="34">
        <f t="shared" si="13"/>
        <v>5.7399859934529972E-2</v>
      </c>
      <c r="AV26" s="34">
        <f t="shared" si="13"/>
        <v>4.3368061036878028E-2</v>
      </c>
      <c r="AW26" s="34">
        <f t="shared" si="13"/>
        <v>3.8054142210368083E-2</v>
      </c>
      <c r="AX26" s="34">
        <f t="shared" si="13"/>
        <v>3.1382717104825077E-3</v>
      </c>
      <c r="AY26" s="34">
        <f t="shared" si="13"/>
        <v>3.1730333374541633E-2</v>
      </c>
      <c r="AZ26" s="34">
        <f t="shared" si="13"/>
        <v>6.0480430439976307E-2</v>
      </c>
      <c r="BA26" s="34">
        <f t="shared" si="13"/>
        <v>0.12280381032646807</v>
      </c>
      <c r="BB26" s="34">
        <f t="shared" si="13"/>
        <v>4.7612150420315059E-2</v>
      </c>
      <c r="BC26" s="34">
        <f t="shared" si="13"/>
        <v>5.2420144298714111E-2</v>
      </c>
      <c r="BD26" s="34">
        <f t="shared" si="13"/>
        <v>4.102826306345643E-2</v>
      </c>
      <c r="BE26" s="34">
        <f t="shared" si="13"/>
        <v>4.1989618314841881E-2</v>
      </c>
      <c r="BF26" s="34">
        <f t="shared" si="13"/>
        <v>3.0654513400301831E-2</v>
      </c>
      <c r="BG26" s="34">
        <f t="shared" si="13"/>
        <v>2.8884222937075151E-2</v>
      </c>
      <c r="BH26" s="34">
        <f t="shared" si="13"/>
        <v>2.5020936570806833E-2</v>
      </c>
      <c r="BI26" s="34">
        <f t="shared" si="13"/>
        <v>3.15160527275751E-2</v>
      </c>
      <c r="BJ26" s="34">
        <f t="shared" si="13"/>
        <v>2.4288010101104172E-2</v>
      </c>
      <c r="BK26" s="34">
        <f t="shared" si="13"/>
        <v>2.7198493621891598E-2</v>
      </c>
      <c r="BL26" s="34">
        <f t="shared" si="13"/>
        <v>0.11907679245087632</v>
      </c>
      <c r="BM26" s="34">
        <f t="shared" si="13"/>
        <v>6.5784267568516103E-2</v>
      </c>
      <c r="BN26" s="34">
        <f t="shared" si="13"/>
        <v>4.8084720047652782E-2</v>
      </c>
      <c r="BO26" s="34">
        <f t="shared" si="13"/>
        <v>5.2655969228365268E-2</v>
      </c>
    </row>
    <row r="27" spans="1:67" x14ac:dyDescent="0.15">
      <c r="B27" s="33" t="s">
        <v>396</v>
      </c>
      <c r="C27" s="8"/>
      <c r="D27" s="34">
        <f>D18/D4</f>
        <v>9.2449075457998317E-4</v>
      </c>
      <c r="E27" s="34">
        <f t="shared" ref="E27:BO27" si="14">E18/E4</f>
        <v>2.2082717872967369E-4</v>
      </c>
      <c r="F27" s="34">
        <f t="shared" si="14"/>
        <v>1.3461515481671675E-3</v>
      </c>
      <c r="G27" s="34">
        <f t="shared" si="14"/>
        <v>1.1092315891776663E-2</v>
      </c>
      <c r="H27" s="34">
        <f t="shared" si="14"/>
        <v>-3.9887682849268904E-3</v>
      </c>
      <c r="I27" s="34">
        <f t="shared" si="14"/>
        <v>-5.4732236790452958E-3</v>
      </c>
      <c r="J27" s="34">
        <f t="shared" si="14"/>
        <v>-9.1996377948953163E-3</v>
      </c>
      <c r="K27" s="34">
        <f t="shared" si="14"/>
        <v>1.8887842983974543E-2</v>
      </c>
      <c r="L27" s="34">
        <f t="shared" si="14"/>
        <v>1.1171303092656869E-2</v>
      </c>
      <c r="M27" s="34">
        <f t="shared" si="14"/>
        <v>6.2852508765996601E-3</v>
      </c>
      <c r="N27" s="34">
        <f t="shared" si="14"/>
        <v>8.1562572196852784E-2</v>
      </c>
      <c r="O27" s="34">
        <f t="shared" si="14"/>
        <v>1.2131901963022161E-2</v>
      </c>
      <c r="P27" s="34">
        <f t="shared" si="14"/>
        <v>-2.6115108603270783E-3</v>
      </c>
      <c r="Q27" s="34">
        <f t="shared" si="14"/>
        <v>3.9010044848045945E-3</v>
      </c>
      <c r="R27" s="34">
        <f t="shared" si="14"/>
        <v>1.848652659432197E-2</v>
      </c>
      <c r="S27" s="34">
        <f t="shared" si="14"/>
        <v>2.4029162780443931E-2</v>
      </c>
      <c r="T27" s="34">
        <f t="shared" si="14"/>
        <v>1.1782179801329402E-2</v>
      </c>
      <c r="U27" s="34">
        <f t="shared" si="14"/>
        <v>1.5729619272050504E-2</v>
      </c>
      <c r="V27" s="34">
        <f t="shared" si="14"/>
        <v>4.0476906329331784E-2</v>
      </c>
      <c r="W27" s="34">
        <f t="shared" si="14"/>
        <v>4.727153009718487E-2</v>
      </c>
      <c r="X27" s="34">
        <f t="shared" si="14"/>
        <v>3.6229957721849622E-2</v>
      </c>
      <c r="Y27" s="34">
        <f t="shared" si="14"/>
        <v>3.7203368726531155E-2</v>
      </c>
      <c r="Z27" s="34">
        <f t="shared" si="14"/>
        <v>6.4000723563070322E-2</v>
      </c>
      <c r="AA27" s="34">
        <f t="shared" si="14"/>
        <v>4.0797525641340961E-2</v>
      </c>
      <c r="AB27" s="34">
        <f t="shared" si="14"/>
        <v>4.6497772371752247E-2</v>
      </c>
      <c r="AC27" s="34">
        <f t="shared" si="14"/>
        <v>3.6383001468940475E-2</v>
      </c>
      <c r="AD27" s="34">
        <f t="shared" si="14"/>
        <v>2.8125352935688394E-2</v>
      </c>
      <c r="AE27" s="34">
        <f t="shared" si="14"/>
        <v>3.8945434664006198E-2</v>
      </c>
      <c r="AF27" s="34">
        <f t="shared" si="14"/>
        <v>2.5098598704084898E-2</v>
      </c>
      <c r="AG27" s="34">
        <f t="shared" si="14"/>
        <v>3.3182231644905691E-2</v>
      </c>
      <c r="AH27" s="34">
        <f t="shared" si="14"/>
        <v>3.111890700548442E-2</v>
      </c>
      <c r="AI27" s="34">
        <f t="shared" si="14"/>
        <v>2.282332681447816E-2</v>
      </c>
      <c r="AJ27" s="34">
        <f t="shared" si="14"/>
        <v>5.1900019717361009E-2</v>
      </c>
      <c r="AK27" s="34">
        <f t="shared" si="14"/>
        <v>6.9001058558696579E-2</v>
      </c>
      <c r="AL27" s="34">
        <f t="shared" si="14"/>
        <v>4.9584775233140747E-2</v>
      </c>
      <c r="AM27" s="34">
        <f t="shared" si="14"/>
        <v>7.9278224174712836E-2</v>
      </c>
      <c r="AN27" s="34">
        <f t="shared" si="14"/>
        <v>4.3121828748844092E-2</v>
      </c>
      <c r="AO27" s="34">
        <f t="shared" si="14"/>
        <v>3.3880553258605277E-2</v>
      </c>
      <c r="AP27" s="34">
        <f t="shared" si="14"/>
        <v>2.7147058649481946E-2</v>
      </c>
      <c r="AQ27" s="34">
        <f t="shared" si="14"/>
        <v>1.4846548784117586E-2</v>
      </c>
      <c r="AR27" s="34">
        <f t="shared" si="14"/>
        <v>1.5623045005867111E-2</v>
      </c>
      <c r="AS27" s="34">
        <f t="shared" si="14"/>
        <v>1.8008061370433075E-2</v>
      </c>
      <c r="AT27" s="34">
        <f t="shared" si="14"/>
        <v>3.7220632700372451E-2</v>
      </c>
      <c r="AU27" s="34">
        <f t="shared" si="14"/>
        <v>5.7399859934529972E-2</v>
      </c>
      <c r="AV27" s="34">
        <f t="shared" si="14"/>
        <v>4.3368061036878028E-2</v>
      </c>
      <c r="AW27" s="34">
        <f t="shared" si="14"/>
        <v>3.8054142210368083E-2</v>
      </c>
      <c r="AX27" s="34">
        <f t="shared" si="14"/>
        <v>3.1382717104825064E-3</v>
      </c>
      <c r="AY27" s="34">
        <f t="shared" si="14"/>
        <v>3.1730333374541633E-2</v>
      </c>
      <c r="AZ27" s="34">
        <f t="shared" si="14"/>
        <v>6.0480430439976307E-2</v>
      </c>
      <c r="BA27" s="34">
        <f t="shared" si="14"/>
        <v>0.12280381032646807</v>
      </c>
      <c r="BB27" s="34">
        <f t="shared" si="14"/>
        <v>4.7612150420315053E-2</v>
      </c>
      <c r="BC27" s="34">
        <f t="shared" si="14"/>
        <v>5.2420144298714104E-2</v>
      </c>
      <c r="BD27" s="34">
        <f t="shared" si="14"/>
        <v>4.102826306345643E-2</v>
      </c>
      <c r="BE27" s="34">
        <f t="shared" si="14"/>
        <v>4.1989618314841881E-2</v>
      </c>
      <c r="BF27" s="34">
        <f t="shared" si="14"/>
        <v>3.0654513400301831E-2</v>
      </c>
      <c r="BG27" s="34">
        <f t="shared" si="14"/>
        <v>2.8884222937075155E-2</v>
      </c>
      <c r="BH27" s="34">
        <f t="shared" si="14"/>
        <v>2.5020936570806829E-2</v>
      </c>
      <c r="BI27" s="34">
        <f t="shared" si="14"/>
        <v>3.15160527275751E-2</v>
      </c>
      <c r="BJ27" s="34">
        <f t="shared" si="14"/>
        <v>2.4288010101104169E-2</v>
      </c>
      <c r="BK27" s="34">
        <f t="shared" si="14"/>
        <v>2.7198493621891598E-2</v>
      </c>
      <c r="BL27" s="34">
        <f t="shared" si="14"/>
        <v>0.11907679245087632</v>
      </c>
      <c r="BM27" s="34">
        <f t="shared" si="14"/>
        <v>6.5784267568516103E-2</v>
      </c>
      <c r="BN27" s="34">
        <f t="shared" si="14"/>
        <v>4.8084720047652789E-2</v>
      </c>
      <c r="BO27" s="34">
        <f t="shared" si="14"/>
        <v>5.2655969228365268E-2</v>
      </c>
    </row>
    <row r="28" spans="1:67" x14ac:dyDescent="0.15">
      <c r="B28" s="33" t="s">
        <v>397</v>
      </c>
      <c r="C28" s="8"/>
      <c r="D28" s="34">
        <f>D52-C52</f>
        <v>-2.9800000000000049E-2</v>
      </c>
      <c r="E28" s="34">
        <f t="shared" ref="E28:BO28" si="15">E52-D52</f>
        <v>-2.1899999999999975E-2</v>
      </c>
      <c r="F28" s="34">
        <f t="shared" si="15"/>
        <v>-2.6999999999999996E-2</v>
      </c>
      <c r="G28" s="34">
        <f t="shared" si="15"/>
        <v>-1.4399999999999996E-2</v>
      </c>
      <c r="H28" s="34">
        <f t="shared" si="15"/>
        <v>-2.5800000000000017E-2</v>
      </c>
      <c r="I28" s="34">
        <f t="shared" si="15"/>
        <v>-1.999999999999999E-2</v>
      </c>
      <c r="J28" s="34">
        <f t="shared" si="15"/>
        <v>-2.2799999999999987E-2</v>
      </c>
      <c r="K28" s="34">
        <f t="shared" si="15"/>
        <v>7.3999999999999899E-3</v>
      </c>
      <c r="L28" s="34">
        <f t="shared" si="15"/>
        <v>-2.2000000000000075E-3</v>
      </c>
      <c r="M28" s="34">
        <f t="shared" si="15"/>
        <v>-1.4399999999999996E-2</v>
      </c>
      <c r="N28" s="34">
        <f t="shared" si="15"/>
        <v>6.6299999999999998E-2</v>
      </c>
      <c r="O28" s="34">
        <f t="shared" si="15"/>
        <v>-9.5999999999999974E-3</v>
      </c>
      <c r="P28" s="34">
        <f t="shared" si="15"/>
        <v>-2.3499999999999993E-2</v>
      </c>
      <c r="Q28" s="34">
        <f t="shared" si="15"/>
        <v>-1.8800000000000011E-2</v>
      </c>
      <c r="R28" s="34">
        <f t="shared" si="15"/>
        <v>-4.0999999999999925E-3</v>
      </c>
      <c r="S28" s="34">
        <f t="shared" si="15"/>
        <v>6.6999999999999837E-3</v>
      </c>
      <c r="T28" s="34">
        <f t="shared" si="15"/>
        <v>-9.8999999999999921E-3</v>
      </c>
      <c r="U28" s="34">
        <f t="shared" si="15"/>
        <v>-1.0999999999999899E-3</v>
      </c>
      <c r="V28" s="34">
        <f t="shared" si="15"/>
        <v>2.2499999999999992E-2</v>
      </c>
      <c r="W28" s="34">
        <f t="shared" si="15"/>
        <v>2.579999999999999E-2</v>
      </c>
      <c r="X28" s="34">
        <f t="shared" si="15"/>
        <v>1.2732177878123835E-2</v>
      </c>
      <c r="Y28" s="34">
        <f t="shared" si="15"/>
        <v>1.3125372834151994E-2</v>
      </c>
      <c r="Z28" s="34">
        <f t="shared" si="15"/>
        <v>3.4939990197195153E-2</v>
      </c>
      <c r="AA28" s="34">
        <f t="shared" si="15"/>
        <v>1.5108071285231062E-2</v>
      </c>
      <c r="AB28" s="34">
        <f t="shared" si="15"/>
        <v>2.458653665329591E-2</v>
      </c>
      <c r="AC28" s="34">
        <f t="shared" si="15"/>
        <v>1.6412478512304263E-2</v>
      </c>
      <c r="AD28" s="34">
        <f t="shared" si="15"/>
        <v>6.1124053773984888E-3</v>
      </c>
      <c r="AE28" s="34">
        <f t="shared" si="15"/>
        <v>2.3414507841960419E-2</v>
      </c>
      <c r="AF28" s="34">
        <f t="shared" si="15"/>
        <v>-6.8949467681694854E-4</v>
      </c>
      <c r="AG28" s="34">
        <f t="shared" si="15"/>
        <v>8.3793273306951854E-3</v>
      </c>
      <c r="AH28" s="34">
        <f t="shared" si="15"/>
        <v>1.2249552003707087E-2</v>
      </c>
      <c r="AI28" s="34">
        <f t="shared" si="15"/>
        <v>1.0080267163631085E-2</v>
      </c>
      <c r="AJ28" s="34">
        <f t="shared" si="15"/>
        <v>3.8888728181483201E-2</v>
      </c>
      <c r="AK28" s="34">
        <f t="shared" si="15"/>
        <v>6.4968921315900374E-2</v>
      </c>
      <c r="AL28" s="34">
        <f t="shared" si="15"/>
        <v>3.4275632962041003E-2</v>
      </c>
      <c r="AM28" s="34">
        <f t="shared" si="15"/>
        <v>6.3112717312552524E-2</v>
      </c>
      <c r="AN28" s="34">
        <f t="shared" si="15"/>
        <v>2.7488989357267513E-2</v>
      </c>
      <c r="AO28" s="34">
        <f t="shared" si="15"/>
        <v>1.4972591870085261E-2</v>
      </c>
      <c r="AP28" s="34">
        <f t="shared" si="15"/>
        <v>1.0596057341194509E-4</v>
      </c>
      <c r="AQ28" s="34">
        <f t="shared" si="15"/>
        <v>-6.8297506510045514E-3</v>
      </c>
      <c r="AR28" s="34">
        <f t="shared" si="15"/>
        <v>-1.6471364051487303E-2</v>
      </c>
      <c r="AS28" s="34">
        <f t="shared" si="15"/>
        <v>-5.0583013670837396E-3</v>
      </c>
      <c r="AT28" s="34">
        <f t="shared" si="15"/>
        <v>1.8776368977855951E-2</v>
      </c>
      <c r="AU28" s="34">
        <f t="shared" si="15"/>
        <v>4.1404760496042914E-2</v>
      </c>
      <c r="AV28" s="34">
        <f t="shared" si="15"/>
        <v>1.5375144423557252E-2</v>
      </c>
      <c r="AW28" s="34">
        <f t="shared" si="15"/>
        <v>1.4726084772268222E-2</v>
      </c>
      <c r="AX28" s="34">
        <f t="shared" si="15"/>
        <v>-2.7140187596947474E-2</v>
      </c>
      <c r="AY28" s="34">
        <f t="shared" si="15"/>
        <v>3.6647236986431242E-4</v>
      </c>
      <c r="AZ28" s="34">
        <f t="shared" si="15"/>
        <v>4.3742968556245265E-2</v>
      </c>
      <c r="BA28" s="34">
        <f t="shared" si="15"/>
        <v>0.14295577053116937</v>
      </c>
      <c r="BB28" s="34">
        <f t="shared" si="15"/>
        <v>2.2820409606601366E-2</v>
      </c>
      <c r="BC28" s="34">
        <f t="shared" si="15"/>
        <v>2.5968892564274038E-2</v>
      </c>
      <c r="BD28" s="34">
        <f t="shared" si="15"/>
        <v>2.8073567721393577E-2</v>
      </c>
      <c r="BE28" s="34">
        <f t="shared" si="15"/>
        <v>2.9692684294142624E-2</v>
      </c>
      <c r="BF28" s="34">
        <f t="shared" si="15"/>
        <v>1.6306790093678525E-2</v>
      </c>
      <c r="BG28" s="34">
        <f t="shared" si="15"/>
        <v>7.5622807978116269E-3</v>
      </c>
      <c r="BH28" s="34">
        <f t="shared" si="15"/>
        <v>9.5104578523433903E-3</v>
      </c>
      <c r="BI28" s="34">
        <f t="shared" si="15"/>
        <v>4.5853339128075765E-3</v>
      </c>
      <c r="BJ28" s="34">
        <f t="shared" si="15"/>
        <v>-3.2420748983827963E-3</v>
      </c>
      <c r="BK28" s="34">
        <f t="shared" si="15"/>
        <v>-2.7324355734029693E-3</v>
      </c>
      <c r="BL28" s="34">
        <f t="shared" si="15"/>
        <v>0.16967157139564193</v>
      </c>
      <c r="BM28" s="34">
        <f t="shared" si="15"/>
        <v>-1.8807279440838043E-2</v>
      </c>
      <c r="BN28" s="34">
        <f t="shared" si="15"/>
        <v>-1.0550092355543494E-2</v>
      </c>
      <c r="BO28" s="34">
        <f t="shared" si="15"/>
        <v>-1.282665619455603E-2</v>
      </c>
    </row>
    <row r="29" spans="1:67" x14ac:dyDescent="0.15">
      <c r="A29" s="21" t="s">
        <v>399</v>
      </c>
      <c r="B29" s="33" t="s">
        <v>398</v>
      </c>
      <c r="C29" s="8"/>
      <c r="D29" s="34">
        <f>D44*C53/D4</f>
        <v>3.0724490754580062E-2</v>
      </c>
      <c r="E29" s="34">
        <f t="shared" ref="E29:BO29" si="16">E44*D53/E4</f>
        <v>2.2120827178729659E-2</v>
      </c>
      <c r="F29" s="34">
        <f t="shared" si="16"/>
        <v>2.8346151548167164E-2</v>
      </c>
      <c r="G29" s="34">
        <f t="shared" si="16"/>
        <v>2.5492315891776664E-2</v>
      </c>
      <c r="H29" s="34">
        <f t="shared" si="16"/>
        <v>2.1811231715073136E-2</v>
      </c>
      <c r="I29" s="34">
        <f t="shared" si="16"/>
        <v>1.4526776320954719E-2</v>
      </c>
      <c r="J29" s="34">
        <f t="shared" si="16"/>
        <v>1.3600362205104667E-2</v>
      </c>
      <c r="K29" s="34">
        <f t="shared" si="16"/>
        <v>1.1487842983974541E-2</v>
      </c>
      <c r="L29" s="34">
        <f t="shared" si="16"/>
        <v>1.3371303092656861E-2</v>
      </c>
      <c r="M29" s="34">
        <f t="shared" si="16"/>
        <v>2.0685250876599667E-2</v>
      </c>
      <c r="N29" s="34">
        <f t="shared" si="16"/>
        <v>1.5262572196852779E-2</v>
      </c>
      <c r="O29" s="34">
        <f t="shared" si="16"/>
        <v>2.173190196302215E-2</v>
      </c>
      <c r="P29" s="34">
        <f t="shared" si="16"/>
        <v>2.0888489139672926E-2</v>
      </c>
      <c r="Q29" s="34">
        <f t="shared" si="16"/>
        <v>2.27010044848046E-2</v>
      </c>
      <c r="R29" s="34">
        <f t="shared" si="16"/>
        <v>2.2586526594321959E-2</v>
      </c>
      <c r="S29" s="34">
        <f t="shared" si="16"/>
        <v>1.7329162780443955E-2</v>
      </c>
      <c r="T29" s="34">
        <f t="shared" si="16"/>
        <v>2.1682179801329367E-2</v>
      </c>
      <c r="U29" s="34">
        <f t="shared" si="16"/>
        <v>1.6829619272050501E-2</v>
      </c>
      <c r="V29" s="34">
        <f t="shared" si="16"/>
        <v>1.7976906329331785E-2</v>
      </c>
      <c r="W29" s="34">
        <f t="shared" si="16"/>
        <v>2.1471530097184874E-2</v>
      </c>
      <c r="X29" s="34">
        <f t="shared" si="16"/>
        <v>2.3497779843725787E-2</v>
      </c>
      <c r="Y29" s="34">
        <f t="shared" si="16"/>
        <v>2.4077995892379148E-2</v>
      </c>
      <c r="Z29" s="34">
        <f t="shared" si="16"/>
        <v>2.9060733365875172E-2</v>
      </c>
      <c r="AA29" s="34">
        <f t="shared" si="16"/>
        <v>2.5689454356109916E-2</v>
      </c>
      <c r="AB29" s="34">
        <f t="shared" si="16"/>
        <v>2.1911235718456344E-2</v>
      </c>
      <c r="AC29" s="34">
        <f t="shared" si="16"/>
        <v>1.9970522956636202E-2</v>
      </c>
      <c r="AD29" s="34">
        <f t="shared" si="16"/>
        <v>2.2012947558289944E-2</v>
      </c>
      <c r="AE29" s="34">
        <f t="shared" si="16"/>
        <v>1.5530926822045741E-2</v>
      </c>
      <c r="AF29" s="34">
        <f t="shared" si="16"/>
        <v>2.5788093380901867E-2</v>
      </c>
      <c r="AG29" s="34">
        <f t="shared" si="16"/>
        <v>2.4802904314210502E-2</v>
      </c>
      <c r="AH29" s="34">
        <f t="shared" si="16"/>
        <v>1.8869355001777333E-2</v>
      </c>
      <c r="AI29" s="34">
        <f t="shared" si="16"/>
        <v>1.2743059650847101E-2</v>
      </c>
      <c r="AJ29" s="34">
        <f t="shared" si="16"/>
        <v>1.3011291535877798E-2</v>
      </c>
      <c r="AK29" s="34">
        <f t="shared" si="16"/>
        <v>4.0321372427962101E-3</v>
      </c>
      <c r="AL29" s="34">
        <f t="shared" si="16"/>
        <v>1.530914227109971E-2</v>
      </c>
      <c r="AM29" s="34">
        <f t="shared" si="16"/>
        <v>1.6165506862160402E-2</v>
      </c>
      <c r="AN29" s="34">
        <f t="shared" si="16"/>
        <v>1.5632839391576458E-2</v>
      </c>
      <c r="AO29" s="34">
        <f t="shared" si="16"/>
        <v>1.8907961388519991E-2</v>
      </c>
      <c r="AP29" s="34">
        <f t="shared" si="16"/>
        <v>2.7041098076070077E-2</v>
      </c>
      <c r="AQ29" s="34">
        <f t="shared" si="16"/>
        <v>2.1676299435122112E-2</v>
      </c>
      <c r="AR29" s="34">
        <f t="shared" si="16"/>
        <v>3.2094409057354376E-2</v>
      </c>
      <c r="AS29" s="34">
        <f t="shared" si="16"/>
        <v>2.3066362737516728E-2</v>
      </c>
      <c r="AT29" s="34">
        <f t="shared" si="16"/>
        <v>1.8444263722516511E-2</v>
      </c>
      <c r="AU29" s="34">
        <f t="shared" si="16"/>
        <v>1.5995099438487054E-2</v>
      </c>
      <c r="AV29" s="34">
        <f t="shared" si="16"/>
        <v>2.799291661332079E-2</v>
      </c>
      <c r="AW29" s="34">
        <f t="shared" si="16"/>
        <v>2.3328057438099827E-2</v>
      </c>
      <c r="AX29" s="34">
        <f t="shared" si="16"/>
        <v>3.0278459307430027E-2</v>
      </c>
      <c r="AY29" s="34">
        <f t="shared" si="16"/>
        <v>3.1363861004677328E-2</v>
      </c>
      <c r="AZ29" s="34">
        <f t="shared" si="16"/>
        <v>1.6737461883731042E-2</v>
      </c>
      <c r="BA29" s="34">
        <f t="shared" si="16"/>
        <v>-2.0151960204701364E-2</v>
      </c>
      <c r="BB29" s="34">
        <f t="shared" si="16"/>
        <v>2.4791740813713707E-2</v>
      </c>
      <c r="BC29" s="34">
        <f t="shared" si="16"/>
        <v>2.6451251734440014E-2</v>
      </c>
      <c r="BD29" s="34">
        <f t="shared" si="16"/>
        <v>1.2954695342062993E-2</v>
      </c>
      <c r="BE29" s="34">
        <f t="shared" si="16"/>
        <v>1.2296934020699358E-2</v>
      </c>
      <c r="BF29" s="34">
        <f t="shared" si="16"/>
        <v>1.4347723306623174E-2</v>
      </c>
      <c r="BG29" s="34">
        <f t="shared" si="16"/>
        <v>2.132194213926358E-2</v>
      </c>
      <c r="BH29" s="34">
        <f t="shared" si="16"/>
        <v>1.5510478718463431E-2</v>
      </c>
      <c r="BI29" s="34">
        <f t="shared" si="16"/>
        <v>2.6930718814767579E-2</v>
      </c>
      <c r="BJ29" s="34">
        <f t="shared" si="16"/>
        <v>2.7530084999486931E-2</v>
      </c>
      <c r="BK29" s="34">
        <f t="shared" si="16"/>
        <v>2.9930929195294512E-2</v>
      </c>
      <c r="BL29" s="34">
        <f t="shared" si="16"/>
        <v>-5.0594778944765502E-2</v>
      </c>
      <c r="BM29" s="34">
        <f t="shared" si="16"/>
        <v>8.4591547009354159E-2</v>
      </c>
      <c r="BN29" s="34">
        <f t="shared" si="16"/>
        <v>5.8634812403196124E-2</v>
      </c>
      <c r="BO29" s="34">
        <f t="shared" si="16"/>
        <v>6.5482625422921437E-2</v>
      </c>
    </row>
    <row r="30" spans="1:67" x14ac:dyDescent="0.15">
      <c r="B30" s="33" t="s">
        <v>400</v>
      </c>
      <c r="C30" s="8"/>
      <c r="D30" s="34">
        <f>D26-D29</f>
        <v>-2.980000000000008E-2</v>
      </c>
      <c r="E30" s="34">
        <f t="shared" ref="E30:L30" si="17">E26-E29</f>
        <v>-2.1899999999999982E-2</v>
      </c>
      <c r="F30" s="34">
        <f t="shared" si="17"/>
        <v>-2.6999999999999996E-2</v>
      </c>
      <c r="G30" s="34">
        <f t="shared" si="17"/>
        <v>-1.4400000000000001E-2</v>
      </c>
      <c r="H30" s="34">
        <f t="shared" si="17"/>
        <v>-2.5800000000000028E-2</v>
      </c>
      <c r="I30" s="34">
        <f t="shared" si="17"/>
        <v>-2.0000000000000014E-2</v>
      </c>
      <c r="J30" s="34">
        <f t="shared" si="17"/>
        <v>-2.279999999999998E-2</v>
      </c>
      <c r="K30" s="34">
        <f t="shared" si="17"/>
        <v>7.4000000000000021E-3</v>
      </c>
      <c r="L30" s="34">
        <f t="shared" si="17"/>
        <v>-2.1999999999999919E-3</v>
      </c>
      <c r="M30" s="34">
        <f t="shared" ref="M30" si="18">M26-M29</f>
        <v>-1.4400000000000007E-2</v>
      </c>
      <c r="N30" s="34">
        <f t="shared" ref="N30" si="19">N26-N29</f>
        <v>6.6299999999999998E-2</v>
      </c>
      <c r="O30" s="34">
        <f t="shared" ref="O30" si="20">O26-O29</f>
        <v>-9.599999999999987E-3</v>
      </c>
      <c r="P30" s="34">
        <f t="shared" ref="P30" si="21">P26-P29</f>
        <v>-2.3500000000000004E-2</v>
      </c>
      <c r="Q30" s="34">
        <f t="shared" ref="Q30" si="22">Q26-Q29</f>
        <v>-1.8800000000000004E-2</v>
      </c>
      <c r="R30" s="34">
        <f t="shared" ref="R30" si="23">R26-R29</f>
        <v>-4.0999999999999891E-3</v>
      </c>
      <c r="S30" s="34">
        <f t="shared" ref="S30:T30" si="24">S26-S29</f>
        <v>6.6999999999999768E-3</v>
      </c>
      <c r="T30" s="34">
        <f t="shared" si="24"/>
        <v>-9.8999999999999644E-3</v>
      </c>
      <c r="U30" s="34">
        <f t="shared" ref="U30" si="25">U26-U29</f>
        <v>-1.1000000000000003E-3</v>
      </c>
      <c r="V30" s="34">
        <f t="shared" ref="V30" si="26">V26-V29</f>
        <v>2.2499999999999992E-2</v>
      </c>
      <c r="W30" s="34">
        <f t="shared" ref="W30" si="27">W26-W29</f>
        <v>2.5799999999999997E-2</v>
      </c>
      <c r="X30" s="34">
        <f t="shared" ref="X30" si="28">X26-X29</f>
        <v>1.2732177878123835E-2</v>
      </c>
      <c r="Y30" s="34">
        <f t="shared" ref="Y30" si="29">Y26-Y29</f>
        <v>1.3125372834152008E-2</v>
      </c>
      <c r="Z30" s="34">
        <f t="shared" ref="Z30" si="30">Z26-Z29</f>
        <v>3.4939990197195153E-2</v>
      </c>
      <c r="AA30" s="34">
        <f t="shared" ref="AA30:AB30" si="31">AA26-AA29</f>
        <v>1.5108071285231051E-2</v>
      </c>
      <c r="AB30" s="34">
        <f t="shared" si="31"/>
        <v>2.4586536653295903E-2</v>
      </c>
      <c r="AC30" s="34">
        <f t="shared" ref="AC30" si="32">AC26-AC29</f>
        <v>1.6412478512304273E-2</v>
      </c>
      <c r="AD30" s="34">
        <f t="shared" ref="AD30" si="33">AD26-AD29</f>
        <v>6.1124053773984541E-3</v>
      </c>
      <c r="AE30" s="34">
        <f t="shared" ref="AE30" si="34">AE26-AE29</f>
        <v>2.3414507841960457E-2</v>
      </c>
      <c r="AF30" s="34">
        <f t="shared" ref="AF30" si="35">AF26-AF29</f>
        <v>-6.8949467681696935E-4</v>
      </c>
      <c r="AG30" s="34">
        <f t="shared" ref="AG30" si="36">AG26-AG29</f>
        <v>8.3793273306951889E-3</v>
      </c>
      <c r="AH30" s="34">
        <f t="shared" ref="AH30" si="37">AH26-AH29</f>
        <v>1.2249552003707087E-2</v>
      </c>
      <c r="AI30" s="34">
        <f t="shared" ref="AI30:AJ30" si="38">AI26-AI29</f>
        <v>1.0080267163631055E-2</v>
      </c>
      <c r="AJ30" s="34">
        <f t="shared" si="38"/>
        <v>3.8888728181483215E-2</v>
      </c>
      <c r="AK30" s="34">
        <f t="shared" ref="AK30" si="39">AK26-AK29</f>
        <v>6.4968921315900388E-2</v>
      </c>
      <c r="AL30" s="34">
        <f t="shared" ref="AL30" si="40">AL26-AL29</f>
        <v>3.4275632962041037E-2</v>
      </c>
      <c r="AM30" s="34">
        <f t="shared" ref="AM30" si="41">AM26-AM29</f>
        <v>6.3112717312552441E-2</v>
      </c>
      <c r="AN30" s="34">
        <f t="shared" ref="AN30" si="42">AN26-AN29</f>
        <v>2.7488989357267634E-2</v>
      </c>
      <c r="AO30" s="34">
        <f t="shared" ref="AO30" si="43">AO26-AO29</f>
        <v>1.4972591870085285E-2</v>
      </c>
      <c r="AP30" s="34">
        <f t="shared" ref="AP30" si="44">AP26-AP29</f>
        <v>1.0596057341186876E-4</v>
      </c>
      <c r="AQ30" s="34">
        <f t="shared" ref="AQ30:AR30" si="45">AQ26-AQ29</f>
        <v>-6.8297506510045253E-3</v>
      </c>
      <c r="AR30" s="34">
        <f t="shared" si="45"/>
        <v>-1.6471364051487261E-2</v>
      </c>
      <c r="AS30" s="34">
        <f t="shared" ref="AS30" si="46">AS26-AS29</f>
        <v>-5.0583013670836494E-3</v>
      </c>
      <c r="AT30" s="34">
        <f t="shared" ref="AT30" si="47">AT26-AT29</f>
        <v>1.8776368977855933E-2</v>
      </c>
      <c r="AU30" s="34">
        <f t="shared" ref="AU30" si="48">AU26-AU29</f>
        <v>4.1404760496042914E-2</v>
      </c>
      <c r="AV30" s="34">
        <f t="shared" ref="AV30" si="49">AV26-AV29</f>
        <v>1.5375144423557238E-2</v>
      </c>
      <c r="AW30" s="34">
        <f t="shared" ref="AW30" si="50">AW26-AW29</f>
        <v>1.4726084772268257E-2</v>
      </c>
      <c r="AX30" s="34">
        <f t="shared" ref="AX30" si="51">AX26-AX29</f>
        <v>-2.7140187596947519E-2</v>
      </c>
      <c r="AY30" s="34">
        <f t="shared" ref="AY30:AZ30" si="52">AY26-AY29</f>
        <v>3.6647236986430548E-4</v>
      </c>
      <c r="AZ30" s="34">
        <f t="shared" si="52"/>
        <v>4.3742968556245265E-2</v>
      </c>
      <c r="BA30" s="34">
        <f t="shared" ref="BA30" si="53">BA26-BA29</f>
        <v>0.14295577053116942</v>
      </c>
      <c r="BB30" s="34">
        <f t="shared" ref="BB30" si="54">BB26-BB29</f>
        <v>2.2820409606601352E-2</v>
      </c>
      <c r="BC30" s="34">
        <f t="shared" ref="BC30" si="55">BC26-BC29</f>
        <v>2.5968892564274097E-2</v>
      </c>
      <c r="BD30" s="34">
        <f t="shared" ref="BD30" si="56">BD26-BD29</f>
        <v>2.8073567721393439E-2</v>
      </c>
      <c r="BE30" s="34">
        <f t="shared" ref="BE30" si="57">BE26-BE29</f>
        <v>2.9692684294142523E-2</v>
      </c>
      <c r="BF30" s="34">
        <f t="shared" ref="BF30" si="58">BF26-BF29</f>
        <v>1.6306790093678657E-2</v>
      </c>
      <c r="BG30" s="34">
        <f t="shared" ref="BG30:BH30" si="59">BG26-BG29</f>
        <v>7.5622807978115714E-3</v>
      </c>
      <c r="BH30" s="34">
        <f t="shared" si="59"/>
        <v>9.5104578523434024E-3</v>
      </c>
      <c r="BI30" s="34">
        <f t="shared" ref="BI30" si="60">BI26-BI29</f>
        <v>4.585333912807521E-3</v>
      </c>
      <c r="BJ30" s="34">
        <f t="shared" ref="BJ30" si="61">BJ26-BJ29</f>
        <v>-3.2420748983827581E-3</v>
      </c>
      <c r="BK30" s="34">
        <f t="shared" ref="BK30" si="62">BK26-BK29</f>
        <v>-2.7324355734029138E-3</v>
      </c>
      <c r="BL30" s="34">
        <f t="shared" ref="BL30" si="63">BL26-BL29</f>
        <v>0.16967157139564182</v>
      </c>
      <c r="BM30" s="34">
        <f t="shared" ref="BM30" si="64">BM26-BM29</f>
        <v>-1.8807279440838057E-2</v>
      </c>
      <c r="BN30" s="34">
        <f t="shared" ref="BN30:BO30" si="65">BN26-BN29</f>
        <v>-1.0550092355543342E-2</v>
      </c>
      <c r="BO30" s="34">
        <f t="shared" si="65"/>
        <v>-1.2826656194556169E-2</v>
      </c>
    </row>
    <row r="31" spans="1:67" s="57" customFormat="1" x14ac:dyDescent="0.15">
      <c r="B31" s="71" t="s">
        <v>401</v>
      </c>
      <c r="D31" s="41">
        <f>D25-D29</f>
        <v>-1.9792262031857254E-2</v>
      </c>
      <c r="E31" s="41">
        <f t="shared" ref="E31:BN31" si="66">E25-E29</f>
        <v>-1.1781093057607057E-2</v>
      </c>
      <c r="F31" s="41">
        <f t="shared" si="66"/>
        <v>-1.7872739254208708E-2</v>
      </c>
      <c r="G31" s="41">
        <f t="shared" si="66"/>
        <v>-1.6243797222309314E-2</v>
      </c>
      <c r="H31" s="41">
        <f t="shared" si="66"/>
        <v>-1.4037929474948762E-2</v>
      </c>
      <c r="I31" s="41">
        <f t="shared" si="66"/>
        <v>-6.479355421213806E-3</v>
      </c>
      <c r="J31" s="41">
        <f t="shared" si="66"/>
        <v>-6.3562601115591619E-3</v>
      </c>
      <c r="K31" s="41">
        <f t="shared" si="66"/>
        <v>-2.1852576916634135E-3</v>
      </c>
      <c r="L31" s="41">
        <f t="shared" si="66"/>
        <v>-3.2160048319564323E-3</v>
      </c>
      <c r="M31" s="41">
        <f t="shared" si="66"/>
        <v>-1.0744521474467349E-2</v>
      </c>
      <c r="N31" s="41">
        <f t="shared" si="66"/>
        <v>-6.8455727219207986E-3</v>
      </c>
      <c r="O31" s="41">
        <f t="shared" si="66"/>
        <v>-1.457029502396714E-2</v>
      </c>
      <c r="P31" s="41">
        <f t="shared" si="66"/>
        <v>-1.5265018819454633E-2</v>
      </c>
      <c r="Q31" s="41">
        <f t="shared" si="66"/>
        <v>-1.7553228780745993E-2</v>
      </c>
      <c r="R31" s="41">
        <f t="shared" si="66"/>
        <v>-1.6773794944786213E-2</v>
      </c>
      <c r="S31" s="41">
        <f t="shared" si="66"/>
        <v>-8.2947548712035066E-3</v>
      </c>
      <c r="T31" s="41">
        <f t="shared" si="66"/>
        <v>-1.3465373497865103E-2</v>
      </c>
      <c r="U31" s="41">
        <f t="shared" si="66"/>
        <v>-7.4328323669277368E-3</v>
      </c>
      <c r="V31" s="41">
        <f t="shared" si="66"/>
        <v>-7.6589337808183819E-3</v>
      </c>
      <c r="W31" s="41">
        <f t="shared" si="66"/>
        <v>-1.0138313954948365E-2</v>
      </c>
      <c r="X31" s="41">
        <f t="shared" si="66"/>
        <v>-1.1305735219248729E-2</v>
      </c>
      <c r="Y31" s="41">
        <f t="shared" si="66"/>
        <v>-7.0794567196583794E-3</v>
      </c>
      <c r="Z31" s="41">
        <f t="shared" si="66"/>
        <v>-1.1563817894765648E-2</v>
      </c>
      <c r="AA31" s="41">
        <f t="shared" si="66"/>
        <v>-3.6222211613341077E-3</v>
      </c>
      <c r="AB31" s="41">
        <f t="shared" si="66"/>
        <v>1.4046066078947303E-3</v>
      </c>
      <c r="AC31" s="41">
        <f t="shared" si="66"/>
        <v>5.2957802363625094E-3</v>
      </c>
      <c r="AD31" s="41">
        <f t="shared" si="66"/>
        <v>3.5346858698142962E-3</v>
      </c>
      <c r="AE31" s="41">
        <f t="shared" si="66"/>
        <v>9.0980669780647769E-3</v>
      </c>
      <c r="AF31" s="41">
        <f t="shared" si="66"/>
        <v>-2.0887370150841945E-3</v>
      </c>
      <c r="AG31" s="41">
        <f t="shared" si="66"/>
        <v>-2.7629219792772372E-4</v>
      </c>
      <c r="AH31" s="41">
        <f t="shared" si="66"/>
        <v>7.8167128111136068E-3</v>
      </c>
      <c r="AI31" s="41">
        <f t="shared" si="66"/>
        <v>1.5235194547860426E-2</v>
      </c>
      <c r="AJ31" s="41">
        <f t="shared" si="66"/>
        <v>1.6753965766840281E-2</v>
      </c>
      <c r="AK31" s="41">
        <f t="shared" si="66"/>
        <v>2.815277518751972E-2</v>
      </c>
      <c r="AL31" s="41">
        <f t="shared" si="66"/>
        <v>1.7887819759366437E-2</v>
      </c>
      <c r="AM31" s="41">
        <f t="shared" si="66"/>
        <v>1.8328403780199731E-2</v>
      </c>
      <c r="AN31" s="41">
        <f t="shared" si="66"/>
        <v>2.0008150621727418E-2</v>
      </c>
      <c r="AO31" s="41">
        <f t="shared" si="66"/>
        <v>1.6334002229335214E-2</v>
      </c>
      <c r="AP31" s="41">
        <f t="shared" si="66"/>
        <v>6.5827901520184758E-3</v>
      </c>
      <c r="AQ31" s="41">
        <f t="shared" si="66"/>
        <v>8.7548429140158965E-3</v>
      </c>
      <c r="AR31" s="41">
        <f t="shared" si="66"/>
        <v>-2.8353539472321977E-3</v>
      </c>
      <c r="AS31" s="41">
        <f t="shared" si="66"/>
        <v>7.0675600293536381E-3</v>
      </c>
      <c r="AT31" s="41">
        <f t="shared" si="66"/>
        <v>1.1400889628379589E-2</v>
      </c>
      <c r="AU31" s="41">
        <f t="shared" si="66"/>
        <v>1.2418444475472027E-2</v>
      </c>
      <c r="AV31" s="41">
        <f t="shared" si="66"/>
        <v>-2.397049413852062E-4</v>
      </c>
      <c r="AW31" s="41">
        <f t="shared" si="66"/>
        <v>3.6903835312614951E-3</v>
      </c>
      <c r="AX31" s="41">
        <f t="shared" si="66"/>
        <v>-4.2594814208828762E-3</v>
      </c>
      <c r="AY31" s="41">
        <f t="shared" si="66"/>
        <v>-4.4600410022048349E-3</v>
      </c>
      <c r="AZ31" s="41">
        <f t="shared" si="66"/>
        <v>1.2038173286266649E-2</v>
      </c>
      <c r="BA31" s="41">
        <f t="shared" si="66"/>
        <v>4.5585465917815551E-2</v>
      </c>
      <c r="BB31" s="41">
        <f t="shared" si="66"/>
        <v>4.8128980992026213E-4</v>
      </c>
      <c r="BC31" s="41">
        <f t="shared" si="66"/>
        <v>6.1095139823444736E-4</v>
      </c>
      <c r="BD31" s="41">
        <f t="shared" si="66"/>
        <v>1.3224879189582867E-2</v>
      </c>
      <c r="BE31" s="41">
        <f t="shared" si="66"/>
        <v>1.0787437244987708E-2</v>
      </c>
      <c r="BF31" s="41">
        <f t="shared" si="66"/>
        <v>7.2555682159385938E-3</v>
      </c>
      <c r="BG31" s="41">
        <f t="shared" si="66"/>
        <v>-1.3945575305970397E-3</v>
      </c>
      <c r="BH31" s="41">
        <f t="shared" si="66"/>
        <v>2.8805810636709072E-3</v>
      </c>
      <c r="BI31" s="41">
        <f t="shared" si="66"/>
        <v>-9.6330200960431274E-3</v>
      </c>
      <c r="BJ31" s="41">
        <f t="shared" si="66"/>
        <v>-1.046077615839737E-2</v>
      </c>
      <c r="BK31" s="41">
        <f t="shared" si="66"/>
        <v>-1.5450910652731744E-2</v>
      </c>
      <c r="BL31" s="41">
        <f t="shared" si="66"/>
        <v>6.3164714988447695E-2</v>
      </c>
      <c r="BM31" s="41">
        <f t="shared" si="66"/>
        <v>-7.0772054883083538E-2</v>
      </c>
      <c r="BN31" s="41">
        <f t="shared" si="66"/>
        <v>-3.9410776257430835E-2</v>
      </c>
      <c r="BO31" s="41">
        <f t="shared" ref="BO31" si="67">BO25-BO29</f>
        <v>-4.7609562697033217E-2</v>
      </c>
    </row>
    <row r="32" spans="1:67" s="57" customFormat="1" x14ac:dyDescent="0.15">
      <c r="B32" s="71" t="s">
        <v>402</v>
      </c>
      <c r="D32" s="41">
        <f>D21+D24</f>
        <v>-1.0007737968142826E-2</v>
      </c>
      <c r="E32" s="41">
        <f t="shared" ref="E32:BN32" si="68">E21+E24</f>
        <v>-1.0118906942392923E-2</v>
      </c>
      <c r="F32" s="41">
        <f t="shared" si="68"/>
        <v>-9.1272607457912915E-3</v>
      </c>
      <c r="G32" s="41">
        <f t="shared" si="68"/>
        <v>1.8437972223093145E-3</v>
      </c>
      <c r="H32" s="41">
        <f t="shared" si="68"/>
        <v>-1.1762070525051266E-2</v>
      </c>
      <c r="I32" s="41">
        <f t="shared" si="68"/>
        <v>-1.3520644578786208E-2</v>
      </c>
      <c r="J32" s="41">
        <f t="shared" si="68"/>
        <v>-1.644373988844082E-2</v>
      </c>
      <c r="K32" s="41">
        <f t="shared" si="68"/>
        <v>9.5852576916634138E-3</v>
      </c>
      <c r="L32" s="41">
        <f t="shared" si="68"/>
        <v>1.0160048319564413E-3</v>
      </c>
      <c r="M32" s="41">
        <f t="shared" si="68"/>
        <v>-3.6554785255326575E-3</v>
      </c>
      <c r="N32" s="41">
        <f t="shared" si="68"/>
        <v>7.3145572721920807E-2</v>
      </c>
      <c r="O32" s="41">
        <f t="shared" si="68"/>
        <v>4.9702950239671516E-3</v>
      </c>
      <c r="P32" s="41">
        <f t="shared" si="68"/>
        <v>-8.2349811805453709E-3</v>
      </c>
      <c r="Q32" s="41">
        <f t="shared" si="68"/>
        <v>-1.2467712192540149E-3</v>
      </c>
      <c r="R32" s="41">
        <f t="shared" si="68"/>
        <v>1.2673794944786224E-2</v>
      </c>
      <c r="S32" s="41">
        <f t="shared" si="68"/>
        <v>1.4994754871203483E-2</v>
      </c>
      <c r="T32" s="41">
        <f t="shared" si="68"/>
        <v>3.5653734978651382E-3</v>
      </c>
      <c r="U32" s="41">
        <f t="shared" si="68"/>
        <v>6.3328323669277382E-3</v>
      </c>
      <c r="V32" s="41">
        <f t="shared" si="68"/>
        <v>3.0158933780818378E-2</v>
      </c>
      <c r="W32" s="41">
        <f t="shared" si="68"/>
        <v>3.5938313954948363E-2</v>
      </c>
      <c r="X32" s="41">
        <f t="shared" si="68"/>
        <v>2.4037913097372566E-2</v>
      </c>
      <c r="Y32" s="41">
        <f t="shared" si="68"/>
        <v>2.020482955381039E-2</v>
      </c>
      <c r="Z32" s="41">
        <f t="shared" si="68"/>
        <v>4.6503808091960794E-2</v>
      </c>
      <c r="AA32" s="41">
        <f t="shared" si="68"/>
        <v>1.8730292446565155E-2</v>
      </c>
      <c r="AB32" s="41">
        <f t="shared" si="68"/>
        <v>2.3181930045401169E-2</v>
      </c>
      <c r="AC32" s="41">
        <f t="shared" si="68"/>
        <v>1.1116698275941762E-2</v>
      </c>
      <c r="AD32" s="41">
        <f t="shared" si="68"/>
        <v>2.5777195075841566E-3</v>
      </c>
      <c r="AE32" s="41">
        <f t="shared" si="68"/>
        <v>1.4316440863895677E-2</v>
      </c>
      <c r="AF32" s="41">
        <f t="shared" si="68"/>
        <v>1.3992423382672245E-3</v>
      </c>
      <c r="AG32" s="41">
        <f t="shared" si="68"/>
        <v>8.6556195286229126E-3</v>
      </c>
      <c r="AH32" s="41">
        <f t="shared" si="68"/>
        <v>4.4328391925934785E-3</v>
      </c>
      <c r="AI32" s="41">
        <f t="shared" si="68"/>
        <v>-5.1549273842293698E-3</v>
      </c>
      <c r="AJ32" s="41">
        <f t="shared" si="68"/>
        <v>2.2134762414642933E-2</v>
      </c>
      <c r="AK32" s="41">
        <f t="shared" si="68"/>
        <v>3.6816146128380654E-2</v>
      </c>
      <c r="AL32" s="41">
        <f t="shared" si="68"/>
        <v>1.63878132026746E-2</v>
      </c>
      <c r="AM32" s="41">
        <f t="shared" si="68"/>
        <v>4.478431353235271E-2</v>
      </c>
      <c r="AN32" s="41">
        <f t="shared" si="68"/>
        <v>7.4808387355402139E-3</v>
      </c>
      <c r="AO32" s="41">
        <f t="shared" si="68"/>
        <v>-1.3614103592499308E-3</v>
      </c>
      <c r="AP32" s="41">
        <f t="shared" si="68"/>
        <v>-6.476829578606607E-3</v>
      </c>
      <c r="AQ32" s="41">
        <f t="shared" si="68"/>
        <v>-1.5584593565020422E-2</v>
      </c>
      <c r="AR32" s="41">
        <f t="shared" si="68"/>
        <v>-1.3636010104255065E-2</v>
      </c>
      <c r="AS32" s="41">
        <f t="shared" si="68"/>
        <v>-1.2125861396437287E-2</v>
      </c>
      <c r="AT32" s="41">
        <f t="shared" si="68"/>
        <v>7.3754793494763471E-3</v>
      </c>
      <c r="AU32" s="41">
        <f t="shared" si="68"/>
        <v>2.898631602057089E-2</v>
      </c>
      <c r="AV32" s="41">
        <f t="shared" si="68"/>
        <v>1.5614849364942444E-2</v>
      </c>
      <c r="AW32" s="41">
        <f t="shared" si="68"/>
        <v>1.103570124100676E-2</v>
      </c>
      <c r="AX32" s="41">
        <f t="shared" si="68"/>
        <v>-2.2880706176064643E-2</v>
      </c>
      <c r="AY32" s="41">
        <f t="shared" si="68"/>
        <v>4.8265133720691369E-3</v>
      </c>
      <c r="AZ32" s="41">
        <f t="shared" si="68"/>
        <v>3.1704795269978617E-2</v>
      </c>
      <c r="BA32" s="41">
        <f t="shared" si="68"/>
        <v>9.7370304613353886E-2</v>
      </c>
      <c r="BB32" s="41">
        <f t="shared" si="68"/>
        <v>2.233911979668109E-2</v>
      </c>
      <c r="BC32" s="41">
        <f t="shared" si="68"/>
        <v>2.5357941166039646E-2</v>
      </c>
      <c r="BD32" s="41">
        <f t="shared" si="68"/>
        <v>1.484868853181057E-2</v>
      </c>
      <c r="BE32" s="41">
        <f t="shared" si="68"/>
        <v>1.8905247049154819E-2</v>
      </c>
      <c r="BF32" s="41">
        <f t="shared" si="68"/>
        <v>9.0512218777400628E-3</v>
      </c>
      <c r="BG32" s="41">
        <f t="shared" si="68"/>
        <v>8.956838328408611E-3</v>
      </c>
      <c r="BH32" s="41">
        <f t="shared" si="68"/>
        <v>6.6298767886724935E-3</v>
      </c>
      <c r="BI32" s="41">
        <f t="shared" si="68"/>
        <v>1.421835400885065E-2</v>
      </c>
      <c r="BJ32" s="41">
        <f t="shared" si="68"/>
        <v>7.2187012600146098E-3</v>
      </c>
      <c r="BK32" s="41">
        <f t="shared" si="68"/>
        <v>1.2718475079328828E-2</v>
      </c>
      <c r="BL32" s="41">
        <f t="shared" si="68"/>
        <v>0.10650685640719412</v>
      </c>
      <c r="BM32" s="41">
        <f t="shared" si="68"/>
        <v>5.1964775442245474E-2</v>
      </c>
      <c r="BN32" s="41">
        <f t="shared" si="68"/>
        <v>2.8860683901887497E-2</v>
      </c>
      <c r="BO32" s="41">
        <f t="shared" ref="BO32" si="69">BO21+BO24</f>
        <v>3.4782906502477048E-2</v>
      </c>
    </row>
    <row r="33" spans="2:67" x14ac:dyDescent="0.15">
      <c r="B33" s="33"/>
      <c r="C33" s="8" t="s">
        <v>348</v>
      </c>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row>
    <row r="34" spans="2:67" x14ac:dyDescent="0.15">
      <c r="C34" s="29">
        <f>AVERAGE(S24:BN24)</f>
        <v>6.8786832746948884E-3</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row>
    <row r="35" spans="2:67" x14ac:dyDescent="0.15">
      <c r="B35" s="38" t="s">
        <v>238</v>
      </c>
      <c r="C35" s="8"/>
      <c r="D35" s="8">
        <f>D53-C53</f>
        <v>4.3297599999998937E-2</v>
      </c>
      <c r="E35" s="8">
        <f t="shared" ref="E35:AI35" si="70">E53-D53</f>
        <v>1.1212499999999181E-2</v>
      </c>
      <c r="F35" s="8">
        <f t="shared" si="70"/>
        <v>7.6604100000000841E-2</v>
      </c>
      <c r="G35" s="8">
        <f t="shared" si="70"/>
        <v>0.70762320000000045</v>
      </c>
      <c r="H35" s="8">
        <f t="shared" si="70"/>
        <v>-0.28222530000000212</v>
      </c>
      <c r="I35" s="8">
        <f t="shared" si="70"/>
        <v>-0.41827469999999956</v>
      </c>
      <c r="J35" s="8">
        <f t="shared" si="70"/>
        <v>-0.76196919999999935</v>
      </c>
      <c r="K35" s="8">
        <f t="shared" si="70"/>
        <v>1.6913119000000005</v>
      </c>
      <c r="L35" s="8">
        <f t="shared" si="70"/>
        <v>1.0912464000000011</v>
      </c>
      <c r="M35" s="8">
        <f t="shared" si="70"/>
        <v>0.70624849999999739</v>
      </c>
      <c r="N35" s="8">
        <f t="shared" si="70"/>
        <v>10.252252200000001</v>
      </c>
      <c r="O35" s="8">
        <f t="shared" si="70"/>
        <v>1.7007956000000028</v>
      </c>
      <c r="P35" s="8">
        <f t="shared" si="70"/>
        <v>-0.40866750000000351</v>
      </c>
      <c r="Q35" s="8">
        <f t="shared" si="70"/>
        <v>0.70021080000000069</v>
      </c>
      <c r="R35" s="8">
        <f t="shared" si="70"/>
        <v>3.8704871000000018</v>
      </c>
      <c r="S35" s="8">
        <f t="shared" si="70"/>
        <v>5.6679027999999931</v>
      </c>
      <c r="T35" s="8">
        <f t="shared" si="70"/>
        <v>3.2119636000000114</v>
      </c>
      <c r="U35" s="8">
        <f t="shared" si="70"/>
        <v>4.8259572999999989</v>
      </c>
      <c r="V35" s="8">
        <f t="shared" si="70"/>
        <v>14.110856699999999</v>
      </c>
      <c r="W35" s="8">
        <f t="shared" si="70"/>
        <v>18.823995999999987</v>
      </c>
      <c r="X35" s="8">
        <f t="shared" si="70"/>
        <v>16.367608000000004</v>
      </c>
      <c r="Y35" s="8">
        <f t="shared" si="70"/>
        <v>18.973159999999993</v>
      </c>
      <c r="Z35" s="8">
        <f t="shared" si="70"/>
        <v>37.503720000000015</v>
      </c>
      <c r="AA35" s="8">
        <f t="shared" si="70"/>
        <v>26.539279999999991</v>
      </c>
      <c r="AB35" s="8">
        <f t="shared" si="70"/>
        <v>32.875319999999988</v>
      </c>
      <c r="AC35" s="8">
        <f t="shared" si="70"/>
        <v>27.567000000000036</v>
      </c>
      <c r="AD35" s="8">
        <f t="shared" si="70"/>
        <v>22.910800000000023</v>
      </c>
      <c r="AE35" s="8">
        <f t="shared" si="70"/>
        <v>33.336630000000014</v>
      </c>
      <c r="AF35" s="8">
        <f t="shared" si="70"/>
        <v>23.22159999999991</v>
      </c>
      <c r="AG35" s="8">
        <f t="shared" si="70"/>
        <v>33.086700000000008</v>
      </c>
      <c r="AH35" s="8">
        <f t="shared" si="70"/>
        <v>32.785200000000088</v>
      </c>
      <c r="AI35" s="8">
        <f t="shared" si="70"/>
        <v>24.916339999999877</v>
      </c>
      <c r="AJ35" s="8">
        <f t="shared" ref="AJ35:BL35" si="71">AJ53-AI53</f>
        <v>58.698040000000105</v>
      </c>
      <c r="AK35" s="8">
        <f t="shared" si="71"/>
        <v>78.807419999999979</v>
      </c>
      <c r="AL35" s="8">
        <f t="shared" si="71"/>
        <v>58.503440000000069</v>
      </c>
      <c r="AM35" s="8">
        <f t="shared" si="71"/>
        <v>96.582519999999931</v>
      </c>
      <c r="AN35" s="8">
        <f t="shared" si="71"/>
        <v>54</v>
      </c>
      <c r="AO35" s="8">
        <f t="shared" si="71"/>
        <v>43.799999999999955</v>
      </c>
      <c r="AP35" s="8">
        <f t="shared" si="71"/>
        <v>36.700000000000045</v>
      </c>
      <c r="AQ35" s="8">
        <f t="shared" si="71"/>
        <v>20.799999999999955</v>
      </c>
      <c r="AR35" s="8">
        <f t="shared" si="71"/>
        <v>23.100000000000023</v>
      </c>
      <c r="AS35" s="8">
        <f t="shared" si="71"/>
        <v>27.700000000000159</v>
      </c>
      <c r="AT35" s="8">
        <f t="shared" si="71"/>
        <v>59.099999999999682</v>
      </c>
      <c r="AU35" s="8">
        <f t="shared" si="71"/>
        <v>93.60000000000025</v>
      </c>
      <c r="AV35" s="8">
        <f t="shared" si="71"/>
        <v>73.899999999999864</v>
      </c>
      <c r="AW35" s="8">
        <f t="shared" si="71"/>
        <v>67.200000000000045</v>
      </c>
      <c r="AX35" s="8">
        <f t="shared" si="71"/>
        <v>5.7999999999999545</v>
      </c>
      <c r="AY35" s="8">
        <f t="shared" si="71"/>
        <v>61.600000000000136</v>
      </c>
      <c r="AZ35" s="8">
        <f t="shared" si="71"/>
        <v>120.5</v>
      </c>
      <c r="BA35" s="8">
        <f t="shared" si="71"/>
        <v>237.79999999999995</v>
      </c>
      <c r="BB35" s="8">
        <f t="shared" si="71"/>
        <v>95</v>
      </c>
      <c r="BC35" s="8">
        <f t="shared" si="71"/>
        <v>107.89999999999986</v>
      </c>
      <c r="BD35" s="8">
        <f t="shared" si="71"/>
        <v>85.700000000000045</v>
      </c>
      <c r="BE35" s="8">
        <f t="shared" si="71"/>
        <v>88.900000000000091</v>
      </c>
      <c r="BF35" s="8">
        <f t="shared" si="71"/>
        <v>65.899999999999864</v>
      </c>
      <c r="BG35" s="8">
        <f t="shared" si="71"/>
        <v>63.5</v>
      </c>
      <c r="BH35" s="8">
        <f t="shared" si="71"/>
        <v>55.900000000000091</v>
      </c>
      <c r="BI35" s="8">
        <f t="shared" si="71"/>
        <v>72.400000000000091</v>
      </c>
      <c r="BJ35" s="8">
        <f t="shared" si="71"/>
        <v>57.400000000000091</v>
      </c>
      <c r="BK35" s="8">
        <f t="shared" si="71"/>
        <v>66.299999999999727</v>
      </c>
      <c r="BL35" s="8">
        <f t="shared" si="71"/>
        <v>275.99999999999955</v>
      </c>
      <c r="BM35" s="8">
        <f t="shared" ref="BM35" si="72">BM53-BL53</f>
        <v>164.60000000000036</v>
      </c>
      <c r="BN35" s="8">
        <f t="shared" ref="BN35" si="73">BN53-BM53</f>
        <v>126.90000000000009</v>
      </c>
      <c r="BO35" s="8">
        <f>BO53-BN53</f>
        <v>147.59999999999991</v>
      </c>
    </row>
    <row r="36" spans="2:67" x14ac:dyDescent="0.15">
      <c r="B36" s="39" t="s">
        <v>239</v>
      </c>
      <c r="C36" s="8"/>
      <c r="D36" s="8">
        <f>D35-D7</f>
        <v>-0.46870240000000107</v>
      </c>
      <c r="E36" s="8">
        <f t="shared" ref="E36:AI36" si="74">E35-E7</f>
        <v>-0.51378750000000084</v>
      </c>
      <c r="F36" s="8">
        <f t="shared" si="74"/>
        <v>-0.51939589999999913</v>
      </c>
      <c r="G36" s="8">
        <f t="shared" si="74"/>
        <v>0.11762320000000048</v>
      </c>
      <c r="H36" s="8">
        <f t="shared" si="74"/>
        <v>-0.83222530000000217</v>
      </c>
      <c r="I36" s="8">
        <f t="shared" si="74"/>
        <v>-1.0332746999999995</v>
      </c>
      <c r="J36" s="8">
        <f t="shared" si="74"/>
        <v>-1.3619691999999994</v>
      </c>
      <c r="K36" s="8">
        <f t="shared" si="74"/>
        <v>0.85831190000000057</v>
      </c>
      <c r="L36" s="8">
        <f t="shared" si="74"/>
        <v>9.9246400000001067E-2</v>
      </c>
      <c r="M36" s="8">
        <f t="shared" si="74"/>
        <v>-0.4107515000000026</v>
      </c>
      <c r="N36" s="8">
        <f t="shared" si="74"/>
        <v>9.1942522000000011</v>
      </c>
      <c r="O36" s="8">
        <f t="shared" si="74"/>
        <v>0.69679560000000285</v>
      </c>
      <c r="P36" s="8">
        <f t="shared" si="74"/>
        <v>-1.2886675000000034</v>
      </c>
      <c r="Q36" s="8">
        <f t="shared" si="74"/>
        <v>-0.22378919999999936</v>
      </c>
      <c r="R36" s="8">
        <f t="shared" si="74"/>
        <v>2.6534871000000018</v>
      </c>
      <c r="S36" s="8">
        <f t="shared" si="74"/>
        <v>3.5369027999999934</v>
      </c>
      <c r="T36" s="8">
        <f t="shared" si="74"/>
        <v>0.97196360000001114</v>
      </c>
      <c r="U36" s="8">
        <f t="shared" si="74"/>
        <v>1.9429572999999989</v>
      </c>
      <c r="V36" s="8">
        <f t="shared" si="74"/>
        <v>10.5138567</v>
      </c>
      <c r="W36" s="8">
        <f t="shared" si="74"/>
        <v>14.310995999999987</v>
      </c>
      <c r="X36" s="8">
        <f t="shared" si="74"/>
        <v>10.859608000000005</v>
      </c>
      <c r="Y36" s="8">
        <f t="shared" si="74"/>
        <v>10.304159999999992</v>
      </c>
      <c r="Z36" s="8">
        <f t="shared" si="74"/>
        <v>27.250720000000015</v>
      </c>
      <c r="AA36" s="8">
        <f t="shared" si="74"/>
        <v>12.18427999999999</v>
      </c>
      <c r="AB36" s="8">
        <f t="shared" si="74"/>
        <v>16.390319999999988</v>
      </c>
      <c r="AC36" s="8">
        <f t="shared" si="74"/>
        <v>8.4230000000000373</v>
      </c>
      <c r="AD36" s="8">
        <f t="shared" si="74"/>
        <v>2.0998000000000232</v>
      </c>
      <c r="AE36" s="8">
        <f t="shared" si="74"/>
        <v>12.254630000000013</v>
      </c>
      <c r="AF36" s="8">
        <f t="shared" si="74"/>
        <v>1.2945999999999103</v>
      </c>
      <c r="AG36" s="8">
        <f t="shared" si="74"/>
        <v>8.630700000000008</v>
      </c>
      <c r="AH36" s="8">
        <f t="shared" si="74"/>
        <v>4.6702000000000901</v>
      </c>
      <c r="AI36" s="8">
        <f t="shared" si="74"/>
        <v>-5.6276600000001231</v>
      </c>
      <c r="AJ36" s="8">
        <f t="shared" ref="AJ36:BL36" si="75">AJ35-AJ7</f>
        <v>25.034040000000104</v>
      </c>
      <c r="AK36" s="8">
        <f t="shared" si="75"/>
        <v>42.048419999999979</v>
      </c>
      <c r="AL36" s="8">
        <f t="shared" si="75"/>
        <v>19.335440000000069</v>
      </c>
      <c r="AM36" s="8">
        <f t="shared" si="75"/>
        <v>54.559519999999928</v>
      </c>
      <c r="AN36" s="8">
        <f t="shared" si="75"/>
        <v>9.3680000000000021</v>
      </c>
      <c r="AO36" s="8">
        <f t="shared" si="75"/>
        <v>-1.7600000000000477</v>
      </c>
      <c r="AP36" s="8">
        <f t="shared" si="75"/>
        <v>-8.7559999999999576</v>
      </c>
      <c r="AQ36" s="8">
        <f t="shared" si="75"/>
        <v>-21.834000000000046</v>
      </c>
      <c r="AR36" s="8">
        <f t="shared" si="75"/>
        <v>-20.161999999999978</v>
      </c>
      <c r="AS36" s="8">
        <f t="shared" si="75"/>
        <v>-18.651999999999838</v>
      </c>
      <c r="AT36" s="8">
        <f t="shared" si="75"/>
        <v>11.710999999999679</v>
      </c>
      <c r="AU36" s="8">
        <f t="shared" si="75"/>
        <v>47.267000000000252</v>
      </c>
      <c r="AV36" s="8">
        <f t="shared" si="75"/>
        <v>26.607999999999862</v>
      </c>
      <c r="AW36" s="8">
        <f t="shared" si="75"/>
        <v>19.488000000000042</v>
      </c>
      <c r="AX36" s="8">
        <f t="shared" si="75"/>
        <v>-42.287000000000049</v>
      </c>
      <c r="AY36" s="8">
        <f t="shared" si="75"/>
        <v>9.3700000000001396</v>
      </c>
      <c r="AZ36" s="8">
        <f t="shared" si="75"/>
        <v>63.167999999999999</v>
      </c>
      <c r="BA36" s="8">
        <f t="shared" si="75"/>
        <v>188.54999999999995</v>
      </c>
      <c r="BB36" s="8">
        <f t="shared" si="75"/>
        <v>44.573</v>
      </c>
      <c r="BC36" s="8">
        <f t="shared" si="75"/>
        <v>52.195999999999863</v>
      </c>
      <c r="BD36" s="8">
        <f t="shared" si="75"/>
        <v>31.016000000000048</v>
      </c>
      <c r="BE36" s="8">
        <f t="shared" si="75"/>
        <v>40.026000000000089</v>
      </c>
      <c r="BF36" s="8">
        <f t="shared" si="75"/>
        <v>19.457999999999863</v>
      </c>
      <c r="BG36" s="8">
        <f t="shared" si="75"/>
        <v>19.691000000000003</v>
      </c>
      <c r="BH36" s="8">
        <f t="shared" si="75"/>
        <v>14.81200000000009</v>
      </c>
      <c r="BI36" s="8">
        <f t="shared" si="75"/>
        <v>32.663000000000089</v>
      </c>
      <c r="BJ36" s="8">
        <f t="shared" si="75"/>
        <v>17.060000000000088</v>
      </c>
      <c r="BK36" s="8">
        <f t="shared" si="75"/>
        <v>31.00299999999973</v>
      </c>
      <c r="BL36" s="8">
        <f t="shared" si="75"/>
        <v>246.86499999999955</v>
      </c>
      <c r="BM36" s="8">
        <f t="shared" ref="BM36" si="76">BM35-BM7</f>
        <v>130.02200000000036</v>
      </c>
      <c r="BN36" s="8">
        <f t="shared" ref="BN36" si="77">BN35-BN7</f>
        <v>76.166000000000082</v>
      </c>
      <c r="BO36" s="8">
        <f>BO35-BO7</f>
        <v>97.499999999999915</v>
      </c>
    </row>
    <row r="37" spans="2:67" x14ac:dyDescent="0.15">
      <c r="B37" s="21" t="s">
        <v>354</v>
      </c>
      <c r="C37" s="29"/>
      <c r="D37" s="29">
        <f>(D36/D4)</f>
        <v>-1.0007737968142824E-2</v>
      </c>
      <c r="E37" s="29">
        <f t="shared" ref="E37:AI37" si="78">(E36/E4)</f>
        <v>-1.0118906942392926E-2</v>
      </c>
      <c r="F37" s="29">
        <f t="shared" si="78"/>
        <v>-9.1272607457912897E-3</v>
      </c>
      <c r="G37" s="29">
        <f t="shared" si="78"/>
        <v>1.8437972223093158E-3</v>
      </c>
      <c r="H37" s="29">
        <f t="shared" si="78"/>
        <v>-1.1762070525051264E-2</v>
      </c>
      <c r="I37" s="29">
        <f t="shared" si="78"/>
        <v>-1.3520644578786208E-2</v>
      </c>
      <c r="J37" s="29">
        <f t="shared" si="78"/>
        <v>-1.6443739888440823E-2</v>
      </c>
      <c r="K37" s="29">
        <f t="shared" si="78"/>
        <v>9.5852576916634156E-3</v>
      </c>
      <c r="L37" s="29">
        <f t="shared" si="78"/>
        <v>1.0160048319564413E-3</v>
      </c>
      <c r="M37" s="29">
        <f t="shared" si="78"/>
        <v>-3.6554785255326575E-3</v>
      </c>
      <c r="N37" s="29">
        <f t="shared" si="78"/>
        <v>7.3145572721920807E-2</v>
      </c>
      <c r="O37" s="29">
        <f t="shared" si="78"/>
        <v>4.9702950239671508E-3</v>
      </c>
      <c r="P37" s="29">
        <f t="shared" si="78"/>
        <v>-8.2349811805453709E-3</v>
      </c>
      <c r="Q37" s="29">
        <f t="shared" si="78"/>
        <v>-1.2467712192540145E-3</v>
      </c>
      <c r="R37" s="29">
        <f t="shared" si="78"/>
        <v>1.2673794944786222E-2</v>
      </c>
      <c r="S37" s="29">
        <f t="shared" si="78"/>
        <v>1.4994754871203485E-2</v>
      </c>
      <c r="T37" s="29">
        <f t="shared" si="78"/>
        <v>3.5653734978651382E-3</v>
      </c>
      <c r="U37" s="29">
        <f t="shared" si="78"/>
        <v>6.3328323669277391E-3</v>
      </c>
      <c r="V37" s="29">
        <f t="shared" si="78"/>
        <v>3.0158933780818381E-2</v>
      </c>
      <c r="W37" s="29">
        <f t="shared" si="78"/>
        <v>3.5938313954948363E-2</v>
      </c>
      <c r="X37" s="29">
        <f t="shared" si="78"/>
        <v>2.4037913097372569E-2</v>
      </c>
      <c r="Y37" s="29">
        <f t="shared" si="78"/>
        <v>2.020482955381039E-2</v>
      </c>
      <c r="Z37" s="29">
        <f t="shared" si="78"/>
        <v>4.6503808091960794E-2</v>
      </c>
      <c r="AA37" s="29">
        <f t="shared" si="78"/>
        <v>1.8730292446565155E-2</v>
      </c>
      <c r="AB37" s="29">
        <f t="shared" si="78"/>
        <v>2.3181930045401169E-2</v>
      </c>
      <c r="AC37" s="29">
        <f t="shared" si="78"/>
        <v>1.1116698275941762E-2</v>
      </c>
      <c r="AD37" s="29">
        <f t="shared" si="78"/>
        <v>2.5777195075841561E-3</v>
      </c>
      <c r="AE37" s="29">
        <f t="shared" si="78"/>
        <v>1.4316440863895677E-2</v>
      </c>
      <c r="AF37" s="29">
        <f t="shared" si="78"/>
        <v>1.3992423382672245E-3</v>
      </c>
      <c r="AG37" s="29">
        <f t="shared" si="78"/>
        <v>8.6556195286229144E-3</v>
      </c>
      <c r="AH37" s="29">
        <f t="shared" si="78"/>
        <v>4.4328391925934794E-3</v>
      </c>
      <c r="AI37" s="29">
        <f t="shared" si="78"/>
        <v>-5.1549273842293689E-3</v>
      </c>
      <c r="AJ37" s="29">
        <f t="shared" ref="AJ37:BL37" si="79">(AJ36/AJ4)</f>
        <v>2.213476241464293E-2</v>
      </c>
      <c r="AK37" s="29">
        <f t="shared" si="79"/>
        <v>3.6816146128380654E-2</v>
      </c>
      <c r="AL37" s="29">
        <f t="shared" si="79"/>
        <v>1.6387813202674597E-2</v>
      </c>
      <c r="AM37" s="29">
        <f t="shared" si="79"/>
        <v>4.478431353235271E-2</v>
      </c>
      <c r="AN37" s="29">
        <f t="shared" si="79"/>
        <v>7.4808387355402139E-3</v>
      </c>
      <c r="AO37" s="29">
        <f t="shared" si="79"/>
        <v>-1.3614103592499308E-3</v>
      </c>
      <c r="AP37" s="29">
        <f t="shared" si="79"/>
        <v>-6.476829578606607E-3</v>
      </c>
      <c r="AQ37" s="29">
        <f t="shared" si="79"/>
        <v>-1.5584593565020422E-2</v>
      </c>
      <c r="AR37" s="29">
        <f t="shared" si="79"/>
        <v>-1.3636010104255067E-2</v>
      </c>
      <c r="AS37" s="29">
        <f t="shared" si="79"/>
        <v>-1.2125861396437289E-2</v>
      </c>
      <c r="AT37" s="29">
        <f t="shared" si="79"/>
        <v>7.3754793494763471E-3</v>
      </c>
      <c r="AU37" s="29">
        <f t="shared" si="79"/>
        <v>2.898631602057089E-2</v>
      </c>
      <c r="AV37" s="29">
        <f t="shared" si="79"/>
        <v>1.5614849364942446E-2</v>
      </c>
      <c r="AW37" s="29">
        <f t="shared" si="79"/>
        <v>1.103570124100676E-2</v>
      </c>
      <c r="AX37" s="29">
        <f t="shared" si="79"/>
        <v>-2.2880706176064643E-2</v>
      </c>
      <c r="AY37" s="29">
        <f t="shared" si="79"/>
        <v>4.8265133720691369E-3</v>
      </c>
      <c r="AZ37" s="29">
        <f t="shared" si="79"/>
        <v>3.1704795269978617E-2</v>
      </c>
      <c r="BA37" s="29">
        <f t="shared" si="79"/>
        <v>9.7370304613353886E-2</v>
      </c>
      <c r="BB37" s="29">
        <f t="shared" si="79"/>
        <v>2.2339119796681083E-2</v>
      </c>
      <c r="BC37" s="29">
        <f t="shared" si="79"/>
        <v>2.5357941166039646E-2</v>
      </c>
      <c r="BD37" s="29">
        <f t="shared" si="79"/>
        <v>1.484868853181057E-2</v>
      </c>
      <c r="BE37" s="29">
        <f t="shared" si="79"/>
        <v>1.8905247049154816E-2</v>
      </c>
      <c r="BF37" s="29">
        <f t="shared" si="79"/>
        <v>9.0512218777400628E-3</v>
      </c>
      <c r="BG37" s="29">
        <f t="shared" si="79"/>
        <v>8.9568383284086128E-3</v>
      </c>
      <c r="BH37" s="29">
        <f t="shared" si="79"/>
        <v>6.6298767886724943E-3</v>
      </c>
      <c r="BI37" s="29">
        <f t="shared" si="79"/>
        <v>1.421835400885065E-2</v>
      </c>
      <c r="BJ37" s="29">
        <f t="shared" si="79"/>
        <v>7.2187012600146098E-3</v>
      </c>
      <c r="BK37" s="29">
        <f t="shared" si="79"/>
        <v>1.2718475079328828E-2</v>
      </c>
      <c r="BL37" s="29">
        <f t="shared" si="79"/>
        <v>0.10650685640719412</v>
      </c>
      <c r="BM37" s="29">
        <f t="shared" ref="BM37" si="80">(BM36/BM4)</f>
        <v>5.1964775442245474E-2</v>
      </c>
      <c r="BN37" s="29">
        <f t="shared" ref="BN37" si="81">(BN36/BN4)</f>
        <v>2.8860683901887497E-2</v>
      </c>
      <c r="BO37" s="29">
        <f>(BO36/BO4)</f>
        <v>3.4782906502477048E-2</v>
      </c>
    </row>
    <row r="38" spans="2:67" x14ac:dyDescent="0.15">
      <c r="B38" s="21"/>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row>
    <row r="39" spans="2:67" x14ac:dyDescent="0.15">
      <c r="B39" s="21" t="s">
        <v>413</v>
      </c>
      <c r="C39" s="70" t="s">
        <v>414</v>
      </c>
      <c r="D39" s="29">
        <f>AVERAGE(D23:W23)</f>
        <v>2.8602013044440543E-3</v>
      </c>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row>
    <row r="40" spans="2:67" x14ac:dyDescent="0.15">
      <c r="B40" s="21"/>
      <c r="C40" s="70" t="s">
        <v>415</v>
      </c>
      <c r="D40" s="29">
        <f>AVERAGE(X23:AQ23)</f>
        <v>3.0904610014924533E-2</v>
      </c>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row>
    <row r="41" spans="2:67" x14ac:dyDescent="0.15">
      <c r="B41" s="21"/>
      <c r="C41" s="29"/>
      <c r="D41" s="29">
        <f>AVERAGE(AR23:BO23)</f>
        <v>4.1118250006029596E-2</v>
      </c>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row>
    <row r="43" spans="2:67" x14ac:dyDescent="0.15">
      <c r="B43" s="21" t="s">
        <v>206</v>
      </c>
      <c r="C43" s="8"/>
      <c r="D43" s="8"/>
      <c r="E43" s="8"/>
      <c r="F43" s="8"/>
      <c r="G43" s="8"/>
      <c r="H43" s="8"/>
      <c r="I43" s="8"/>
      <c r="J43" s="8"/>
      <c r="K43" s="8"/>
      <c r="L43" s="8"/>
      <c r="M43" s="8"/>
      <c r="N43" s="8"/>
      <c r="O43" s="8"/>
      <c r="P43" s="8"/>
      <c r="Q43" s="8"/>
      <c r="R43" s="8"/>
      <c r="S43" s="8"/>
      <c r="T43" s="8"/>
      <c r="U43" s="8"/>
      <c r="W43" s="29">
        <f t="shared" ref="W43:BN43" si="82">W7/W3</f>
        <v>5.3008138446498605E-2</v>
      </c>
      <c r="X43" s="29">
        <f t="shared" si="82"/>
        <v>5.7800781024133718E-2</v>
      </c>
      <c r="Y43" s="29">
        <f t="shared" si="82"/>
        <v>7.5866843668881717E-2</v>
      </c>
      <c r="Z43" s="29">
        <f t="shared" si="82"/>
        <v>6.7556299606818776E-2</v>
      </c>
      <c r="AA43" s="29">
        <f t="shared" si="82"/>
        <v>8.0506316591216182E-2</v>
      </c>
      <c r="AB43" s="29">
        <f t="shared" si="82"/>
        <v>7.8059776315768922E-2</v>
      </c>
      <c r="AC43" s="29">
        <f t="shared" si="82"/>
        <v>8.0183853232051377E-2</v>
      </c>
      <c r="AD43" s="29">
        <f t="shared" si="82"/>
        <v>7.9533869080242445E-2</v>
      </c>
      <c r="AE43" s="29">
        <f t="shared" si="82"/>
        <v>7.1464712018769971E-2</v>
      </c>
      <c r="AF43" s="29">
        <f t="shared" si="82"/>
        <v>6.8905086331062307E-2</v>
      </c>
      <c r="AG43" s="29">
        <f t="shared" si="82"/>
        <v>6.9614318005127365E-2</v>
      </c>
      <c r="AH43" s="29">
        <f t="shared" si="82"/>
        <v>7.3198562928529859E-2</v>
      </c>
      <c r="AI43" s="29">
        <f t="shared" si="82"/>
        <v>7.4678140003811178E-2</v>
      </c>
      <c r="AJ43" s="29">
        <f t="shared" si="82"/>
        <v>7.1976744737972706E-2</v>
      </c>
      <c r="AK43" s="29">
        <f t="shared" si="82"/>
        <v>6.7260852072528632E-2</v>
      </c>
      <c r="AL43" s="29">
        <f t="shared" si="82"/>
        <v>6.4738625403021416E-2</v>
      </c>
      <c r="AM43" s="29">
        <f t="shared" si="82"/>
        <v>5.9895952109464086E-2</v>
      </c>
      <c r="AN43" s="29">
        <f t="shared" si="82"/>
        <v>5.9068290100582316E-2</v>
      </c>
      <c r="AO43" s="29">
        <f t="shared" si="82"/>
        <v>5.6992744558418816E-2</v>
      </c>
      <c r="AP43" s="29">
        <f t="shared" si="82"/>
        <v>5.436670254754216E-2</v>
      </c>
      <c r="AQ43" s="29">
        <f t="shared" si="82"/>
        <v>4.9753763566343798E-2</v>
      </c>
      <c r="AR43" s="29">
        <f t="shared" si="82"/>
        <v>4.9161363636363635E-2</v>
      </c>
      <c r="AS43" s="29">
        <f t="shared" si="82"/>
        <v>5.1065329954830888E-2</v>
      </c>
      <c r="AT43" s="29">
        <f t="shared" si="82"/>
        <v>4.9016342573438149E-2</v>
      </c>
      <c r="AU43" s="29">
        <f t="shared" si="82"/>
        <v>4.3693889098453412E-2</v>
      </c>
      <c r="AV43" s="29">
        <f t="shared" si="82"/>
        <v>4.1692673895794764E-2</v>
      </c>
      <c r="AW43" s="29">
        <f t="shared" si="82"/>
        <v>3.9710362047440703E-2</v>
      </c>
      <c r="AX43" s="29">
        <f t="shared" si="82"/>
        <v>3.9830199618984513E-2</v>
      </c>
      <c r="AY43" s="29">
        <f t="shared" si="82"/>
        <v>4.1161636062731495E-2</v>
      </c>
      <c r="AZ43" s="29">
        <f t="shared" si="82"/>
        <v>4.1263854901396287E-2</v>
      </c>
      <c r="BA43" s="29">
        <f t="shared" si="82"/>
        <v>3.0266715830875122E-2</v>
      </c>
      <c r="BB43" s="29">
        <f t="shared" si="82"/>
        <v>2.9280571362211124E-2</v>
      </c>
      <c r="BC43" s="29">
        <f t="shared" si="82"/>
        <v>3.0437681001038195E-2</v>
      </c>
      <c r="BD43" s="29">
        <f t="shared" si="82"/>
        <v>2.8543689320388348E-2</v>
      </c>
      <c r="BE43" s="29">
        <f t="shared" si="82"/>
        <v>2.4379707686935703E-2</v>
      </c>
      <c r="BF43" s="29">
        <f t="shared" si="82"/>
        <v>2.2429247561093404E-2</v>
      </c>
      <c r="BG43" s="29">
        <f t="shared" si="82"/>
        <v>2.0528091467129E-2</v>
      </c>
      <c r="BH43" s="29">
        <f t="shared" si="82"/>
        <v>1.8761643835616439E-2</v>
      </c>
      <c r="BI43" s="29">
        <f t="shared" si="82"/>
        <v>1.7564091230551627E-2</v>
      </c>
      <c r="BJ43" s="29">
        <f t="shared" si="82"/>
        <v>1.738943012328649E-2</v>
      </c>
      <c r="BK43" s="29">
        <f t="shared" si="82"/>
        <v>1.4792758057080592E-2</v>
      </c>
      <c r="BL43" s="29">
        <f t="shared" si="82"/>
        <v>1.0944367228879457E-2</v>
      </c>
      <c r="BM43" s="29">
        <f t="shared" si="82"/>
        <v>1.2232638766052288E-2</v>
      </c>
      <c r="BN43" s="29">
        <f t="shared" si="82"/>
        <v>1.7177004333694474E-2</v>
      </c>
      <c r="BO43" s="29">
        <f t="shared" ref="BO43" si="83">BO7/BO3</f>
        <v>1.6155036759963888E-2</v>
      </c>
    </row>
    <row r="44" spans="2:67" x14ac:dyDescent="0.15">
      <c r="B44" s="5" t="s">
        <v>184</v>
      </c>
      <c r="C44" s="29">
        <v>9.0999999999999998E-2</v>
      </c>
      <c r="D44" s="29">
        <f t="shared" ref="D44:AI44" si="84">D4/C4-1</f>
        <v>0.10815607032155805</v>
      </c>
      <c r="E44" s="29">
        <f t="shared" si="84"/>
        <v>8.4148268352051803E-2</v>
      </c>
      <c r="F44" s="29">
        <f t="shared" si="84"/>
        <v>0.12074839980305274</v>
      </c>
      <c r="G44" s="29">
        <f t="shared" si="84"/>
        <v>0.12104171792078167</v>
      </c>
      <c r="H44" s="29">
        <f t="shared" si="84"/>
        <v>0.1091168448443427</v>
      </c>
      <c r="I44" s="29">
        <f t="shared" si="84"/>
        <v>8.0093279626881619E-2</v>
      </c>
      <c r="J44" s="29">
        <f t="shared" si="84"/>
        <v>8.3797859255188234E-2</v>
      </c>
      <c r="K44" s="29">
        <f t="shared" si="84"/>
        <v>8.1121869944220437E-2</v>
      </c>
      <c r="L44" s="29">
        <f t="shared" si="84"/>
        <v>9.088167960243454E-2</v>
      </c>
      <c r="M44" s="29">
        <f t="shared" si="84"/>
        <v>0.15031274633252445</v>
      </c>
      <c r="N44" s="29">
        <f t="shared" si="84"/>
        <v>0.11864798960539669</v>
      </c>
      <c r="O44" s="29">
        <f t="shared" si="84"/>
        <v>0.11530811946093023</v>
      </c>
      <c r="P44" s="29">
        <f t="shared" si="84"/>
        <v>0.11623345126683393</v>
      </c>
      <c r="Q44" s="29">
        <f t="shared" si="84"/>
        <v>0.14702818764498016</v>
      </c>
      <c r="R44" s="29">
        <f t="shared" si="84"/>
        <v>0.16642803420708097</v>
      </c>
      <c r="S44" s="29">
        <f t="shared" si="84"/>
        <v>0.12660960605250082</v>
      </c>
      <c r="T44" s="29">
        <f t="shared" si="84"/>
        <v>0.15574284793705173</v>
      </c>
      <c r="U44" s="29">
        <f t="shared" si="84"/>
        <v>0.12543468372632161</v>
      </c>
      <c r="V44" s="29">
        <f t="shared" si="84"/>
        <v>0.13626807732548474</v>
      </c>
      <c r="W44" s="29">
        <f t="shared" si="84"/>
        <v>0.14226295483556339</v>
      </c>
      <c r="X44" s="29">
        <f t="shared" si="84"/>
        <v>0.13450189598453077</v>
      </c>
      <c r="Y44" s="29">
        <f t="shared" si="84"/>
        <v>0.12885981804900726</v>
      </c>
      <c r="Z44" s="29">
        <f t="shared" si="84"/>
        <v>0.14903183426963551</v>
      </c>
      <c r="AA44" s="29">
        <f t="shared" si="84"/>
        <v>0.1101095754357162</v>
      </c>
      <c r="AB44" s="29">
        <f t="shared" si="84"/>
        <v>8.6882332685638497E-2</v>
      </c>
      <c r="AC44" s="29">
        <f t="shared" si="84"/>
        <v>7.1650425017325992E-2</v>
      </c>
      <c r="AD44" s="29">
        <f t="shared" si="84"/>
        <v>7.5106013153154016E-2</v>
      </c>
      <c r="AE44" s="29">
        <f t="shared" si="84"/>
        <v>5.0806780293544129E-2</v>
      </c>
      <c r="AF44" s="29">
        <f t="shared" si="84"/>
        <v>8.0880110936782712E-2</v>
      </c>
      <c r="AG44" s="29">
        <f t="shared" si="84"/>
        <v>7.7718151997103302E-2</v>
      </c>
      <c r="AH44" s="29">
        <f t="shared" si="84"/>
        <v>5.6587916611925859E-2</v>
      </c>
      <c r="AI44" s="29">
        <f t="shared" si="84"/>
        <v>3.6219586045602048E-2</v>
      </c>
      <c r="AJ44" s="29">
        <f t="shared" ref="AJ44:BO44" si="85">AJ4/AI4-1</f>
        <v>3.5978583958120591E-2</v>
      </c>
      <c r="AK44" s="29">
        <f t="shared" si="85"/>
        <v>9.8463018453858187E-3</v>
      </c>
      <c r="AL44" s="29">
        <f t="shared" si="85"/>
        <v>3.3050846715622528E-2</v>
      </c>
      <c r="AM44" s="29">
        <f t="shared" si="85"/>
        <v>3.2551126525277807E-2</v>
      </c>
      <c r="AN44" s="29">
        <f t="shared" si="85"/>
        <v>2.7902612961134388E-2</v>
      </c>
      <c r="AO44" s="29">
        <f t="shared" si="85"/>
        <v>3.235015563785959E-2</v>
      </c>
      <c r="AP44" s="29">
        <f t="shared" si="85"/>
        <v>4.5730238084371821E-2</v>
      </c>
      <c r="AQ44" s="29">
        <f t="shared" si="85"/>
        <v>3.6321580950013921E-2</v>
      </c>
      <c r="AR44" s="29">
        <f t="shared" si="85"/>
        <v>5.5379054517526338E-2</v>
      </c>
      <c r="AS44" s="29">
        <f t="shared" si="85"/>
        <v>4.0318953594145723E-2</v>
      </c>
      <c r="AT44" s="29">
        <f t="shared" si="85"/>
        <v>3.2264334936939143E-2</v>
      </c>
      <c r="AU44" s="29">
        <f t="shared" si="85"/>
        <v>2.697834590500614E-2</v>
      </c>
      <c r="AV44" s="29">
        <f t="shared" si="85"/>
        <v>4.498346074548687E-2</v>
      </c>
      <c r="AW44" s="29">
        <f t="shared" si="85"/>
        <v>3.6317670166823302E-2</v>
      </c>
      <c r="AX44" s="29">
        <f t="shared" si="85"/>
        <v>4.6574419348719198E-2</v>
      </c>
      <c r="AY44" s="29">
        <f t="shared" si="85"/>
        <v>5.0433649631442368E-2</v>
      </c>
      <c r="AZ44" s="29">
        <f t="shared" si="85"/>
        <v>2.6280545596901295E-2</v>
      </c>
      <c r="BA44" s="29">
        <f t="shared" si="85"/>
        <v>-2.8086007689296255E-2</v>
      </c>
      <c r="BB44" s="29">
        <f t="shared" si="85"/>
        <v>3.0399881843936827E-2</v>
      </c>
      <c r="BC44" s="29">
        <f t="shared" si="85"/>
        <v>3.1614467879089281E-2</v>
      </c>
      <c r="BD44" s="29">
        <f t="shared" si="85"/>
        <v>1.4785978607334327E-2</v>
      </c>
      <c r="BE44" s="29">
        <f t="shared" si="85"/>
        <v>1.3589594811193484E-2</v>
      </c>
      <c r="BF44" s="29">
        <f t="shared" si="85"/>
        <v>1.5385959691855522E-2</v>
      </c>
      <c r="BG44" s="29">
        <f t="shared" si="85"/>
        <v>2.2638288371054527E-2</v>
      </c>
      <c r="BH44" s="29">
        <f t="shared" si="85"/>
        <v>1.6237481987161795E-2</v>
      </c>
      <c r="BI44" s="29">
        <f t="shared" si="85"/>
        <v>2.824948783172343E-2</v>
      </c>
      <c r="BJ44" s="29">
        <f t="shared" si="85"/>
        <v>2.8757962809316417E-2</v>
      </c>
      <c r="BK44" s="29">
        <f t="shared" si="85"/>
        <v>3.1451280536672011E-2</v>
      </c>
      <c r="BL44" s="29">
        <f t="shared" si="85"/>
        <v>-4.9147226717699888E-2</v>
      </c>
      <c r="BM44" s="29">
        <f t="shared" si="85"/>
        <v>7.9507919469573363E-2</v>
      </c>
      <c r="BN44" s="29">
        <f t="shared" si="85"/>
        <v>5.4743221542709053E-2</v>
      </c>
      <c r="BO44" s="29">
        <f t="shared" si="85"/>
        <v>6.214599566820711E-2</v>
      </c>
    </row>
    <row r="45" spans="2:67" x14ac:dyDescent="0.15">
      <c r="B45" s="21" t="s">
        <v>208</v>
      </c>
      <c r="W45" s="29">
        <f>W43-W44</f>
        <v>-8.9254816389064795E-2</v>
      </c>
      <c r="X45" s="29">
        <f t="shared" ref="X45:BN45" si="86">X43-X44</f>
        <v>-7.6701114960397054E-2</v>
      </c>
      <c r="Y45" s="29">
        <f t="shared" si="86"/>
        <v>-5.299297438012554E-2</v>
      </c>
      <c r="Z45" s="29">
        <f t="shared" si="86"/>
        <v>-8.1475534662816734E-2</v>
      </c>
      <c r="AA45" s="29">
        <f t="shared" si="86"/>
        <v>-2.9603258844500019E-2</v>
      </c>
      <c r="AB45" s="29">
        <f t="shared" si="86"/>
        <v>-8.8225563698695747E-3</v>
      </c>
      <c r="AC45" s="29">
        <f t="shared" si="86"/>
        <v>8.5334282147253859E-3</v>
      </c>
      <c r="AD45" s="29">
        <f t="shared" si="86"/>
        <v>4.4278559270884282E-3</v>
      </c>
      <c r="AE45" s="29">
        <f t="shared" si="86"/>
        <v>2.0657931725225842E-2</v>
      </c>
      <c r="AF45" s="29">
        <f t="shared" si="86"/>
        <v>-1.1975024605720405E-2</v>
      </c>
      <c r="AG45" s="29">
        <f t="shared" si="86"/>
        <v>-8.1038339919759367E-3</v>
      </c>
      <c r="AH45" s="29">
        <f t="shared" si="86"/>
        <v>1.6610646316604E-2</v>
      </c>
      <c r="AI45" s="29">
        <f t="shared" si="86"/>
        <v>3.845855395820913E-2</v>
      </c>
      <c r="AJ45" s="29">
        <f t="shared" si="86"/>
        <v>3.5998160779852115E-2</v>
      </c>
      <c r="AK45" s="29">
        <f t="shared" si="86"/>
        <v>5.7414550227142813E-2</v>
      </c>
      <c r="AL45" s="29">
        <f t="shared" si="86"/>
        <v>3.1687778687398888E-2</v>
      </c>
      <c r="AM45" s="29">
        <f t="shared" si="86"/>
        <v>2.7344825584186279E-2</v>
      </c>
      <c r="AN45" s="29">
        <f t="shared" si="86"/>
        <v>3.1165677139447928E-2</v>
      </c>
      <c r="AO45" s="29">
        <f t="shared" si="86"/>
        <v>2.4642588920559226E-2</v>
      </c>
      <c r="AP45" s="29">
        <f t="shared" si="86"/>
        <v>8.6364644631703388E-3</v>
      </c>
      <c r="AQ45" s="29">
        <f t="shared" si="86"/>
        <v>1.3432182616329877E-2</v>
      </c>
      <c r="AR45" s="29">
        <f t="shared" si="86"/>
        <v>-6.2176908811627032E-3</v>
      </c>
      <c r="AS45" s="29">
        <f t="shared" si="86"/>
        <v>1.0746376360685164E-2</v>
      </c>
      <c r="AT45" s="29">
        <f t="shared" si="86"/>
        <v>1.6752007636499006E-2</v>
      </c>
      <c r="AU45" s="29">
        <f t="shared" si="86"/>
        <v>1.6715543193447271E-2</v>
      </c>
      <c r="AV45" s="29">
        <f t="shared" si="86"/>
        <v>-3.2907868496921053E-3</v>
      </c>
      <c r="AW45" s="29">
        <f t="shared" si="86"/>
        <v>3.3926918806174017E-3</v>
      </c>
      <c r="AX45" s="29">
        <f t="shared" si="86"/>
        <v>-6.7442197297346851E-3</v>
      </c>
      <c r="AY45" s="29">
        <f t="shared" si="86"/>
        <v>-9.2720135687108726E-3</v>
      </c>
      <c r="AZ45" s="29">
        <f t="shared" si="86"/>
        <v>1.4983309304494992E-2</v>
      </c>
      <c r="BA45" s="29">
        <f t="shared" si="86"/>
        <v>5.8352723520171373E-2</v>
      </c>
      <c r="BB45" s="29">
        <f t="shared" si="86"/>
        <v>-1.1193104817257028E-3</v>
      </c>
      <c r="BC45" s="29">
        <f t="shared" si="86"/>
        <v>-1.1767868780510858E-3</v>
      </c>
      <c r="BD45" s="29">
        <f t="shared" si="86"/>
        <v>1.3757710713054021E-2</v>
      </c>
      <c r="BE45" s="29">
        <f t="shared" si="86"/>
        <v>1.0790112875742219E-2</v>
      </c>
      <c r="BF45" s="29">
        <f t="shared" si="86"/>
        <v>7.0432878692378818E-3</v>
      </c>
      <c r="BG45" s="29">
        <f t="shared" si="86"/>
        <v>-2.1101969039255264E-3</v>
      </c>
      <c r="BH45" s="29">
        <f t="shared" si="86"/>
        <v>2.5241618484546438E-3</v>
      </c>
      <c r="BI45" s="29">
        <f t="shared" si="86"/>
        <v>-1.0685396601171803E-2</v>
      </c>
      <c r="BJ45" s="29">
        <f t="shared" si="86"/>
        <v>-1.1368532686029928E-2</v>
      </c>
      <c r="BK45" s="29">
        <f t="shared" si="86"/>
        <v>-1.6658522479591417E-2</v>
      </c>
      <c r="BL45" s="29">
        <f t="shared" si="86"/>
        <v>6.0091593946579341E-2</v>
      </c>
      <c r="BM45" s="29">
        <f t="shared" si="86"/>
        <v>-6.7275280703521068E-2</v>
      </c>
      <c r="BN45" s="29">
        <f t="shared" si="86"/>
        <v>-3.7566217209014582E-2</v>
      </c>
      <c r="BO45" s="29">
        <f t="shared" ref="BO45" si="87">BO43-BO44</f>
        <v>-4.5990958908243222E-2</v>
      </c>
    </row>
    <row r="46" spans="2:67" x14ac:dyDescent="0.15">
      <c r="B46" s="21" t="s">
        <v>234</v>
      </c>
      <c r="C46" s="21" t="s">
        <v>236</v>
      </c>
      <c r="D46" s="37">
        <f>AVERAGE(W43:BN43)</f>
        <v>4.7858037771433028E-2</v>
      </c>
      <c r="E46" s="21" t="s">
        <v>237</v>
      </c>
      <c r="F46" s="37">
        <f>AVERAGE(AR43:BN43)</f>
        <v>3.005753433018548E-2</v>
      </c>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c r="BM46" s="29"/>
      <c r="BN46" s="29"/>
    </row>
    <row r="47" spans="2:67" x14ac:dyDescent="0.15">
      <c r="B47" s="21" t="s">
        <v>235</v>
      </c>
      <c r="D47" s="37">
        <f>AVERAGE(W44:BN44)</f>
        <v>4.7818353804793885E-2</v>
      </c>
      <c r="F47" s="37">
        <f>AVERAGE(AR44:BN44)</f>
        <v>2.8246031539896271E-2</v>
      </c>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c r="BM47" s="29"/>
      <c r="BN47" s="29"/>
    </row>
    <row r="48" spans="2:67" x14ac:dyDescent="0.15">
      <c r="B48" s="21"/>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c r="BM48" s="29"/>
      <c r="BN48" s="29"/>
    </row>
    <row r="49" spans="1:67" x14ac:dyDescent="0.15">
      <c r="A49" s="2" t="s">
        <v>210</v>
      </c>
    </row>
    <row r="50" spans="1:67" x14ac:dyDescent="0.15">
      <c r="A50" s="2"/>
    </row>
    <row r="51" spans="1:67" x14ac:dyDescent="0.15">
      <c r="B51" s="21" t="s">
        <v>212</v>
      </c>
      <c r="C51" s="29">
        <f>'Jordà-Schularick-Taylor Macro H'!B3</f>
        <v>0.31480000000000002</v>
      </c>
      <c r="D51" s="29">
        <f>'Jordà-Schularick-Taylor Macro H'!C3</f>
        <v>0.28499999999999998</v>
      </c>
      <c r="E51" s="29">
        <f>'Jordà-Schularick-Taylor Macro H'!D3</f>
        <v>0.2631</v>
      </c>
      <c r="F51" s="29">
        <f>'Jordà-Schularick-Taylor Macro H'!E3</f>
        <v>0.2361</v>
      </c>
      <c r="G51" s="29">
        <f>'Jordà-Schularick-Taylor Macro H'!F3</f>
        <v>0.22170000000000001</v>
      </c>
      <c r="H51" s="29">
        <f>'Jordà-Schularick-Taylor Macro H'!G3</f>
        <v>0.19589999999999999</v>
      </c>
      <c r="I51" s="29">
        <f>'Jordà-Schularick-Taylor Macro H'!H3</f>
        <v>0.1759</v>
      </c>
      <c r="J51" s="29">
        <f>'Jordà-Schularick-Taylor Macro H'!I3</f>
        <v>0.15310000000000001</v>
      </c>
      <c r="K51" s="29">
        <f>'Jordà-Schularick-Taylor Macro H'!J3</f>
        <v>0.1605</v>
      </c>
      <c r="L51" s="29">
        <f>'Jordà-Schularick-Taylor Macro H'!K3</f>
        <v>0.1583</v>
      </c>
      <c r="M51" s="29">
        <f>'Jordà-Schularick-Taylor Macro H'!L3</f>
        <v>0.1439</v>
      </c>
      <c r="N51" s="29">
        <f>'Jordà-Schularick-Taylor Macro H'!M3</f>
        <v>0.2102</v>
      </c>
      <c r="O51" s="29">
        <f>'Jordà-Schularick-Taylor Macro H'!N3</f>
        <v>0.2006</v>
      </c>
      <c r="P51" s="29">
        <f>'Jordà-Schularick-Taylor Macro H'!O3</f>
        <v>0.17710000000000001</v>
      </c>
      <c r="Q51" s="29">
        <f>'Jordà-Schularick-Taylor Macro H'!P3</f>
        <v>0.1583</v>
      </c>
      <c r="R51" s="29">
        <f>'Jordà-Schularick-Taylor Macro H'!Q3</f>
        <v>0.1542</v>
      </c>
      <c r="S51" s="29">
        <f>'Jordà-Schularick-Taylor Macro H'!R3</f>
        <v>0.16089999999999999</v>
      </c>
      <c r="T51" s="29">
        <f>'Jordà-Schularick-Taylor Macro H'!S3</f>
        <v>0.151</v>
      </c>
      <c r="U51" s="29">
        <f>'Jordà-Schularick-Taylor Macro H'!T3</f>
        <v>0.14990000000000001</v>
      </c>
      <c r="V51" s="29">
        <f>'Jordà-Schularick-Taylor Macro H'!U3</f>
        <v>0.1724</v>
      </c>
      <c r="W51" s="29">
        <f>'Jordà-Schularick-Taylor Macro H'!V3</f>
        <v>0.19819999999999999</v>
      </c>
      <c r="X51" s="29">
        <f>'Jordà-Schularick-Taylor Macro H'!W3</f>
        <v>0.21024500000000002</v>
      </c>
      <c r="Y51" s="29">
        <f>'Jordà-Schularick-Taylor Macro H'!X3</f>
        <v>0.22240400000000002</v>
      </c>
      <c r="Z51" s="29">
        <f>'Jordà-Schularick-Taylor Macro H'!Y3</f>
        <v>0.25579099999999999</v>
      </c>
      <c r="AA51" s="29">
        <f>'Jordà-Schularick-Taylor Macro H'!Z3</f>
        <v>0.26921900000000004</v>
      </c>
      <c r="AB51" s="29">
        <f>'Jordà-Schularick-Taylor Macro H'!AA3</f>
        <v>0.29344999999999999</v>
      </c>
      <c r="AC51" s="29">
        <f>'Jordà-Schularick-Taylor Macro H'!AB3</f>
        <v>0.30958800000000003</v>
      </c>
      <c r="AD51" s="29">
        <f>'Jordà-Schularick-Taylor Macro H'!AC3</f>
        <v>0.31527699999999997</v>
      </c>
      <c r="AE51" s="29">
        <f>'Jordà-Schularick-Taylor Macro H'!AD3</f>
        <v>0.33842500000000003</v>
      </c>
      <c r="AF51" s="29">
        <f>'Jordà-Schularick-Taylor Macro H'!AE3</f>
        <v>0.33715200000000006</v>
      </c>
      <c r="AG51" s="29">
        <f>'Jordà-Schularick-Taylor Macro H'!AF3</f>
        <v>0.34435000000000004</v>
      </c>
      <c r="AH51" s="29">
        <f>'Jordà-Schularick-Taylor Macro H'!AG3</f>
        <v>0.35553499999999999</v>
      </c>
      <c r="AI51" s="29">
        <f>'Jordà-Schularick-Taylor Macro H'!AH3</f>
        <v>0.363396</v>
      </c>
      <c r="AJ51" s="29">
        <f>'Jordà-Schularick-Taylor Macro H'!AI3</f>
        <v>0.40087400000000001</v>
      </c>
      <c r="AK51" s="29">
        <f>'Jordà-Schularick-Taylor Macro H'!AJ3</f>
        <v>0.46488500000000005</v>
      </c>
      <c r="AL51" s="29">
        <f>'Jordà-Schularick-Taylor Macro H'!AK3</f>
        <v>0.49768400000000002</v>
      </c>
      <c r="AM51" s="29">
        <f>'Jordà-Schularick-Taylor Macro H'!AL3</f>
        <v>0.56105899999999997</v>
      </c>
      <c r="AN51" s="29">
        <f>'Jordà-Schularick-Taylor Macro H'!AM3</f>
        <v>0.59998399999999996</v>
      </c>
      <c r="AO51" s="29">
        <f>'Jordà-Schularick-Taylor Macro H'!AN3</f>
        <v>0.61424999999999996</v>
      </c>
      <c r="AP51" s="29">
        <f>'Jordà-Schularick-Taylor Macro H'!AO3</f>
        <v>0.61347399999999996</v>
      </c>
      <c r="AQ51" s="29">
        <f>'Jordà-Schularick-Taylor Macro H'!AP3</f>
        <v>0.60496499999999997</v>
      </c>
      <c r="AR51" s="29">
        <f>'Jordà-Schularick-Taylor Macro H'!AQ3</f>
        <v>0.58882400000000001</v>
      </c>
      <c r="AS51" s="29">
        <f>'Jordà-Schularick-Taylor Macro H'!AR3</f>
        <v>0.58343900000000004</v>
      </c>
      <c r="AT51" s="29">
        <f>'Jordà-Schularick-Taylor Macro H'!AS3</f>
        <v>0.60258</v>
      </c>
      <c r="AU51" s="29">
        <f>'Jordà-Schularick-Taylor Macro H'!AT3</f>
        <v>0.64412700000000001</v>
      </c>
      <c r="AV51" s="29">
        <f>'Jordà-Schularick-Taylor Macro H'!AU3</f>
        <v>0.65939099999999995</v>
      </c>
      <c r="AW51" s="29">
        <f>'Jordà-Schularick-Taylor Macro H'!AV3</f>
        <v>0.67382999999999993</v>
      </c>
      <c r="AX51" s="29">
        <f>'Jordà-Schularick-Taylor Macro H'!AW3</f>
        <v>0.64610800000000002</v>
      </c>
      <c r="AY51" s="29">
        <f>'Jordà-Schularick-Taylor Macro H'!AX3</f>
        <v>0.64535500000000001</v>
      </c>
      <c r="AZ51" s="29">
        <f>'Jordà-Schularick-Taylor Macro H'!AY3</f>
        <v>0.68778300000000003</v>
      </c>
      <c r="BA51" s="29">
        <f>'Jordà-Schularick-Taylor Macro H'!AZ3</f>
        <v>0.83038900000000004</v>
      </c>
      <c r="BB51" s="29">
        <f>'Jordà-Schularick-Taylor Macro H'!BA3</f>
        <v>0.85256900000000002</v>
      </c>
      <c r="BC51" s="29">
        <f>'Jordà-Schularick-Taylor Macro H'!BB3</f>
        <v>0.87834400000000001</v>
      </c>
      <c r="BD51" s="29">
        <f>'Jordà-Schularick-Taylor Macro H'!BC3</f>
        <v>0.90603999999999996</v>
      </c>
      <c r="BE51" s="29">
        <f>'Jordà-Schularick-Taylor Macro H'!BD3</f>
        <v>0.93413200000000007</v>
      </c>
      <c r="BF51" s="29">
        <f>'Jordà-Schularick-Taylor Macro H'!BE3</f>
        <v>0.94888700000000004</v>
      </c>
      <c r="BG51" s="29">
        <f>'Jordà-Schularick-Taylor Macro H'!BF3</f>
        <v>0.95579700000000001</v>
      </c>
      <c r="BH51" s="29">
        <f>'Jordà-Schularick-Taylor Macro H'!BG3</f>
        <v>0.97956799999999999</v>
      </c>
      <c r="BI51" s="29">
        <f>'Jordà-Schularick-Taylor Macro H'!BH3</f>
        <v>0.981321</v>
      </c>
      <c r="BJ51" s="29">
        <f>'Jordà-Schularick-Taylor Macro H'!BI3</f>
        <v>0.97781499999999999</v>
      </c>
      <c r="BK51" s="29">
        <f>'Jordà-Schularick-Taylor Macro H'!BJ3</f>
        <v>0.9745910000000001</v>
      </c>
      <c r="BL51" s="29">
        <f>'Jordà-Schularick-Taylor Macro H'!BK3</f>
        <v>1.1504220000000001</v>
      </c>
      <c r="BM51" s="29"/>
      <c r="BN51" s="29"/>
    </row>
    <row r="52" spans="1:67" x14ac:dyDescent="0.15">
      <c r="B52" s="21" t="s">
        <v>336</v>
      </c>
      <c r="C52" s="29">
        <f>C51</f>
        <v>0.31480000000000002</v>
      </c>
      <c r="D52" s="29">
        <f t="shared" ref="D52:U52" si="88">D51</f>
        <v>0.28499999999999998</v>
      </c>
      <c r="E52" s="29">
        <f t="shared" si="88"/>
        <v>0.2631</v>
      </c>
      <c r="F52" s="29">
        <f t="shared" si="88"/>
        <v>0.2361</v>
      </c>
      <c r="G52" s="29">
        <f t="shared" si="88"/>
        <v>0.22170000000000001</v>
      </c>
      <c r="H52" s="29">
        <f t="shared" si="88"/>
        <v>0.19589999999999999</v>
      </c>
      <c r="I52" s="29">
        <f t="shared" si="88"/>
        <v>0.1759</v>
      </c>
      <c r="J52" s="29">
        <f t="shared" si="88"/>
        <v>0.15310000000000001</v>
      </c>
      <c r="K52" s="29">
        <f t="shared" si="88"/>
        <v>0.1605</v>
      </c>
      <c r="L52" s="29">
        <f t="shared" si="88"/>
        <v>0.1583</v>
      </c>
      <c r="M52" s="29">
        <f t="shared" si="88"/>
        <v>0.1439</v>
      </c>
      <c r="N52" s="29">
        <f t="shared" si="88"/>
        <v>0.2102</v>
      </c>
      <c r="O52" s="29">
        <f t="shared" si="88"/>
        <v>0.2006</v>
      </c>
      <c r="P52" s="29">
        <f t="shared" si="88"/>
        <v>0.17710000000000001</v>
      </c>
      <c r="Q52" s="29">
        <f t="shared" si="88"/>
        <v>0.1583</v>
      </c>
      <c r="R52" s="29">
        <f t="shared" si="88"/>
        <v>0.1542</v>
      </c>
      <c r="S52" s="29">
        <f t="shared" si="88"/>
        <v>0.16089999999999999</v>
      </c>
      <c r="T52" s="29">
        <f t="shared" si="88"/>
        <v>0.151</v>
      </c>
      <c r="U52" s="29">
        <f t="shared" si="88"/>
        <v>0.14990000000000001</v>
      </c>
      <c r="V52" s="29">
        <f>V51</f>
        <v>0.1724</v>
      </c>
      <c r="W52" s="29">
        <f>W51</f>
        <v>0.19819999999999999</v>
      </c>
      <c r="X52" s="29">
        <f>X5</f>
        <v>0.21093217787812382</v>
      </c>
      <c r="Y52" s="29">
        <f t="shared" ref="Y52:BO52" si="89">Y5</f>
        <v>0.22405755071227582</v>
      </c>
      <c r="Z52" s="29">
        <f t="shared" si="89"/>
        <v>0.25899754090947097</v>
      </c>
      <c r="AA52" s="29">
        <f t="shared" si="89"/>
        <v>0.27410561219470203</v>
      </c>
      <c r="AB52" s="29">
        <f t="shared" si="89"/>
        <v>0.29869214884799794</v>
      </c>
      <c r="AC52" s="29">
        <f t="shared" si="89"/>
        <v>0.3151046273603022</v>
      </c>
      <c r="AD52" s="29">
        <f t="shared" si="89"/>
        <v>0.32121703273770069</v>
      </c>
      <c r="AE52" s="29">
        <f t="shared" si="89"/>
        <v>0.34463154057966111</v>
      </c>
      <c r="AF52" s="29">
        <f t="shared" si="89"/>
        <v>0.34394204590284416</v>
      </c>
      <c r="AG52" s="29">
        <f t="shared" si="89"/>
        <v>0.35232137323353935</v>
      </c>
      <c r="AH52" s="29">
        <f t="shared" si="89"/>
        <v>0.36457092523724643</v>
      </c>
      <c r="AI52" s="29">
        <f t="shared" si="89"/>
        <v>0.37465119240087752</v>
      </c>
      <c r="AJ52" s="29">
        <f t="shared" si="89"/>
        <v>0.41353992058236072</v>
      </c>
      <c r="AK52" s="29">
        <f t="shared" si="89"/>
        <v>0.47850884189826109</v>
      </c>
      <c r="AL52" s="29">
        <f t="shared" si="89"/>
        <v>0.5127844748603021</v>
      </c>
      <c r="AM52" s="29">
        <f t="shared" si="89"/>
        <v>0.57589719217285462</v>
      </c>
      <c r="AN52" s="29">
        <f t="shared" si="89"/>
        <v>0.60338618153012213</v>
      </c>
      <c r="AO52" s="29">
        <f t="shared" si="89"/>
        <v>0.6183587734002074</v>
      </c>
      <c r="AP52" s="29">
        <f t="shared" si="89"/>
        <v>0.61846473397361934</v>
      </c>
      <c r="AQ52" s="29">
        <f t="shared" si="89"/>
        <v>0.61163498332261479</v>
      </c>
      <c r="AR52" s="29">
        <f t="shared" si="89"/>
        <v>0.59516361927112749</v>
      </c>
      <c r="AS52" s="29">
        <f t="shared" si="89"/>
        <v>0.59010531790404375</v>
      </c>
      <c r="AT52" s="29">
        <f t="shared" si="89"/>
        <v>0.6088816868818997</v>
      </c>
      <c r="AU52" s="29">
        <f t="shared" si="89"/>
        <v>0.65028644737794261</v>
      </c>
      <c r="AV52" s="29">
        <f t="shared" si="89"/>
        <v>0.66566159180149986</v>
      </c>
      <c r="AW52" s="29">
        <f t="shared" si="89"/>
        <v>0.68038767657376809</v>
      </c>
      <c r="AX52" s="29">
        <f t="shared" si="89"/>
        <v>0.65324748897682061</v>
      </c>
      <c r="AY52" s="29">
        <f t="shared" si="89"/>
        <v>0.65361396134668492</v>
      </c>
      <c r="AZ52" s="29">
        <f t="shared" si="89"/>
        <v>0.69735692990293019</v>
      </c>
      <c r="BA52" s="29">
        <f t="shared" si="89"/>
        <v>0.84031270043409956</v>
      </c>
      <c r="BB52" s="29">
        <f t="shared" si="89"/>
        <v>0.86313311004070092</v>
      </c>
      <c r="BC52" s="29">
        <f t="shared" si="89"/>
        <v>0.88910200260497496</v>
      </c>
      <c r="BD52" s="29">
        <f t="shared" si="89"/>
        <v>0.91717557032636854</v>
      </c>
      <c r="BE52" s="29">
        <f t="shared" si="89"/>
        <v>0.94686825462051116</v>
      </c>
      <c r="BF52" s="29">
        <f t="shared" si="89"/>
        <v>0.96317504471418969</v>
      </c>
      <c r="BG52" s="29">
        <f t="shared" si="89"/>
        <v>0.97073732551200131</v>
      </c>
      <c r="BH52" s="29">
        <f t="shared" si="89"/>
        <v>0.9802477833643447</v>
      </c>
      <c r="BI52" s="29">
        <f t="shared" si="89"/>
        <v>0.98483311727715228</v>
      </c>
      <c r="BJ52" s="29">
        <f t="shared" si="89"/>
        <v>0.98159104237876948</v>
      </c>
      <c r="BK52" s="29">
        <f t="shared" si="89"/>
        <v>0.97885860680536652</v>
      </c>
      <c r="BL52" s="29">
        <f t="shared" si="89"/>
        <v>1.1485301782010084</v>
      </c>
      <c r="BM52" s="29">
        <f t="shared" si="89"/>
        <v>1.1297228987601704</v>
      </c>
      <c r="BN52" s="29">
        <f t="shared" si="89"/>
        <v>1.1191728064046269</v>
      </c>
      <c r="BO52" s="29">
        <f t="shared" si="89"/>
        <v>1.1063461502100709</v>
      </c>
    </row>
    <row r="53" spans="1:67" x14ac:dyDescent="0.15">
      <c r="B53" s="21" t="s">
        <v>394</v>
      </c>
      <c r="C53" s="7">
        <f>C52*C4</f>
        <v>13.304392400000001</v>
      </c>
      <c r="D53" s="7">
        <f t="shared" ref="D53:AH53" si="90">D52*D4</f>
        <v>13.34769</v>
      </c>
      <c r="E53" s="7">
        <f t="shared" si="90"/>
        <v>13.358902499999999</v>
      </c>
      <c r="F53" s="7">
        <f t="shared" si="90"/>
        <v>13.4355066</v>
      </c>
      <c r="G53" s="7">
        <f t="shared" si="90"/>
        <v>14.143129800000001</v>
      </c>
      <c r="H53" s="7">
        <f t="shared" si="90"/>
        <v>13.860904499999998</v>
      </c>
      <c r="I53" s="7">
        <f t="shared" si="90"/>
        <v>13.442629799999999</v>
      </c>
      <c r="J53" s="7">
        <f t="shared" si="90"/>
        <v>12.6806606</v>
      </c>
      <c r="K53" s="7">
        <f t="shared" si="90"/>
        <v>14.3719725</v>
      </c>
      <c r="L53" s="7">
        <f t="shared" si="90"/>
        <v>15.463218900000001</v>
      </c>
      <c r="M53" s="7">
        <f t="shared" si="90"/>
        <v>16.169467399999998</v>
      </c>
      <c r="N53" s="7">
        <f t="shared" si="90"/>
        <v>26.421719599999999</v>
      </c>
      <c r="O53" s="7">
        <f t="shared" si="90"/>
        <v>28.122515200000002</v>
      </c>
      <c r="P53" s="7">
        <f t="shared" si="90"/>
        <v>27.713847699999999</v>
      </c>
      <c r="Q53" s="7">
        <f t="shared" si="90"/>
        <v>28.414058499999999</v>
      </c>
      <c r="R53" s="7">
        <f t="shared" si="90"/>
        <v>32.284545600000001</v>
      </c>
      <c r="S53" s="7">
        <f t="shared" si="90"/>
        <v>37.952448399999994</v>
      </c>
      <c r="T53" s="7">
        <f t="shared" si="90"/>
        <v>41.164412000000006</v>
      </c>
      <c r="U53" s="7">
        <f t="shared" si="90"/>
        <v>45.990369300000005</v>
      </c>
      <c r="V53" s="7">
        <f t="shared" si="90"/>
        <v>60.101226000000004</v>
      </c>
      <c r="W53" s="7">
        <f t="shared" si="90"/>
        <v>78.925221999999991</v>
      </c>
      <c r="X53" s="7">
        <f t="shared" si="90"/>
        <v>95.292829999999995</v>
      </c>
      <c r="Y53" s="7">
        <f t="shared" si="90"/>
        <v>114.26598999999999</v>
      </c>
      <c r="Z53" s="7">
        <f t="shared" si="90"/>
        <v>151.76971</v>
      </c>
      <c r="AA53" s="7">
        <f t="shared" si="90"/>
        <v>178.30898999999999</v>
      </c>
      <c r="AB53" s="7">
        <f t="shared" si="90"/>
        <v>211.18430999999998</v>
      </c>
      <c r="AC53" s="7">
        <f t="shared" si="90"/>
        <v>238.75131000000002</v>
      </c>
      <c r="AD53" s="7">
        <f t="shared" si="90"/>
        <v>261.66211000000004</v>
      </c>
      <c r="AE53" s="7">
        <f t="shared" si="90"/>
        <v>294.99874000000005</v>
      </c>
      <c r="AF53" s="7">
        <f t="shared" si="90"/>
        <v>318.22033999999996</v>
      </c>
      <c r="AG53" s="7">
        <f t="shared" si="90"/>
        <v>351.30703999999997</v>
      </c>
      <c r="AH53" s="7">
        <f t="shared" si="90"/>
        <v>384.09224000000006</v>
      </c>
      <c r="AI53" s="7">
        <f t="shared" ref="AI53:BO53" si="91">AI52*AI4</f>
        <v>409.00857999999994</v>
      </c>
      <c r="AJ53" s="7">
        <f t="shared" si="91"/>
        <v>467.70662000000004</v>
      </c>
      <c r="AK53" s="7">
        <f t="shared" si="91"/>
        <v>546.51404000000002</v>
      </c>
      <c r="AL53" s="7">
        <f t="shared" si="91"/>
        <v>605.01748000000009</v>
      </c>
      <c r="AM53" s="7">
        <f t="shared" si="91"/>
        <v>701.6</v>
      </c>
      <c r="AN53" s="7">
        <f t="shared" si="91"/>
        <v>755.6</v>
      </c>
      <c r="AO53" s="7">
        <f t="shared" si="91"/>
        <v>799.4</v>
      </c>
      <c r="AP53" s="7">
        <f t="shared" si="91"/>
        <v>836.1</v>
      </c>
      <c r="AQ53" s="7">
        <f t="shared" si="91"/>
        <v>856.9</v>
      </c>
      <c r="AR53" s="7">
        <f t="shared" si="91"/>
        <v>880</v>
      </c>
      <c r="AS53" s="7">
        <f t="shared" si="91"/>
        <v>907.70000000000016</v>
      </c>
      <c r="AT53" s="7">
        <f t="shared" si="91"/>
        <v>966.79999999999984</v>
      </c>
      <c r="AU53" s="7">
        <f t="shared" si="91"/>
        <v>1060.4000000000001</v>
      </c>
      <c r="AV53" s="7">
        <f t="shared" si="91"/>
        <v>1134.3</v>
      </c>
      <c r="AW53" s="7">
        <f t="shared" si="91"/>
        <v>1201.5</v>
      </c>
      <c r="AX53" s="7">
        <f t="shared" si="91"/>
        <v>1207.3</v>
      </c>
      <c r="AY53" s="7">
        <f t="shared" si="91"/>
        <v>1268.9000000000001</v>
      </c>
      <c r="AZ53" s="7">
        <f t="shared" si="91"/>
        <v>1389.4</v>
      </c>
      <c r="BA53" s="7">
        <f t="shared" si="91"/>
        <v>1627.2</v>
      </c>
      <c r="BB53" s="7">
        <f t="shared" si="91"/>
        <v>1722.2</v>
      </c>
      <c r="BC53" s="7">
        <f t="shared" si="91"/>
        <v>1830.1</v>
      </c>
      <c r="BD53" s="7">
        <f t="shared" si="91"/>
        <v>1915.8</v>
      </c>
      <c r="BE53" s="7">
        <f t="shared" si="91"/>
        <v>2004.7</v>
      </c>
      <c r="BF53" s="7">
        <f t="shared" si="91"/>
        <v>2070.6</v>
      </c>
      <c r="BG53" s="7">
        <f t="shared" si="91"/>
        <v>2134.1</v>
      </c>
      <c r="BH53" s="7">
        <f t="shared" si="91"/>
        <v>2190</v>
      </c>
      <c r="BI53" s="7">
        <f t="shared" si="91"/>
        <v>2262.4</v>
      </c>
      <c r="BJ53" s="7">
        <f t="shared" si="91"/>
        <v>2319.8000000000002</v>
      </c>
      <c r="BK53" s="7">
        <f t="shared" si="91"/>
        <v>2386.1</v>
      </c>
      <c r="BL53" s="7">
        <f t="shared" si="91"/>
        <v>2662.0999999999995</v>
      </c>
      <c r="BM53" s="7">
        <f t="shared" si="91"/>
        <v>2826.7</v>
      </c>
      <c r="BN53" s="7">
        <f t="shared" si="91"/>
        <v>2953.6</v>
      </c>
      <c r="BO53" s="7">
        <f t="shared" si="91"/>
        <v>3101.2</v>
      </c>
    </row>
    <row r="54" spans="1:67" x14ac:dyDescent="0.15">
      <c r="B54" s="21" t="s">
        <v>213</v>
      </c>
      <c r="D54" s="29">
        <f t="shared" ref="D54:AI54" si="92">D7/C53</f>
        <v>3.8483531198313117E-2</v>
      </c>
      <c r="E54" s="29">
        <f t="shared" si="92"/>
        <v>3.9332648570651552E-2</v>
      </c>
      <c r="F54" s="29">
        <f t="shared" si="92"/>
        <v>4.4614443439496623E-2</v>
      </c>
      <c r="G54" s="29">
        <f t="shared" si="92"/>
        <v>4.3913491136984742E-2</v>
      </c>
      <c r="H54" s="29">
        <f t="shared" si="92"/>
        <v>3.8888139172702778E-2</v>
      </c>
      <c r="I54" s="29">
        <f t="shared" si="92"/>
        <v>4.4369398836850801E-2</v>
      </c>
      <c r="J54" s="29">
        <f t="shared" si="92"/>
        <v>4.4634123599833125E-2</v>
      </c>
      <c r="K54" s="29">
        <f t="shared" si="92"/>
        <v>6.5690583974781253E-2</v>
      </c>
      <c r="L54" s="29">
        <f t="shared" si="92"/>
        <v>6.9023232545149943E-2</v>
      </c>
      <c r="M54" s="29">
        <f t="shared" si="92"/>
        <v>7.223593012707076E-2</v>
      </c>
      <c r="N54" s="29">
        <f t="shared" si="92"/>
        <v>6.5431963454776504E-2</v>
      </c>
      <c r="O54" s="29">
        <f t="shared" si="92"/>
        <v>3.7999040758876272E-2</v>
      </c>
      <c r="P54" s="29">
        <f t="shared" si="92"/>
        <v>3.1291653457795977E-2</v>
      </c>
      <c r="Q54" s="29">
        <f t="shared" si="92"/>
        <v>3.3340733123823872E-2</v>
      </c>
      <c r="R54" s="29">
        <f t="shared" si="92"/>
        <v>4.2830910621233502E-2</v>
      </c>
      <c r="S54" s="29">
        <f t="shared" si="92"/>
        <v>6.6006814108605566E-2</v>
      </c>
      <c r="T54" s="29">
        <f t="shared" si="92"/>
        <v>5.9021225097034863E-2</v>
      </c>
      <c r="U54" s="29">
        <f t="shared" si="92"/>
        <v>7.0036224494109123E-2</v>
      </c>
      <c r="V54" s="29">
        <f t="shared" si="92"/>
        <v>7.8212026881897628E-2</v>
      </c>
      <c r="W54" s="29">
        <f t="shared" si="92"/>
        <v>7.5089982357431431E-2</v>
      </c>
      <c r="X54" s="29">
        <f t="shared" si="92"/>
        <v>6.9787576904123252E-2</v>
      </c>
      <c r="Y54" s="29">
        <f t="shared" si="92"/>
        <v>9.0972216902362971E-2</v>
      </c>
      <c r="Z54" s="29">
        <f t="shared" si="92"/>
        <v>8.9729236144543104E-2</v>
      </c>
      <c r="AA54" s="29">
        <f t="shared" si="92"/>
        <v>9.4584090593571007E-2</v>
      </c>
      <c r="AB54" s="29">
        <f t="shared" si="92"/>
        <v>9.2451872449055991E-2</v>
      </c>
      <c r="AC54" s="29">
        <f t="shared" si="92"/>
        <v>9.0650673811894456E-2</v>
      </c>
      <c r="AD54" s="29">
        <f t="shared" si="92"/>
        <v>8.7166013874436954E-2</v>
      </c>
      <c r="AE54" s="29">
        <f t="shared" si="92"/>
        <v>8.0569555905514928E-2</v>
      </c>
      <c r="AF54" s="29">
        <f t="shared" si="92"/>
        <v>7.4329131032898635E-2</v>
      </c>
      <c r="AG54" s="29">
        <f t="shared" si="92"/>
        <v>7.6852409874239969E-2</v>
      </c>
      <c r="AH54" s="29">
        <f t="shared" si="92"/>
        <v>8.0029708485204284E-2</v>
      </c>
      <c r="AI54" s="29">
        <f t="shared" si="92"/>
        <v>7.9522564683941532E-2</v>
      </c>
      <c r="AJ54" s="29">
        <f t="shared" ref="AJ54:BM54" si="93">AJ7/AI53</f>
        <v>8.230634183762113E-2</v>
      </c>
      <c r="AK54" s="29">
        <f t="shared" si="93"/>
        <v>7.8594140916799504E-2</v>
      </c>
      <c r="AL54" s="29">
        <f t="shared" si="93"/>
        <v>7.1668790064386992E-2</v>
      </c>
      <c r="AM54" s="29">
        <f t="shared" si="93"/>
        <v>6.9457497327184661E-2</v>
      </c>
      <c r="AN54" s="29">
        <f t="shared" si="93"/>
        <v>6.3614595210946409E-2</v>
      </c>
      <c r="AO54" s="29">
        <f t="shared" si="93"/>
        <v>6.0296453149814716E-2</v>
      </c>
      <c r="AP54" s="29">
        <f t="shared" si="93"/>
        <v>5.6862646985238935E-2</v>
      </c>
      <c r="AQ54" s="29">
        <f t="shared" si="93"/>
        <v>5.0991508192799906E-2</v>
      </c>
      <c r="AR54" s="29">
        <f t="shared" si="93"/>
        <v>5.0486637880732876E-2</v>
      </c>
      <c r="AS54" s="29">
        <f t="shared" si="93"/>
        <v>5.2672727272727267E-2</v>
      </c>
      <c r="AT54" s="29">
        <f t="shared" si="93"/>
        <v>5.2207777900187283E-2</v>
      </c>
      <c r="AU54" s="29">
        <f t="shared" si="93"/>
        <v>4.7924079437318995E-2</v>
      </c>
      <c r="AV54" s="29">
        <f t="shared" si="93"/>
        <v>4.459826480573368E-2</v>
      </c>
      <c r="AW54" s="29">
        <f t="shared" si="93"/>
        <v>4.2062946310499873E-2</v>
      </c>
      <c r="AX54" s="29">
        <f t="shared" si="93"/>
        <v>4.0022471910112364E-2</v>
      </c>
      <c r="AY54" s="29">
        <f t="shared" si="93"/>
        <v>4.3261823904580471E-2</v>
      </c>
      <c r="AZ54" s="29">
        <f t="shared" si="93"/>
        <v>4.518244148475057E-2</v>
      </c>
      <c r="BA54" s="29">
        <f t="shared" si="93"/>
        <v>3.5446955520368501E-2</v>
      </c>
      <c r="BB54" s="29">
        <f t="shared" si="93"/>
        <v>3.0990044247787611E-2</v>
      </c>
      <c r="BC54" s="29">
        <f t="shared" si="93"/>
        <v>3.2344675415166647E-2</v>
      </c>
      <c r="BD54" s="29">
        <f t="shared" si="93"/>
        <v>2.9880334407955851E-2</v>
      </c>
      <c r="BE54" s="29">
        <f t="shared" si="93"/>
        <v>2.5511013675749036E-2</v>
      </c>
      <c r="BF54" s="29">
        <f t="shared" si="93"/>
        <v>2.3166558587319797E-2</v>
      </c>
      <c r="BG54" s="29">
        <f t="shared" si="93"/>
        <v>2.1157635467980294E-2</v>
      </c>
      <c r="BH54" s="29">
        <f t="shared" si="93"/>
        <v>1.9253080924042924E-2</v>
      </c>
      <c r="BI54" s="29">
        <f t="shared" si="93"/>
        <v>1.8144748858447489E-2</v>
      </c>
      <c r="BJ54" s="29">
        <f t="shared" si="93"/>
        <v>1.783062234794908E-2</v>
      </c>
      <c r="BK54" s="29">
        <f t="shared" si="93"/>
        <v>1.5215535822053624E-2</v>
      </c>
      <c r="BL54" s="29">
        <f t="shared" si="93"/>
        <v>1.2210301328527724E-2</v>
      </c>
      <c r="BM54" s="29">
        <f t="shared" si="93"/>
        <v>1.2988993651628417E-2</v>
      </c>
      <c r="BN54" s="29">
        <f>BN7/BM53</f>
        <v>1.7948137404040047E-2</v>
      </c>
      <c r="BO54" s="29">
        <v>1.6488353196099675E-2</v>
      </c>
    </row>
    <row r="55" spans="1:67" x14ac:dyDescent="0.15">
      <c r="B55" s="21" t="s">
        <v>214</v>
      </c>
      <c r="D55" s="29">
        <f t="shared" ref="D55:AI55" si="94">D54 - D44</f>
        <v>-6.9672539123244934E-2</v>
      </c>
      <c r="E55" s="29">
        <f t="shared" si="94"/>
        <v>-4.4815619781400251E-2</v>
      </c>
      <c r="F55" s="29">
        <f t="shared" si="94"/>
        <v>-7.6133956363556118E-2</v>
      </c>
      <c r="G55" s="29">
        <f t="shared" si="94"/>
        <v>-7.7128226783796924E-2</v>
      </c>
      <c r="H55" s="29">
        <f t="shared" si="94"/>
        <v>-7.0228705671639913E-2</v>
      </c>
      <c r="I55" s="29">
        <f t="shared" si="94"/>
        <v>-3.5723880790030818E-2</v>
      </c>
      <c r="J55" s="29">
        <f t="shared" si="94"/>
        <v>-3.9163735655355109E-2</v>
      </c>
      <c r="K55" s="29">
        <f t="shared" si="94"/>
        <v>-1.5431285969439185E-2</v>
      </c>
      <c r="L55" s="29">
        <f t="shared" si="94"/>
        <v>-2.1858447057284597E-2</v>
      </c>
      <c r="M55" s="29">
        <f t="shared" si="94"/>
        <v>-7.8076816205453689E-2</v>
      </c>
      <c r="N55" s="29">
        <f t="shared" si="94"/>
        <v>-5.3216026150620183E-2</v>
      </c>
      <c r="O55" s="29">
        <f t="shared" si="94"/>
        <v>-7.7309078702053946E-2</v>
      </c>
      <c r="P55" s="29">
        <f t="shared" si="94"/>
        <v>-8.4941797809037961E-2</v>
      </c>
      <c r="Q55" s="29">
        <f t="shared" si="94"/>
        <v>-0.11368745452115628</v>
      </c>
      <c r="R55" s="29">
        <f t="shared" si="94"/>
        <v>-0.12359712358584746</v>
      </c>
      <c r="S55" s="29">
        <f t="shared" si="94"/>
        <v>-6.0602791943895257E-2</v>
      </c>
      <c r="T55" s="29">
        <f t="shared" si="94"/>
        <v>-9.6721622840016869E-2</v>
      </c>
      <c r="U55" s="29">
        <f t="shared" si="94"/>
        <v>-5.5398459232212482E-2</v>
      </c>
      <c r="V55" s="29">
        <f t="shared" si="94"/>
        <v>-5.8056050443587109E-2</v>
      </c>
      <c r="W55" s="29">
        <f t="shared" si="94"/>
        <v>-6.7172972478131962E-2</v>
      </c>
      <c r="X55" s="29">
        <f t="shared" si="94"/>
        <v>-6.471431908040752E-2</v>
      </c>
      <c r="Y55" s="29">
        <f t="shared" si="94"/>
        <v>-3.7887601146644287E-2</v>
      </c>
      <c r="Z55" s="29">
        <f t="shared" si="94"/>
        <v>-5.9302598125092407E-2</v>
      </c>
      <c r="AA55" s="29">
        <f t="shared" si="94"/>
        <v>-1.5525484842145193E-2</v>
      </c>
      <c r="AB55" s="29">
        <f t="shared" si="94"/>
        <v>5.5695397634174942E-3</v>
      </c>
      <c r="AC55" s="29">
        <f t="shared" si="94"/>
        <v>1.9000248794568464E-2</v>
      </c>
      <c r="AD55" s="29">
        <f t="shared" si="94"/>
        <v>1.2060000721282937E-2</v>
      </c>
      <c r="AE55" s="29">
        <f t="shared" si="94"/>
        <v>2.9762775611970799E-2</v>
      </c>
      <c r="AF55" s="29">
        <f t="shared" si="94"/>
        <v>-6.5509799038840771E-3</v>
      </c>
      <c r="AG55" s="29">
        <f t="shared" si="94"/>
        <v>-8.657421228633333E-4</v>
      </c>
      <c r="AH55" s="29">
        <f t="shared" si="94"/>
        <v>2.3441791873278425E-2</v>
      </c>
      <c r="AI55" s="29">
        <f t="shared" si="94"/>
        <v>4.3302978638339484E-2</v>
      </c>
      <c r="AJ55" s="29">
        <f t="shared" ref="AJ55:BN55" si="95">AJ54 - AJ44</f>
        <v>4.6327757879500539E-2</v>
      </c>
      <c r="AK55" s="29">
        <f t="shared" si="95"/>
        <v>6.8747839071413686E-2</v>
      </c>
      <c r="AL55" s="29">
        <f t="shared" si="95"/>
        <v>3.8617943348764464E-2</v>
      </c>
      <c r="AM55" s="29">
        <f t="shared" si="95"/>
        <v>3.6906370801906854E-2</v>
      </c>
      <c r="AN55" s="29">
        <f t="shared" si="95"/>
        <v>3.5711982249812022E-2</v>
      </c>
      <c r="AO55" s="29">
        <f t="shared" si="95"/>
        <v>2.7946297511955126E-2</v>
      </c>
      <c r="AP55" s="29">
        <f t="shared" si="95"/>
        <v>1.1132408900867113E-2</v>
      </c>
      <c r="AQ55" s="29">
        <f t="shared" si="95"/>
        <v>1.4669927242785985E-2</v>
      </c>
      <c r="AR55" s="29">
        <f t="shared" si="95"/>
        <v>-4.8924166367934618E-3</v>
      </c>
      <c r="AS55" s="29">
        <f t="shared" si="95"/>
        <v>1.2353773678581544E-2</v>
      </c>
      <c r="AT55" s="29">
        <f t="shared" si="95"/>
        <v>1.994344296324814E-2</v>
      </c>
      <c r="AU55" s="29">
        <f t="shared" si="95"/>
        <v>2.0945733532312855E-2</v>
      </c>
      <c r="AV55" s="29">
        <f t="shared" si="95"/>
        <v>-3.8519593975318983E-4</v>
      </c>
      <c r="AW55" s="29">
        <f t="shared" si="95"/>
        <v>5.7452761436765712E-3</v>
      </c>
      <c r="AX55" s="29">
        <f t="shared" si="95"/>
        <v>-6.5519474386068338E-3</v>
      </c>
      <c r="AY55" s="29">
        <f t="shared" si="95"/>
        <v>-7.1718257268618968E-3</v>
      </c>
      <c r="AZ55" s="29">
        <f t="shared" si="95"/>
        <v>1.8901895887849275E-2</v>
      </c>
      <c r="BA55" s="29">
        <f t="shared" si="95"/>
        <v>6.3532963209664756E-2</v>
      </c>
      <c r="BB55" s="29">
        <f t="shared" si="95"/>
        <v>5.9016240385078439E-4</v>
      </c>
      <c r="BC55" s="29">
        <f t="shared" si="95"/>
        <v>7.302075360773666E-4</v>
      </c>
      <c r="BD55" s="29">
        <f t="shared" si="95"/>
        <v>1.5094355800621524E-2</v>
      </c>
      <c r="BE55" s="29">
        <f t="shared" si="95"/>
        <v>1.1921418864555552E-2</v>
      </c>
      <c r="BF55" s="29">
        <f t="shared" si="95"/>
        <v>7.7805988954642753E-3</v>
      </c>
      <c r="BG55" s="29">
        <f t="shared" si="95"/>
        <v>-1.4806529030742324E-3</v>
      </c>
      <c r="BH55" s="29">
        <f t="shared" si="95"/>
        <v>3.0155989368811295E-3</v>
      </c>
      <c r="BI55" s="29">
        <f t="shared" si="95"/>
        <v>-1.0104738973275941E-2</v>
      </c>
      <c r="BJ55" s="29">
        <f t="shared" si="95"/>
        <v>-1.0927340461367337E-2</v>
      </c>
      <c r="BK55" s="29">
        <f t="shared" si="95"/>
        <v>-1.6235744714618389E-2</v>
      </c>
      <c r="BL55" s="29">
        <f t="shared" si="95"/>
        <v>6.1357528046227613E-2</v>
      </c>
      <c r="BM55" s="29">
        <f t="shared" si="95"/>
        <v>-6.6518925817944941E-2</v>
      </c>
      <c r="BN55" s="29">
        <f t="shared" si="95"/>
        <v>-3.6795084138669006E-2</v>
      </c>
      <c r="BO55" s="29">
        <v>-4.8296401393009156E-2</v>
      </c>
    </row>
    <row r="56" spans="1:67" x14ac:dyDescent="0.15">
      <c r="B56" s="21" t="s">
        <v>337</v>
      </c>
      <c r="C56" t="s">
        <v>338</v>
      </c>
      <c r="D56" s="57">
        <f>AVERAGE(D55:BN55)</f>
        <v>-1.6027561440807761E-2</v>
      </c>
      <c r="BO56" s="29">
        <v>1.5703598606990846E-2</v>
      </c>
    </row>
    <row r="57" spans="1:67" x14ac:dyDescent="0.15">
      <c r="B57" s="21"/>
      <c r="C57" t="s">
        <v>339</v>
      </c>
      <c r="D57" s="57">
        <f>AVERAGE(N55:BN55)</f>
        <v>-9.0849652333903127E-3</v>
      </c>
    </row>
    <row r="58" spans="1:67" x14ac:dyDescent="0.15">
      <c r="B58" s="21"/>
      <c r="C58" t="s">
        <v>340</v>
      </c>
      <c r="D58" s="57">
        <f>AVERAGE(S55:BN55)</f>
        <v>-5.9899326252022954E-4</v>
      </c>
    </row>
    <row r="59" spans="1:67" x14ac:dyDescent="0.15">
      <c r="B59" s="21"/>
      <c r="C59" t="s">
        <v>236</v>
      </c>
      <c r="D59" s="57">
        <f>AVERAGE(X55:BN55)</f>
        <v>7.1907027985319266E-3</v>
      </c>
    </row>
    <row r="60" spans="1:67" x14ac:dyDescent="0.15">
      <c r="B60" s="21"/>
      <c r="C60" t="s">
        <v>237</v>
      </c>
      <c r="D60" s="57">
        <f>AVERAGE(AR55:BN55)</f>
        <v>3.5151775281759205E-3</v>
      </c>
    </row>
    <row r="61" spans="1:67" x14ac:dyDescent="0.15">
      <c r="A61" s="2" t="s">
        <v>215</v>
      </c>
      <c r="C61" t="s">
        <v>0</v>
      </c>
      <c r="D61" s="57" t="s">
        <v>0</v>
      </c>
    </row>
    <row r="62" spans="1:67" x14ac:dyDescent="0.15">
      <c r="B62" s="21" t="s">
        <v>216</v>
      </c>
      <c r="D62" s="7">
        <f>C53*D55</f>
        <v>-0.92695080000000263</v>
      </c>
      <c r="E62" s="7">
        <f t="shared" ref="E62:BN62" si="96">D53*E55</f>
        <v>-0.5981849999999983</v>
      </c>
      <c r="F62" s="7">
        <f t="shared" si="96"/>
        <v>-1.0170661000000008</v>
      </c>
      <c r="G62" s="7">
        <f t="shared" si="96"/>
        <v>-1.0362568000000003</v>
      </c>
      <c r="H62" s="7">
        <f t="shared" si="96"/>
        <v>-0.99325369999999946</v>
      </c>
      <c r="I62" s="7">
        <f t="shared" si="96"/>
        <v>-0.49516530000000164</v>
      </c>
      <c r="J62" s="7">
        <f t="shared" si="96"/>
        <v>-0.52646359999999903</v>
      </c>
      <c r="K62" s="7">
        <f t="shared" si="96"/>
        <v>-0.19567890000000027</v>
      </c>
      <c r="L62" s="7">
        <f t="shared" si="96"/>
        <v>-0.31414900000000018</v>
      </c>
      <c r="M62" s="7">
        <f t="shared" si="96"/>
        <v>-1.2073188999999978</v>
      </c>
      <c r="N62" s="7">
        <f t="shared" si="96"/>
        <v>-0.86047480000000043</v>
      </c>
      <c r="O62" s="7">
        <f t="shared" si="96"/>
        <v>-2.0426388000000011</v>
      </c>
      <c r="P62" s="7">
        <f t="shared" si="96"/>
        <v>-2.388776999999997</v>
      </c>
      <c r="Q62" s="7">
        <f t="shared" si="96"/>
        <v>-3.1507168000000014</v>
      </c>
      <c r="R62" s="7">
        <f t="shared" si="96"/>
        <v>-3.5118958999999994</v>
      </c>
      <c r="S62" s="7">
        <f t="shared" si="96"/>
        <v>-1.9565335999999991</v>
      </c>
      <c r="T62" s="7">
        <f t="shared" si="96"/>
        <v>-3.6708224000000009</v>
      </c>
      <c r="U62" s="7">
        <f t="shared" si="96"/>
        <v>-2.2804449999999985</v>
      </c>
      <c r="V62" s="7">
        <f t="shared" si="96"/>
        <v>-2.6700192</v>
      </c>
      <c r="W62" s="7">
        <f t="shared" si="96"/>
        <v>-4.0371779999999893</v>
      </c>
      <c r="X62" s="7">
        <f t="shared" si="96"/>
        <v>-5.1075919999999986</v>
      </c>
      <c r="Y62" s="7">
        <f t="shared" si="96"/>
        <v>-3.610416735174979</v>
      </c>
      <c r="Z62" s="7">
        <f t="shared" si="96"/>
        <v>-6.7762700843358266</v>
      </c>
      <c r="AA62" s="7">
        <f t="shared" si="96"/>
        <v>-2.3562983321017716</v>
      </c>
      <c r="AB62" s="7">
        <f t="shared" si="96"/>
        <v>0.99309900997981226</v>
      </c>
      <c r="AC62" s="7">
        <f t="shared" si="96"/>
        <v>4.0125544315092725</v>
      </c>
      <c r="AD62" s="7">
        <f t="shared" si="96"/>
        <v>2.8793409708072466</v>
      </c>
      <c r="AE62" s="7">
        <f t="shared" si="96"/>
        <v>7.7877906660848213</v>
      </c>
      <c r="AF62" s="7">
        <f t="shared" si="96"/>
        <v>-1.9325308174111242</v>
      </c>
      <c r="AG62" s="7">
        <f t="shared" si="96"/>
        <v>-0.27549675268989166</v>
      </c>
      <c r="AH62" s="7">
        <f t="shared" si="96"/>
        <v>8.2352665152974982</v>
      </c>
      <c r="AI62" s="7">
        <f t="shared" si="96"/>
        <v>16.632338063871966</v>
      </c>
      <c r="AJ62" s="7">
        <f t="shared" si="96"/>
        <v>18.948450464878324</v>
      </c>
      <c r="AK62" s="7">
        <f t="shared" si="96"/>
        <v>32.153819444394834</v>
      </c>
      <c r="AL62" s="7">
        <f t="shared" si="96"/>
        <v>21.105248236024398</v>
      </c>
      <c r="AM62" s="7">
        <f t="shared" si="96"/>
        <v>22.328999458515266</v>
      </c>
      <c r="AN62" s="7">
        <f t="shared" si="96"/>
        <v>25.055526746468114</v>
      </c>
      <c r="AO62" s="7">
        <f t="shared" si="96"/>
        <v>21.116222400033294</v>
      </c>
      <c r="AP62" s="7">
        <f t="shared" si="96"/>
        <v>8.8992476753531697</v>
      </c>
      <c r="AQ62" s="7">
        <f t="shared" si="96"/>
        <v>12.265526167693363</v>
      </c>
      <c r="AR62" s="7">
        <f t="shared" si="96"/>
        <v>-4.192311816068317</v>
      </c>
      <c r="AS62" s="7">
        <f t="shared" si="96"/>
        <v>10.871320837151758</v>
      </c>
      <c r="AT62" s="7">
        <f t="shared" si="96"/>
        <v>18.10266317774034</v>
      </c>
      <c r="AU62" s="7">
        <f t="shared" si="96"/>
        <v>20.250335179040064</v>
      </c>
      <c r="AV62" s="7">
        <f t="shared" si="96"/>
        <v>-0.40846177451428251</v>
      </c>
      <c r="AW62" s="7">
        <f t="shared" si="96"/>
        <v>6.5168667297723344</v>
      </c>
      <c r="AX62" s="7">
        <f t="shared" si="96"/>
        <v>-7.8721648474861112</v>
      </c>
      <c r="AY62" s="7">
        <f t="shared" si="96"/>
        <v>-8.6585452000403684</v>
      </c>
      <c r="AZ62" s="7">
        <f t="shared" si="96"/>
        <v>23.984615692091946</v>
      </c>
      <c r="BA62" s="7">
        <f t="shared" si="96"/>
        <v>88.272699083508215</v>
      </c>
      <c r="BB62" s="7">
        <f t="shared" si="96"/>
        <v>0.96031226354599641</v>
      </c>
      <c r="BC62" s="7">
        <f t="shared" si="96"/>
        <v>1.2575634186324407</v>
      </c>
      <c r="BD62" s="7">
        <f t="shared" si="96"/>
        <v>27.624180550717451</v>
      </c>
      <c r="BE62" s="7">
        <f t="shared" si="96"/>
        <v>22.839054260715525</v>
      </c>
      <c r="BF62" s="7">
        <f t="shared" si="96"/>
        <v>15.597766605737233</v>
      </c>
      <c r="BG62" s="7">
        <f t="shared" si="96"/>
        <v>-3.0658399011055053</v>
      </c>
      <c r="BH62" s="7">
        <f t="shared" si="96"/>
        <v>6.4355896911980182</v>
      </c>
      <c r="BI62" s="7">
        <f t="shared" si="96"/>
        <v>-22.129378351474312</v>
      </c>
      <c r="BJ62" s="7">
        <f t="shared" si="96"/>
        <v>-24.722015059797464</v>
      </c>
      <c r="BK62" s="7">
        <f t="shared" si="96"/>
        <v>-37.663680588971744</v>
      </c>
      <c r="BL62" s="7">
        <f t="shared" si="96"/>
        <v>146.40519767110371</v>
      </c>
      <c r="BM62" s="7">
        <f t="shared" si="96"/>
        <v>-177.08003241995118</v>
      </c>
      <c r="BN62" s="7">
        <f t="shared" si="96"/>
        <v>-104.00866433477567</v>
      </c>
      <c r="BO62" s="7">
        <f>BN53*BO55</f>
        <v>-142.64825115439183</v>
      </c>
    </row>
    <row r="63" spans="1:67" x14ac:dyDescent="0.15">
      <c r="B63" s="21" t="s">
        <v>217</v>
      </c>
      <c r="D63" s="29">
        <f t="shared" ref="D63:AI63" si="97">D62/C4</f>
        <v>-2.1932915315997507E-2</v>
      </c>
      <c r="E63" s="29">
        <f t="shared" si="97"/>
        <v>-1.277245163769907E-2</v>
      </c>
      <c r="F63" s="29">
        <f t="shared" si="97"/>
        <v>-2.0030843919251615E-2</v>
      </c>
      <c r="G63" s="29">
        <f t="shared" si="97"/>
        <v>-1.8209974343654452E-2</v>
      </c>
      <c r="H63" s="29">
        <f t="shared" si="97"/>
        <v>-1.556970404740257E-2</v>
      </c>
      <c r="I63" s="29">
        <f t="shared" si="97"/>
        <v>-6.9983082467670365E-3</v>
      </c>
      <c r="J63" s="29">
        <f t="shared" si="97"/>
        <v>-6.888901101776963E-3</v>
      </c>
      <c r="K63" s="29">
        <f t="shared" si="97"/>
        <v>-2.3625298819211393E-3</v>
      </c>
      <c r="L63" s="29">
        <f t="shared" si="97"/>
        <v>-3.5082807526941782E-3</v>
      </c>
      <c r="M63" s="29">
        <f t="shared" si="97"/>
        <v>-1.2359560005323319E-2</v>
      </c>
      <c r="N63" s="29">
        <f t="shared" si="97"/>
        <v>-7.6577861630742431E-3</v>
      </c>
      <c r="O63" s="29">
        <f t="shared" si="97"/>
        <v>-1.6250368343171739E-2</v>
      </c>
      <c r="P63" s="29">
        <f t="shared" si="97"/>
        <v>-1.7039324640493018E-2</v>
      </c>
      <c r="Q63" s="29">
        <f t="shared" si="97"/>
        <v>-2.0134048195696776E-2</v>
      </c>
      <c r="R63" s="29">
        <f t="shared" si="97"/>
        <v>-1.9565424663639652E-2</v>
      </c>
      <c r="S63" s="29">
        <f t="shared" si="97"/>
        <v>-9.3449505177486489E-3</v>
      </c>
      <c r="T63" s="29">
        <f t="shared" si="97"/>
        <v>-1.5562509114958711E-2</v>
      </c>
      <c r="U63" s="29">
        <f t="shared" si="97"/>
        <v>-8.3651673440640843E-3</v>
      </c>
      <c r="V63" s="29">
        <f t="shared" si="97"/>
        <v>-8.7026019614937066E-3</v>
      </c>
      <c r="W63" s="29">
        <f t="shared" si="97"/>
        <v>-1.1580620455229951E-2</v>
      </c>
      <c r="X63" s="29">
        <f t="shared" si="97"/>
        <v>-1.282637804173677E-2</v>
      </c>
      <c r="Y63" s="29">
        <f t="shared" si="97"/>
        <v>-7.9917142244393807E-3</v>
      </c>
      <c r="Z63" s="29">
        <f t="shared" si="97"/>
        <v>-1.3287194886782604E-2</v>
      </c>
      <c r="AA63" s="29">
        <f t="shared" si="97"/>
        <v>-4.0210623955428708E-3</v>
      </c>
      <c r="AB63" s="29">
        <f t="shared" si="97"/>
        <v>1.5266421064942881E-3</v>
      </c>
      <c r="AC63" s="29">
        <f t="shared" si="97"/>
        <v>5.675225141096237E-3</v>
      </c>
      <c r="AD63" s="29">
        <f t="shared" si="97"/>
        <v>3.8001620332448363E-3</v>
      </c>
      <c r="AE63" s="29">
        <f t="shared" si="97"/>
        <v>9.5603104681152642E-3</v>
      </c>
      <c r="AF63" s="29">
        <f t="shared" si="97"/>
        <v>-2.2576742965819698E-3</v>
      </c>
      <c r="AG63" s="29">
        <f t="shared" si="97"/>
        <v>-2.9776511696188632E-4</v>
      </c>
      <c r="AH63" s="29">
        <f t="shared" si="97"/>
        <v>8.2590443038482782E-3</v>
      </c>
      <c r="AI63" s="29">
        <f t="shared" si="97"/>
        <v>1.5787006987708144E-2</v>
      </c>
      <c r="AJ63" s="29">
        <f t="shared" ref="AJ63:BO63" si="98">AJ62/AI4</f>
        <v>1.7356749730814025E-2</v>
      </c>
      <c r="AK63" s="29">
        <f t="shared" si="98"/>
        <v>2.8429975909801328E-2</v>
      </c>
      <c r="AL63" s="29">
        <f t="shared" si="98"/>
        <v>1.8479027348309938E-2</v>
      </c>
      <c r="AM63" s="29">
        <f t="shared" si="98"/>
        <v>1.8925013970655394E-2</v>
      </c>
      <c r="AN63" s="29">
        <f t="shared" si="98"/>
        <v>2.0566430304593566E-2</v>
      </c>
      <c r="AO63" s="29">
        <f t="shared" si="98"/>
        <v>1.6862409743643357E-2</v>
      </c>
      <c r="AP63" s="29">
        <f t="shared" si="98"/>
        <v>6.8838227129297391E-3</v>
      </c>
      <c r="AQ63" s="29">
        <f t="shared" si="98"/>
        <v>9.0728326496219858E-3</v>
      </c>
      <c r="AR63" s="29">
        <f t="shared" si="98"/>
        <v>-2.9923731680524517E-3</v>
      </c>
      <c r="AS63" s="29">
        <f t="shared" si="98"/>
        <v>7.3525166542009815E-3</v>
      </c>
      <c r="AT63" s="29">
        <f t="shared" si="98"/>
        <v>1.1768731749928709E-2</v>
      </c>
      <c r="AU63" s="29">
        <f t="shared" si="98"/>
        <v>1.2753473566133421E-2</v>
      </c>
      <c r="AV63" s="29">
        <f t="shared" si="98"/>
        <v>-2.5048769920650983E-4</v>
      </c>
      <c r="AW63" s="29">
        <f t="shared" si="98"/>
        <v>3.8244096631389287E-3</v>
      </c>
      <c r="AX63" s="29">
        <f t="shared" si="98"/>
        <v>-4.4578642947871554E-3</v>
      </c>
      <c r="AY63" s="29">
        <f t="shared" si="98"/>
        <v>-4.6849771474518952E-3</v>
      </c>
      <c r="AZ63" s="29">
        <f t="shared" si="98"/>
        <v>1.2354543048219778E-2</v>
      </c>
      <c r="BA63" s="29">
        <f t="shared" si="98"/>
        <v>4.4305152171527626E-2</v>
      </c>
      <c r="BB63" s="29">
        <f t="shared" si="98"/>
        <v>4.9592096327453236E-4</v>
      </c>
      <c r="BC63" s="29">
        <f t="shared" si="98"/>
        <v>6.302663015896147E-4</v>
      </c>
      <c r="BD63" s="29">
        <f t="shared" si="98"/>
        <v>1.3420421970364619E-2</v>
      </c>
      <c r="BE63" s="29">
        <f t="shared" si="98"/>
        <v>1.0934034146198266E-2</v>
      </c>
      <c r="BF63" s="29">
        <f t="shared" si="98"/>
        <v>7.3672020960505354E-3</v>
      </c>
      <c r="BG63" s="29">
        <f t="shared" si="98"/>
        <v>-1.4261279261247185E-3</v>
      </c>
      <c r="BH63" s="29">
        <f t="shared" si="98"/>
        <v>2.9273544468048219E-3</v>
      </c>
      <c r="BI63" s="29">
        <f t="shared" si="98"/>
        <v>-9.9051479800290453E-3</v>
      </c>
      <c r="BJ63" s="29">
        <f t="shared" si="98"/>
        <v>-1.0761606770117151E-2</v>
      </c>
      <c r="BK63" s="29">
        <f t="shared" si="98"/>
        <v>-1.5936861578217863E-2</v>
      </c>
      <c r="BL63" s="29">
        <f t="shared" si="98"/>
        <v>6.0060344420351568E-2</v>
      </c>
      <c r="BM63" s="29">
        <f t="shared" si="98"/>
        <v>-7.6398993723423958E-2</v>
      </c>
      <c r="BN63" s="29">
        <f t="shared" si="98"/>
        <v>-4.1568249113261513E-2</v>
      </c>
      <c r="BO63" s="29">
        <f t="shared" si="98"/>
        <v>-5.4052019086258389E-2</v>
      </c>
    </row>
    <row r="65" spans="1:67" x14ac:dyDescent="0.15">
      <c r="A65" s="2" t="s">
        <v>218</v>
      </c>
    </row>
    <row r="66" spans="1:67" x14ac:dyDescent="0.15">
      <c r="B66" t="s">
        <v>219</v>
      </c>
      <c r="C66" s="29">
        <f>C51</f>
        <v>0.31480000000000002</v>
      </c>
      <c r="D66" s="29">
        <f t="shared" ref="D66:AI66" si="99">C66+D37</f>
        <v>0.30479226203185722</v>
      </c>
      <c r="E66" s="29">
        <f t="shared" si="99"/>
        <v>0.2946733550894643</v>
      </c>
      <c r="F66" s="29">
        <f t="shared" si="99"/>
        <v>0.28554609434367301</v>
      </c>
      <c r="G66" s="29">
        <f t="shared" si="99"/>
        <v>0.28738989156598232</v>
      </c>
      <c r="H66" s="29">
        <f t="shared" si="99"/>
        <v>0.27562782104093109</v>
      </c>
      <c r="I66" s="29">
        <f t="shared" si="99"/>
        <v>0.26210717646214488</v>
      </c>
      <c r="J66" s="29">
        <f t="shared" si="99"/>
        <v>0.24566343657370404</v>
      </c>
      <c r="K66" s="29">
        <f t="shared" si="99"/>
        <v>0.25524869426536745</v>
      </c>
      <c r="L66" s="29">
        <f t="shared" si="99"/>
        <v>0.25626469909732391</v>
      </c>
      <c r="M66" s="29">
        <f t="shared" si="99"/>
        <v>0.25260922057179125</v>
      </c>
      <c r="N66" s="29">
        <f t="shared" si="99"/>
        <v>0.32575479329371204</v>
      </c>
      <c r="O66" s="29">
        <f t="shared" si="99"/>
        <v>0.33072508831767922</v>
      </c>
      <c r="P66" s="29">
        <f t="shared" si="99"/>
        <v>0.32249010713713383</v>
      </c>
      <c r="Q66" s="29">
        <f t="shared" si="99"/>
        <v>0.32124333591787979</v>
      </c>
      <c r="R66" s="29">
        <f t="shared" si="99"/>
        <v>0.333917130862666</v>
      </c>
      <c r="S66" s="29">
        <f t="shared" si="99"/>
        <v>0.3489118857338695</v>
      </c>
      <c r="T66" s="29">
        <f t="shared" si="99"/>
        <v>0.35247725923173462</v>
      </c>
      <c r="U66" s="29">
        <f t="shared" si="99"/>
        <v>0.35881009159866234</v>
      </c>
      <c r="V66" s="29">
        <f t="shared" si="99"/>
        <v>0.38896902537948075</v>
      </c>
      <c r="W66" s="29">
        <f t="shared" si="99"/>
        <v>0.42490733933442909</v>
      </c>
      <c r="X66" s="29">
        <f t="shared" si="99"/>
        <v>0.44894525243180167</v>
      </c>
      <c r="Y66" s="29">
        <f t="shared" si="99"/>
        <v>0.46915008198561203</v>
      </c>
      <c r="Z66" s="29">
        <f t="shared" si="99"/>
        <v>0.51565389007757279</v>
      </c>
      <c r="AA66" s="29">
        <f t="shared" si="99"/>
        <v>0.534384182524138</v>
      </c>
      <c r="AB66" s="29">
        <f t="shared" si="99"/>
        <v>0.55756611256953914</v>
      </c>
      <c r="AC66" s="29">
        <f t="shared" si="99"/>
        <v>0.56868281084548089</v>
      </c>
      <c r="AD66" s="29">
        <f t="shared" si="99"/>
        <v>0.57126053035306501</v>
      </c>
      <c r="AE66" s="29">
        <f t="shared" si="99"/>
        <v>0.58557697121696073</v>
      </c>
      <c r="AF66" s="29">
        <f t="shared" si="99"/>
        <v>0.586976213555228</v>
      </c>
      <c r="AG66" s="29">
        <f t="shared" si="99"/>
        <v>0.59563183308385093</v>
      </c>
      <c r="AH66" s="29">
        <f t="shared" si="99"/>
        <v>0.60006467227644444</v>
      </c>
      <c r="AI66" s="29">
        <f t="shared" si="99"/>
        <v>0.59490974489221504</v>
      </c>
      <c r="AJ66" s="29">
        <f t="shared" ref="AJ66:BO66" si="100">AI66+AJ37</f>
        <v>0.617044507306858</v>
      </c>
      <c r="AK66" s="29">
        <f t="shared" si="100"/>
        <v>0.65386065343523869</v>
      </c>
      <c r="AL66" s="29">
        <f t="shared" si="100"/>
        <v>0.67024846663791326</v>
      </c>
      <c r="AM66" s="29">
        <f t="shared" si="100"/>
        <v>0.71503278017026595</v>
      </c>
      <c r="AN66" s="29">
        <f t="shared" si="100"/>
        <v>0.72251361890580612</v>
      </c>
      <c r="AO66" s="29">
        <f t="shared" si="100"/>
        <v>0.72115220854655615</v>
      </c>
      <c r="AP66" s="29">
        <f t="shared" si="100"/>
        <v>0.71467537896794953</v>
      </c>
      <c r="AQ66" s="29">
        <f t="shared" si="100"/>
        <v>0.69909078540292913</v>
      </c>
      <c r="AR66" s="29">
        <f t="shared" si="100"/>
        <v>0.68545477529867405</v>
      </c>
      <c r="AS66" s="29">
        <f t="shared" si="100"/>
        <v>0.6733289139022367</v>
      </c>
      <c r="AT66" s="29">
        <f t="shared" si="100"/>
        <v>0.68070439325171306</v>
      </c>
      <c r="AU66" s="29">
        <f t="shared" si="100"/>
        <v>0.70969070927228395</v>
      </c>
      <c r="AV66" s="29">
        <f t="shared" si="100"/>
        <v>0.72530555863722634</v>
      </c>
      <c r="AW66" s="29">
        <f t="shared" si="100"/>
        <v>0.73634125987823307</v>
      </c>
      <c r="AX66" s="29">
        <f t="shared" si="100"/>
        <v>0.71346055370216843</v>
      </c>
      <c r="AY66" s="29">
        <f t="shared" si="100"/>
        <v>0.71828706707423762</v>
      </c>
      <c r="AZ66" s="29">
        <f t="shared" si="100"/>
        <v>0.74999186234421622</v>
      </c>
      <c r="BA66" s="29">
        <f t="shared" si="100"/>
        <v>0.84736216695757016</v>
      </c>
      <c r="BB66" s="29">
        <f t="shared" si="100"/>
        <v>0.86970128675425129</v>
      </c>
      <c r="BC66" s="29">
        <f t="shared" si="100"/>
        <v>0.89505922792029091</v>
      </c>
      <c r="BD66" s="29">
        <f t="shared" si="100"/>
        <v>0.90990791645210145</v>
      </c>
      <c r="BE66" s="29">
        <f t="shared" si="100"/>
        <v>0.92881316350125631</v>
      </c>
      <c r="BF66" s="29">
        <f t="shared" si="100"/>
        <v>0.93786438537899641</v>
      </c>
      <c r="BG66" s="29">
        <f t="shared" si="100"/>
        <v>0.94682122370740507</v>
      </c>
      <c r="BH66" s="29">
        <f t="shared" si="100"/>
        <v>0.95345110049607751</v>
      </c>
      <c r="BI66" s="29">
        <f t="shared" si="100"/>
        <v>0.96766945450492814</v>
      </c>
      <c r="BJ66" s="29">
        <f t="shared" si="100"/>
        <v>0.9748881557649427</v>
      </c>
      <c r="BK66" s="29">
        <f t="shared" si="100"/>
        <v>0.98760663084427147</v>
      </c>
      <c r="BL66" s="29">
        <f t="shared" si="100"/>
        <v>1.0941134872514655</v>
      </c>
      <c r="BM66" s="29">
        <f t="shared" si="100"/>
        <v>1.1460782626937109</v>
      </c>
      <c r="BN66" s="29">
        <f t="shared" si="100"/>
        <v>1.1749389465955984</v>
      </c>
      <c r="BO66" s="29">
        <f t="shared" si="100"/>
        <v>1.2097218530980753</v>
      </c>
    </row>
    <row r="67" spans="1:67" x14ac:dyDescent="0.15">
      <c r="B67" t="s">
        <v>220</v>
      </c>
      <c r="AR67" s="29">
        <f>AR5</f>
        <v>0.59516361927112749</v>
      </c>
      <c r="AS67" s="29">
        <f t="shared" ref="AS67:BO67" si="101">AR67+AS37</f>
        <v>0.58303775787469014</v>
      </c>
      <c r="AT67" s="29">
        <f t="shared" si="101"/>
        <v>0.5904132372241665</v>
      </c>
      <c r="AU67" s="29">
        <f t="shared" si="101"/>
        <v>0.61939955324473739</v>
      </c>
      <c r="AV67" s="29">
        <f t="shared" si="101"/>
        <v>0.63501440260967978</v>
      </c>
      <c r="AW67" s="29">
        <f t="shared" si="101"/>
        <v>0.64605010385068651</v>
      </c>
      <c r="AX67" s="29">
        <f t="shared" si="101"/>
        <v>0.62316939767462187</v>
      </c>
      <c r="AY67" s="29">
        <f t="shared" si="101"/>
        <v>0.62799591104669106</v>
      </c>
      <c r="AZ67" s="29">
        <f t="shared" si="101"/>
        <v>0.65970070631666966</v>
      </c>
      <c r="BA67" s="29">
        <f t="shared" si="101"/>
        <v>0.7570710109300236</v>
      </c>
      <c r="BB67" s="29">
        <f t="shared" si="101"/>
        <v>0.77941013072670473</v>
      </c>
      <c r="BC67" s="29">
        <f t="shared" si="101"/>
        <v>0.80476807189274435</v>
      </c>
      <c r="BD67" s="29">
        <f t="shared" si="101"/>
        <v>0.81961676042455489</v>
      </c>
      <c r="BE67" s="29">
        <f t="shared" si="101"/>
        <v>0.83852200747370975</v>
      </c>
      <c r="BF67" s="29">
        <f t="shared" si="101"/>
        <v>0.84757322935144985</v>
      </c>
      <c r="BG67" s="29">
        <f t="shared" si="101"/>
        <v>0.85653006767985851</v>
      </c>
      <c r="BH67" s="29">
        <f t="shared" si="101"/>
        <v>0.86315994446853095</v>
      </c>
      <c r="BI67" s="29">
        <f t="shared" si="101"/>
        <v>0.87737829847738158</v>
      </c>
      <c r="BJ67" s="29">
        <f t="shared" si="101"/>
        <v>0.88459699973739614</v>
      </c>
      <c r="BK67" s="29">
        <f t="shared" si="101"/>
        <v>0.89731547481672491</v>
      </c>
      <c r="BL67" s="29">
        <f t="shared" si="101"/>
        <v>1.003822331223919</v>
      </c>
      <c r="BM67" s="29">
        <f t="shared" si="101"/>
        <v>1.0557871066661644</v>
      </c>
      <c r="BN67" s="29">
        <f t="shared" si="101"/>
        <v>1.0846477905680518</v>
      </c>
      <c r="BO67" s="29">
        <f t="shared" si="101"/>
        <v>1.1194306970705288</v>
      </c>
    </row>
    <row r="69" spans="1:67" x14ac:dyDescent="0.15">
      <c r="A69" s="2" t="s">
        <v>227</v>
      </c>
      <c r="C69" s="21" t="s">
        <v>225</v>
      </c>
      <c r="D69" s="36">
        <v>0.02</v>
      </c>
      <c r="E69" s="21" t="s">
        <v>226</v>
      </c>
      <c r="F69" s="36">
        <v>0.02</v>
      </c>
    </row>
    <row r="70" spans="1:67" x14ac:dyDescent="0.15">
      <c r="A70" s="21"/>
      <c r="B70" s="21" t="s">
        <v>228</v>
      </c>
      <c r="C70" s="29"/>
      <c r="D70" s="35">
        <f>D51</f>
        <v>0.28499999999999998</v>
      </c>
      <c r="E70" s="35">
        <f t="shared" ref="E70:AJ70" si="102">(1+$D$69)/(1+$F$69)*D70+E37</f>
        <v>0.27488109305760705</v>
      </c>
      <c r="F70" s="35">
        <f t="shared" si="102"/>
        <v>0.26575383231181576</v>
      </c>
      <c r="G70" s="35">
        <f t="shared" si="102"/>
        <v>0.26759762953412508</v>
      </c>
      <c r="H70" s="35">
        <f t="shared" si="102"/>
        <v>0.25583555900907384</v>
      </c>
      <c r="I70" s="35">
        <f t="shared" si="102"/>
        <v>0.24231491443028763</v>
      </c>
      <c r="J70" s="35">
        <f t="shared" si="102"/>
        <v>0.2258711745418468</v>
      </c>
      <c r="K70" s="35">
        <f t="shared" si="102"/>
        <v>0.2354564322335102</v>
      </c>
      <c r="L70" s="35">
        <f t="shared" si="102"/>
        <v>0.23647243706546664</v>
      </c>
      <c r="M70" s="35">
        <f t="shared" si="102"/>
        <v>0.23281695853993398</v>
      </c>
      <c r="N70" s="35">
        <f t="shared" si="102"/>
        <v>0.3059625312618548</v>
      </c>
      <c r="O70" s="35">
        <f t="shared" si="102"/>
        <v>0.31093282628582197</v>
      </c>
      <c r="P70" s="35">
        <f t="shared" si="102"/>
        <v>0.30269784510527659</v>
      </c>
      <c r="Q70" s="35">
        <f t="shared" si="102"/>
        <v>0.30145107388602255</v>
      </c>
      <c r="R70" s="35">
        <f t="shared" si="102"/>
        <v>0.31412486883080876</v>
      </c>
      <c r="S70" s="35">
        <f t="shared" si="102"/>
        <v>0.32911962370201225</v>
      </c>
      <c r="T70" s="35">
        <f t="shared" si="102"/>
        <v>0.33268499719987737</v>
      </c>
      <c r="U70" s="35">
        <f t="shared" si="102"/>
        <v>0.3390178295668051</v>
      </c>
      <c r="V70" s="35">
        <f t="shared" si="102"/>
        <v>0.3691767633476235</v>
      </c>
      <c r="W70" s="35">
        <f t="shared" si="102"/>
        <v>0.40511507730257185</v>
      </c>
      <c r="X70" s="35">
        <f t="shared" si="102"/>
        <v>0.42915299039994442</v>
      </c>
      <c r="Y70" s="35">
        <f t="shared" si="102"/>
        <v>0.44935781995375479</v>
      </c>
      <c r="Z70" s="35">
        <f t="shared" si="102"/>
        <v>0.4958616280457156</v>
      </c>
      <c r="AA70" s="35">
        <f t="shared" si="102"/>
        <v>0.51459192049228075</v>
      </c>
      <c r="AB70" s="35">
        <f t="shared" si="102"/>
        <v>0.5377738505376819</v>
      </c>
      <c r="AC70" s="35">
        <f t="shared" si="102"/>
        <v>0.54889054881362365</v>
      </c>
      <c r="AD70" s="35">
        <f t="shared" si="102"/>
        <v>0.55146826832120777</v>
      </c>
      <c r="AE70" s="35">
        <f t="shared" si="102"/>
        <v>0.56578470918510348</v>
      </c>
      <c r="AF70" s="35">
        <f t="shared" si="102"/>
        <v>0.56718395152337076</v>
      </c>
      <c r="AG70" s="35">
        <f t="shared" si="102"/>
        <v>0.57583957105199368</v>
      </c>
      <c r="AH70" s="35">
        <f t="shared" si="102"/>
        <v>0.5802724102445872</v>
      </c>
      <c r="AI70" s="35">
        <f t="shared" si="102"/>
        <v>0.5751174828603578</v>
      </c>
      <c r="AJ70" s="35">
        <f t="shared" si="102"/>
        <v>0.59725224527500076</v>
      </c>
      <c r="AK70" s="35">
        <f t="shared" ref="AK70:BL70" si="103">(1+$D$69)/(1+$F$69)*AJ70+AK37</f>
        <v>0.63406839140338145</v>
      </c>
      <c r="AL70" s="35">
        <f t="shared" si="103"/>
        <v>0.65045620460605602</v>
      </c>
      <c r="AM70" s="35">
        <f t="shared" si="103"/>
        <v>0.6952405181384087</v>
      </c>
      <c r="AN70" s="35">
        <f t="shared" si="103"/>
        <v>0.70272135687394888</v>
      </c>
      <c r="AO70" s="35">
        <f t="shared" si="103"/>
        <v>0.70135994651469891</v>
      </c>
      <c r="AP70" s="35">
        <f t="shared" si="103"/>
        <v>0.69488311693609228</v>
      </c>
      <c r="AQ70" s="35">
        <f t="shared" si="103"/>
        <v>0.67929852337107188</v>
      </c>
      <c r="AR70" s="35">
        <f t="shared" si="103"/>
        <v>0.6656625132668168</v>
      </c>
      <c r="AS70" s="35">
        <f t="shared" si="103"/>
        <v>0.65353665187037946</v>
      </c>
      <c r="AT70" s="35">
        <f t="shared" si="103"/>
        <v>0.66091213121985581</v>
      </c>
      <c r="AU70" s="35">
        <f t="shared" si="103"/>
        <v>0.6898984472404267</v>
      </c>
      <c r="AV70" s="35">
        <f t="shared" si="103"/>
        <v>0.7055132966053691</v>
      </c>
      <c r="AW70" s="35">
        <f t="shared" si="103"/>
        <v>0.71654899784637582</v>
      </c>
      <c r="AX70" s="35">
        <f t="shared" si="103"/>
        <v>0.69366829167031119</v>
      </c>
      <c r="AY70" s="35">
        <f t="shared" si="103"/>
        <v>0.69849480504238037</v>
      </c>
      <c r="AZ70" s="35">
        <f t="shared" si="103"/>
        <v>0.73019960031235898</v>
      </c>
      <c r="BA70" s="35">
        <f t="shared" si="103"/>
        <v>0.82756990492571281</v>
      </c>
      <c r="BB70" s="35">
        <f t="shared" si="103"/>
        <v>0.84990902472239394</v>
      </c>
      <c r="BC70" s="35">
        <f t="shared" si="103"/>
        <v>0.87526696588843356</v>
      </c>
      <c r="BD70" s="35">
        <f t="shared" si="103"/>
        <v>0.8901156544202441</v>
      </c>
      <c r="BE70" s="35">
        <f t="shared" si="103"/>
        <v>0.90902090146939896</v>
      </c>
      <c r="BF70" s="35">
        <f t="shared" si="103"/>
        <v>0.91807212334713906</v>
      </c>
      <c r="BG70" s="35">
        <f t="shared" si="103"/>
        <v>0.92702896167554771</v>
      </c>
      <c r="BH70" s="35">
        <f t="shared" si="103"/>
        <v>0.93365883846422015</v>
      </c>
      <c r="BI70" s="35">
        <f t="shared" si="103"/>
        <v>0.94787719247307078</v>
      </c>
      <c r="BJ70" s="35">
        <f t="shared" si="103"/>
        <v>0.95509589373308534</v>
      </c>
      <c r="BK70" s="35">
        <f t="shared" si="103"/>
        <v>0.96781436881241412</v>
      </c>
      <c r="BL70" s="35">
        <f t="shared" si="103"/>
        <v>1.0743212252196082</v>
      </c>
      <c r="BM70" s="35">
        <f t="shared" ref="BM70:BN70" si="104">(1+$D$69)/(1+$F$69)*BL70+BM37</f>
        <v>1.1262860006618536</v>
      </c>
      <c r="BN70" s="35">
        <f t="shared" si="104"/>
        <v>1.155146684563741</v>
      </c>
      <c r="BO70" s="29">
        <f>(1+$D$69)/(1+$F$69)*BN71+BO37</f>
        <v>1.0941670598043634</v>
      </c>
    </row>
    <row r="71" spans="1:67" x14ac:dyDescent="0.15">
      <c r="B71" s="21" t="s">
        <v>229</v>
      </c>
      <c r="N71" s="29">
        <f>N51</f>
        <v>0.2102</v>
      </c>
      <c r="O71" s="29">
        <f>(1+$D$69)/(1+$F$69)*N71+O37</f>
        <v>0.21517029502396715</v>
      </c>
      <c r="P71" s="29">
        <f t="shared" ref="P71:AT71" si="105">(1+$D$69)/(1+$F$69)*O71+P37</f>
        <v>0.20693531384342179</v>
      </c>
      <c r="Q71" s="29">
        <f t="shared" si="105"/>
        <v>0.20568854262416778</v>
      </c>
      <c r="R71" s="29">
        <f t="shared" si="105"/>
        <v>0.21836233756895398</v>
      </c>
      <c r="S71" s="29">
        <f t="shared" si="105"/>
        <v>0.23335709244015748</v>
      </c>
      <c r="T71" s="29">
        <f t="shared" si="105"/>
        <v>0.23692246593802263</v>
      </c>
      <c r="U71" s="29">
        <f t="shared" si="105"/>
        <v>0.24325529830495038</v>
      </c>
      <c r="V71" s="29">
        <f t="shared" si="105"/>
        <v>0.27341423208576876</v>
      </c>
      <c r="W71" s="29">
        <f t="shared" si="105"/>
        <v>0.3093525460407171</v>
      </c>
      <c r="X71" s="29">
        <f t="shared" si="105"/>
        <v>0.33339045913808968</v>
      </c>
      <c r="Y71" s="29">
        <f t="shared" si="105"/>
        <v>0.35359528869190004</v>
      </c>
      <c r="Z71" s="29">
        <f t="shared" si="105"/>
        <v>0.40009909678386085</v>
      </c>
      <c r="AA71" s="29">
        <f t="shared" si="105"/>
        <v>0.41882938923042601</v>
      </c>
      <c r="AB71" s="29">
        <f t="shared" si="105"/>
        <v>0.44201131927582715</v>
      </c>
      <c r="AC71" s="29">
        <f t="shared" si="105"/>
        <v>0.4531280175517689</v>
      </c>
      <c r="AD71" s="29">
        <f t="shared" si="105"/>
        <v>0.45570573705935308</v>
      </c>
      <c r="AE71" s="29">
        <f t="shared" si="105"/>
        <v>0.47002217792324874</v>
      </c>
      <c r="AF71" s="29">
        <f t="shared" si="105"/>
        <v>0.47142142026151596</v>
      </c>
      <c r="AG71" s="29">
        <f t="shared" si="105"/>
        <v>0.48007703979013888</v>
      </c>
      <c r="AH71" s="29">
        <f t="shared" si="105"/>
        <v>0.48450987898273234</v>
      </c>
      <c r="AI71" s="29">
        <f t="shared" si="105"/>
        <v>0.479354951598503</v>
      </c>
      <c r="AJ71" s="29">
        <f t="shared" si="105"/>
        <v>0.5014897140131459</v>
      </c>
      <c r="AK71" s="29">
        <f t="shared" si="105"/>
        <v>0.53830586014152659</v>
      </c>
      <c r="AL71" s="29">
        <f t="shared" si="105"/>
        <v>0.55469367334420117</v>
      </c>
      <c r="AM71" s="29">
        <f t="shared" si="105"/>
        <v>0.59947798687655385</v>
      </c>
      <c r="AN71" s="29">
        <f t="shared" si="105"/>
        <v>0.60695882561209402</v>
      </c>
      <c r="AO71" s="29">
        <f t="shared" si="105"/>
        <v>0.60559741525284405</v>
      </c>
      <c r="AP71" s="29">
        <f t="shared" si="105"/>
        <v>0.59912058567423743</v>
      </c>
      <c r="AQ71" s="29">
        <f t="shared" si="105"/>
        <v>0.58353599210921703</v>
      </c>
      <c r="AR71" s="29">
        <f t="shared" si="105"/>
        <v>0.56989998200496195</v>
      </c>
      <c r="AS71" s="29">
        <f t="shared" si="105"/>
        <v>0.5577741206085246</v>
      </c>
      <c r="AT71" s="29">
        <f t="shared" si="105"/>
        <v>0.56514959995800096</v>
      </c>
      <c r="AU71" s="29">
        <f t="shared" ref="AU71:BL71" si="106">(1+$D$69)/(1+$F$69)*AT71+AU37</f>
        <v>0.59413591597857185</v>
      </c>
      <c r="AV71" s="29">
        <f t="shared" si="106"/>
        <v>0.60975076534351424</v>
      </c>
      <c r="AW71" s="29">
        <f t="shared" si="106"/>
        <v>0.62078646658452097</v>
      </c>
      <c r="AX71" s="29">
        <f t="shared" si="106"/>
        <v>0.59790576040845633</v>
      </c>
      <c r="AY71" s="29">
        <f t="shared" si="106"/>
        <v>0.60273227378052552</v>
      </c>
      <c r="AZ71" s="29">
        <f t="shared" si="106"/>
        <v>0.63443706905050412</v>
      </c>
      <c r="BA71" s="29">
        <f t="shared" si="106"/>
        <v>0.73180737366385795</v>
      </c>
      <c r="BB71" s="29">
        <f t="shared" si="106"/>
        <v>0.75414649346053908</v>
      </c>
      <c r="BC71" s="29">
        <f t="shared" si="106"/>
        <v>0.7795044346265787</v>
      </c>
      <c r="BD71" s="29">
        <f t="shared" si="106"/>
        <v>0.79435312315838924</v>
      </c>
      <c r="BE71" s="29">
        <f t="shared" si="106"/>
        <v>0.8132583702075441</v>
      </c>
      <c r="BF71" s="29">
        <f t="shared" si="106"/>
        <v>0.8223095920852842</v>
      </c>
      <c r="BG71" s="29">
        <f t="shared" si="106"/>
        <v>0.83126643041369286</v>
      </c>
      <c r="BH71" s="29">
        <f t="shared" si="106"/>
        <v>0.8378963072023653</v>
      </c>
      <c r="BI71" s="29">
        <f t="shared" si="106"/>
        <v>0.85211466121121593</v>
      </c>
      <c r="BJ71" s="29">
        <f t="shared" si="106"/>
        <v>0.85933336247123049</v>
      </c>
      <c r="BK71" s="29">
        <f t="shared" si="106"/>
        <v>0.87205183755055926</v>
      </c>
      <c r="BL71" s="29">
        <f t="shared" si="106"/>
        <v>0.97855869395775341</v>
      </c>
      <c r="BM71" s="29">
        <f t="shared" ref="BM71" si="107">(1+$D$69)/(1+$F$69)*BL71+BM37</f>
        <v>1.0305234693999989</v>
      </c>
      <c r="BN71" s="29">
        <f>(1+$D$69)/(1+$F$69)*BM71+BN37</f>
        <v>1.0593841533018864</v>
      </c>
      <c r="BO71" s="29">
        <f>(1+$D$69)/(1+$F$69)*BN71+BO37</f>
        <v>1.0941670598043634</v>
      </c>
    </row>
    <row r="72" spans="1:67" x14ac:dyDescent="0.15">
      <c r="B72" s="21" t="s">
        <v>347</v>
      </c>
      <c r="N72" s="29"/>
      <c r="O72" s="29"/>
      <c r="P72" s="29"/>
      <c r="Q72" s="29"/>
      <c r="R72" s="29"/>
      <c r="S72" s="29">
        <f>S52</f>
        <v>0.16089999999999999</v>
      </c>
      <c r="T72" s="29">
        <f>(1+$D$69)/(1+$F$69)*S72+T37</f>
        <v>0.16446537349786514</v>
      </c>
      <c r="U72" s="29">
        <f t="shared" ref="U72:BN72" si="108">(1+$D$69)/(1+$F$69)*T72+U37</f>
        <v>0.17079820586479288</v>
      </c>
      <c r="V72" s="29">
        <f t="shared" si="108"/>
        <v>0.20095713964561127</v>
      </c>
      <c r="W72" s="29">
        <f t="shared" si="108"/>
        <v>0.23689545360055964</v>
      </c>
      <c r="X72" s="29">
        <f t="shared" si="108"/>
        <v>0.26093336669793221</v>
      </c>
      <c r="Y72" s="29">
        <f t="shared" si="108"/>
        <v>0.28113819625174258</v>
      </c>
      <c r="Z72" s="29">
        <f t="shared" si="108"/>
        <v>0.32764200434370339</v>
      </c>
      <c r="AA72" s="29">
        <f t="shared" si="108"/>
        <v>0.34637229679026854</v>
      </c>
      <c r="AB72" s="29">
        <f t="shared" si="108"/>
        <v>0.36955422683566969</v>
      </c>
      <c r="AC72" s="29">
        <f t="shared" si="108"/>
        <v>0.38067092511161144</v>
      </c>
      <c r="AD72" s="29">
        <f t="shared" si="108"/>
        <v>0.38324864461919561</v>
      </c>
      <c r="AE72" s="29">
        <f t="shared" si="108"/>
        <v>0.39756508548309127</v>
      </c>
      <c r="AF72" s="29">
        <f t="shared" si="108"/>
        <v>0.39896432782135849</v>
      </c>
      <c r="AG72" s="29">
        <f t="shared" si="108"/>
        <v>0.40761994734998142</v>
      </c>
      <c r="AH72" s="29">
        <f t="shared" si="108"/>
        <v>0.41205278654257488</v>
      </c>
      <c r="AI72" s="29">
        <f t="shared" si="108"/>
        <v>0.40689785915834553</v>
      </c>
      <c r="AJ72" s="29">
        <f t="shared" si="108"/>
        <v>0.42903262157298844</v>
      </c>
      <c r="AK72" s="29">
        <f t="shared" si="108"/>
        <v>0.46584876770136907</v>
      </c>
      <c r="AL72" s="29">
        <f t="shared" si="108"/>
        <v>0.48223658090404364</v>
      </c>
      <c r="AM72" s="29">
        <f t="shared" si="108"/>
        <v>0.52702089443639633</v>
      </c>
      <c r="AN72" s="29">
        <f t="shared" si="108"/>
        <v>0.5345017331719365</v>
      </c>
      <c r="AO72" s="29">
        <f t="shared" si="108"/>
        <v>0.53314032281268653</v>
      </c>
      <c r="AP72" s="29">
        <f t="shared" si="108"/>
        <v>0.5266634932340799</v>
      </c>
      <c r="AQ72" s="29">
        <f t="shared" si="108"/>
        <v>0.51107889966905951</v>
      </c>
      <c r="AR72" s="29">
        <f t="shared" si="108"/>
        <v>0.49744288956480442</v>
      </c>
      <c r="AS72" s="29">
        <f t="shared" si="108"/>
        <v>0.48531702816836714</v>
      </c>
      <c r="AT72" s="29">
        <f t="shared" si="108"/>
        <v>0.49269250751784349</v>
      </c>
      <c r="AU72" s="29">
        <f t="shared" si="108"/>
        <v>0.52167882353841444</v>
      </c>
      <c r="AV72" s="29">
        <f t="shared" si="108"/>
        <v>0.53729367290335683</v>
      </c>
      <c r="AW72" s="29">
        <f t="shared" si="108"/>
        <v>0.54832937414436356</v>
      </c>
      <c r="AX72" s="29">
        <f t="shared" si="108"/>
        <v>0.52544866796829892</v>
      </c>
      <c r="AY72" s="29">
        <f t="shared" si="108"/>
        <v>0.53027518134036811</v>
      </c>
      <c r="AZ72" s="29">
        <f t="shared" si="108"/>
        <v>0.56197997661034671</v>
      </c>
      <c r="BA72" s="29">
        <f t="shared" si="108"/>
        <v>0.65935028122370065</v>
      </c>
      <c r="BB72" s="29">
        <f t="shared" si="108"/>
        <v>0.68168940102038178</v>
      </c>
      <c r="BC72" s="29">
        <f t="shared" si="108"/>
        <v>0.7070473421864214</v>
      </c>
      <c r="BD72" s="29">
        <f t="shared" si="108"/>
        <v>0.72189603071823194</v>
      </c>
      <c r="BE72" s="29">
        <f t="shared" si="108"/>
        <v>0.7408012777673868</v>
      </c>
      <c r="BF72" s="29">
        <f t="shared" si="108"/>
        <v>0.7498524996451269</v>
      </c>
      <c r="BG72" s="29">
        <f t="shared" si="108"/>
        <v>0.75880933797353556</v>
      </c>
      <c r="BH72" s="29">
        <f t="shared" si="108"/>
        <v>0.765439214762208</v>
      </c>
      <c r="BI72" s="29">
        <f t="shared" si="108"/>
        <v>0.77965756877105863</v>
      </c>
      <c r="BJ72" s="29">
        <f t="shared" si="108"/>
        <v>0.78687627003107319</v>
      </c>
      <c r="BK72" s="29">
        <f t="shared" si="108"/>
        <v>0.79959474511040196</v>
      </c>
      <c r="BL72" s="29">
        <f t="shared" si="108"/>
        <v>0.90610160151759611</v>
      </c>
      <c r="BM72" s="29">
        <f t="shared" si="108"/>
        <v>0.95806637695984154</v>
      </c>
      <c r="BN72" s="29">
        <f t="shared" si="108"/>
        <v>0.98692706086172899</v>
      </c>
    </row>
    <row r="73" spans="1:67" x14ac:dyDescent="0.15">
      <c r="B73" s="21" t="s">
        <v>230</v>
      </c>
      <c r="X73" s="29">
        <f>X51</f>
        <v>0.21024500000000002</v>
      </c>
      <c r="Y73" s="34">
        <f t="shared" ref="Y73:BL73" si="109">(1+$D$69)/(1+$F$69)*X73+Y37</f>
        <v>0.23044982955381041</v>
      </c>
      <c r="Z73" s="34">
        <f t="shared" si="109"/>
        <v>0.27695363764577119</v>
      </c>
      <c r="AA73" s="34">
        <f t="shared" si="109"/>
        <v>0.29568393009233634</v>
      </c>
      <c r="AB73" s="34">
        <f t="shared" si="109"/>
        <v>0.31886586013773749</v>
      </c>
      <c r="AC73" s="34">
        <f t="shared" si="109"/>
        <v>0.32998255841367924</v>
      </c>
      <c r="AD73" s="34">
        <f t="shared" si="109"/>
        <v>0.33256027792126341</v>
      </c>
      <c r="AE73" s="34">
        <f t="shared" si="109"/>
        <v>0.34687671878515908</v>
      </c>
      <c r="AF73" s="34">
        <f t="shared" si="109"/>
        <v>0.34827596112342629</v>
      </c>
      <c r="AG73" s="34">
        <f t="shared" si="109"/>
        <v>0.35693158065204922</v>
      </c>
      <c r="AH73" s="34">
        <f t="shared" si="109"/>
        <v>0.36136441984464268</v>
      </c>
      <c r="AI73" s="34">
        <f t="shared" si="109"/>
        <v>0.35620949246041334</v>
      </c>
      <c r="AJ73" s="34">
        <f t="shared" si="109"/>
        <v>0.37834425487505624</v>
      </c>
      <c r="AK73" s="34">
        <f t="shared" si="109"/>
        <v>0.41516040100343687</v>
      </c>
      <c r="AL73" s="34">
        <f t="shared" si="109"/>
        <v>0.43154821420611145</v>
      </c>
      <c r="AM73" s="34">
        <f t="shared" si="109"/>
        <v>0.47633252773846413</v>
      </c>
      <c r="AN73" s="34">
        <f t="shared" si="109"/>
        <v>0.48381336647400436</v>
      </c>
      <c r="AO73" s="34">
        <f t="shared" si="109"/>
        <v>0.48245195611475444</v>
      </c>
      <c r="AP73" s="34">
        <f t="shared" si="109"/>
        <v>0.47597512653614782</v>
      </c>
      <c r="AQ73" s="34">
        <f t="shared" si="109"/>
        <v>0.46039053297112742</v>
      </c>
      <c r="AR73" s="34">
        <f t="shared" si="109"/>
        <v>0.44675452286687234</v>
      </c>
      <c r="AS73" s="34">
        <f t="shared" si="109"/>
        <v>0.43462866147043505</v>
      </c>
      <c r="AT73" s="34">
        <f t="shared" si="109"/>
        <v>0.44200414081991141</v>
      </c>
      <c r="AU73" s="34">
        <f t="shared" si="109"/>
        <v>0.4709904568404823</v>
      </c>
      <c r="AV73" s="34">
        <f t="shared" si="109"/>
        <v>0.48660530620542475</v>
      </c>
      <c r="AW73" s="34">
        <f t="shared" si="109"/>
        <v>0.49764100744643153</v>
      </c>
      <c r="AX73" s="34">
        <f t="shared" si="109"/>
        <v>0.47476030127036689</v>
      </c>
      <c r="AY73" s="34">
        <f t="shared" si="109"/>
        <v>0.47958681464243602</v>
      </c>
      <c r="AZ73" s="34">
        <f t="shared" si="109"/>
        <v>0.51129160991241462</v>
      </c>
      <c r="BA73" s="34">
        <f t="shared" si="109"/>
        <v>0.60866191452576857</v>
      </c>
      <c r="BB73" s="34">
        <f t="shared" si="109"/>
        <v>0.63100103432244969</v>
      </c>
      <c r="BC73" s="34">
        <f t="shared" si="109"/>
        <v>0.65635897548848932</v>
      </c>
      <c r="BD73" s="34">
        <f t="shared" si="109"/>
        <v>0.67120766402029985</v>
      </c>
      <c r="BE73" s="34">
        <f t="shared" si="109"/>
        <v>0.69011291106945472</v>
      </c>
      <c r="BF73" s="34">
        <f t="shared" si="109"/>
        <v>0.69916413294719482</v>
      </c>
      <c r="BG73" s="34">
        <f t="shared" si="109"/>
        <v>0.70812097127560347</v>
      </c>
      <c r="BH73" s="34">
        <f t="shared" si="109"/>
        <v>0.71475084806427591</v>
      </c>
      <c r="BI73" s="34">
        <f t="shared" si="109"/>
        <v>0.72896920207312654</v>
      </c>
      <c r="BJ73" s="34">
        <f t="shared" si="109"/>
        <v>0.7361879033331411</v>
      </c>
      <c r="BK73" s="34">
        <f t="shared" si="109"/>
        <v>0.74890637841246988</v>
      </c>
      <c r="BL73" s="34">
        <f t="shared" si="109"/>
        <v>0.85541323481966403</v>
      </c>
      <c r="BM73" s="34">
        <f t="shared" ref="BM73" si="110">(1+$D$69)/(1+$F$69)*BL73+BM37</f>
        <v>0.90737801026190945</v>
      </c>
      <c r="BN73" s="34">
        <f t="shared" ref="BN73" si="111">(1+$D$69)/(1+$F$69)*BM73+BN37</f>
        <v>0.9362386941637969</v>
      </c>
    </row>
    <row r="74" spans="1:67" x14ac:dyDescent="0.15">
      <c r="B74" s="21" t="s">
        <v>231</v>
      </c>
      <c r="AH74" s="29">
        <f>AH51</f>
        <v>0.35553499999999999</v>
      </c>
      <c r="AI74" s="34">
        <f t="shared" ref="AI74:BL74" si="112">(1+$D$69)/(1+$F$69)*AH74+AI37</f>
        <v>0.35038007261577064</v>
      </c>
      <c r="AJ74" s="34">
        <f t="shared" si="112"/>
        <v>0.37251483503041355</v>
      </c>
      <c r="AK74" s="34">
        <f t="shared" si="112"/>
        <v>0.40933098115879418</v>
      </c>
      <c r="AL74" s="34">
        <f t="shared" si="112"/>
        <v>0.42571879436146876</v>
      </c>
      <c r="AM74" s="34">
        <f t="shared" si="112"/>
        <v>0.47050310789382144</v>
      </c>
      <c r="AN74" s="34">
        <f t="shared" si="112"/>
        <v>0.47798394662936167</v>
      </c>
      <c r="AO74" s="34">
        <f t="shared" si="112"/>
        <v>0.47662253627011175</v>
      </c>
      <c r="AP74" s="34">
        <f t="shared" si="112"/>
        <v>0.47014570669150513</v>
      </c>
      <c r="AQ74" s="34">
        <f t="shared" si="112"/>
        <v>0.45456111312648473</v>
      </c>
      <c r="AR74" s="34">
        <f t="shared" si="112"/>
        <v>0.44092510302222965</v>
      </c>
      <c r="AS74" s="34">
        <f t="shared" si="112"/>
        <v>0.42879924162579236</v>
      </c>
      <c r="AT74" s="34">
        <f t="shared" si="112"/>
        <v>0.43617472097526871</v>
      </c>
      <c r="AU74" s="34">
        <f t="shared" si="112"/>
        <v>0.46516103699583961</v>
      </c>
      <c r="AV74" s="34">
        <f t="shared" si="112"/>
        <v>0.48077588636078206</v>
      </c>
      <c r="AW74" s="34">
        <f t="shared" si="112"/>
        <v>0.49181158760178884</v>
      </c>
      <c r="AX74" s="34">
        <f t="shared" si="112"/>
        <v>0.4689308814257242</v>
      </c>
      <c r="AY74" s="34">
        <f t="shared" si="112"/>
        <v>0.47375739479779333</v>
      </c>
      <c r="AZ74" s="34">
        <f t="shared" si="112"/>
        <v>0.50546219006777193</v>
      </c>
      <c r="BA74" s="34">
        <f t="shared" si="112"/>
        <v>0.60283249468112587</v>
      </c>
      <c r="BB74" s="34">
        <f t="shared" si="112"/>
        <v>0.625171614477807</v>
      </c>
      <c r="BC74" s="34">
        <f t="shared" si="112"/>
        <v>0.65052955564384662</v>
      </c>
      <c r="BD74" s="34">
        <f t="shared" si="112"/>
        <v>0.66537824417565716</v>
      </c>
      <c r="BE74" s="34">
        <f t="shared" si="112"/>
        <v>0.68428349122481202</v>
      </c>
      <c r="BF74" s="34">
        <f t="shared" si="112"/>
        <v>0.69333471310255212</v>
      </c>
      <c r="BG74" s="34">
        <f t="shared" si="112"/>
        <v>0.70229155143096078</v>
      </c>
      <c r="BH74" s="34">
        <f t="shared" si="112"/>
        <v>0.70892142821963322</v>
      </c>
      <c r="BI74" s="34">
        <f t="shared" si="112"/>
        <v>0.72313978222848385</v>
      </c>
      <c r="BJ74" s="34">
        <f t="shared" si="112"/>
        <v>0.73035848348849841</v>
      </c>
      <c r="BK74" s="34">
        <f t="shared" si="112"/>
        <v>0.74307695856782718</v>
      </c>
      <c r="BL74" s="34">
        <f t="shared" si="112"/>
        <v>0.84958381497502133</v>
      </c>
      <c r="BM74" s="34">
        <f t="shared" ref="BM74" si="113">(1+$D$69)/(1+$F$69)*BL74+BM37</f>
        <v>0.90154859041726676</v>
      </c>
      <c r="BN74" s="34">
        <f t="shared" ref="BN74" si="114">(1+$D$69)/(1+$F$69)*BM74+BN37</f>
        <v>0.93040927431915421</v>
      </c>
    </row>
    <row r="75" spans="1:67" x14ac:dyDescent="0.15">
      <c r="B75" s="21" t="s">
        <v>232</v>
      </c>
      <c r="AR75" s="29">
        <f>AR51</f>
        <v>0.58882400000000001</v>
      </c>
      <c r="AS75" s="34">
        <f t="shared" ref="AS75:BL75" si="115">(1+$D$69)/(1+$F$69)*AR75+AS37</f>
        <v>0.57669813860356267</v>
      </c>
      <c r="AT75" s="34">
        <f t="shared" si="115"/>
        <v>0.58407361795303903</v>
      </c>
      <c r="AU75" s="34">
        <f t="shared" si="115"/>
        <v>0.61305993397360992</v>
      </c>
      <c r="AV75" s="34">
        <f t="shared" si="115"/>
        <v>0.62867478333855231</v>
      </c>
      <c r="AW75" s="34">
        <f t="shared" si="115"/>
        <v>0.63971048457955904</v>
      </c>
      <c r="AX75" s="34">
        <f t="shared" si="115"/>
        <v>0.6168297784034944</v>
      </c>
      <c r="AY75" s="34">
        <f t="shared" si="115"/>
        <v>0.62165629177556359</v>
      </c>
      <c r="AZ75" s="34">
        <f t="shared" si="115"/>
        <v>0.65336108704554219</v>
      </c>
      <c r="BA75" s="34">
        <f t="shared" si="115"/>
        <v>0.75073139165889602</v>
      </c>
      <c r="BB75" s="34">
        <f t="shared" si="115"/>
        <v>0.77307051145557715</v>
      </c>
      <c r="BC75" s="34">
        <f t="shared" si="115"/>
        <v>0.79842845262161677</v>
      </c>
      <c r="BD75" s="34">
        <f t="shared" si="115"/>
        <v>0.81327714115342731</v>
      </c>
      <c r="BE75" s="34">
        <f t="shared" si="115"/>
        <v>0.83218238820258217</v>
      </c>
      <c r="BF75" s="34">
        <f t="shared" si="115"/>
        <v>0.84123361008032227</v>
      </c>
      <c r="BG75" s="34">
        <f t="shared" si="115"/>
        <v>0.85019044840873093</v>
      </c>
      <c r="BH75" s="34">
        <f t="shared" si="115"/>
        <v>0.85682032519740337</v>
      </c>
      <c r="BI75" s="34">
        <f t="shared" si="115"/>
        <v>0.871038679206254</v>
      </c>
      <c r="BJ75" s="34">
        <f t="shared" si="115"/>
        <v>0.87825738046626856</v>
      </c>
      <c r="BK75" s="34">
        <f t="shared" si="115"/>
        <v>0.89097585554559733</v>
      </c>
      <c r="BL75" s="34">
        <f t="shared" si="115"/>
        <v>0.99748271195279148</v>
      </c>
      <c r="BM75" s="34">
        <f t="shared" ref="BM75" si="116">(1+$D$69)/(1+$F$69)*BL75+BM37</f>
        <v>1.049447487395037</v>
      </c>
      <c r="BN75" s="34">
        <f t="shared" ref="BN75" si="117">(1+$D$69)/(1+$F$69)*BM75+BN37</f>
        <v>1.0783081712969245</v>
      </c>
    </row>
    <row r="76" spans="1:67" x14ac:dyDescent="0.15">
      <c r="B76" s="21" t="s">
        <v>233</v>
      </c>
      <c r="BB76" s="29">
        <f>BB51</f>
        <v>0.85256900000000002</v>
      </c>
      <c r="BC76" s="34">
        <f t="shared" ref="BC76:BL76" si="118">(1+$D$69)/(1+$F$69)*BB76+BC37</f>
        <v>0.87792694116603964</v>
      </c>
      <c r="BD76" s="34">
        <f t="shared" si="118"/>
        <v>0.89277562969785018</v>
      </c>
      <c r="BE76" s="34">
        <f t="shared" si="118"/>
        <v>0.91168087674700504</v>
      </c>
      <c r="BF76" s="34">
        <f t="shared" si="118"/>
        <v>0.92073209862474514</v>
      </c>
      <c r="BG76" s="34">
        <f t="shared" si="118"/>
        <v>0.9296889369531538</v>
      </c>
      <c r="BH76" s="34">
        <f t="shared" si="118"/>
        <v>0.93631881374182624</v>
      </c>
      <c r="BI76" s="34">
        <f t="shared" si="118"/>
        <v>0.95053716775067687</v>
      </c>
      <c r="BJ76" s="34">
        <f t="shared" si="118"/>
        <v>0.95775586901069143</v>
      </c>
      <c r="BK76" s="34">
        <f t="shared" si="118"/>
        <v>0.97047434409002031</v>
      </c>
      <c r="BL76" s="34">
        <f t="shared" si="118"/>
        <v>1.0769812004972144</v>
      </c>
      <c r="BM76" s="34">
        <f t="shared" ref="BM76" si="119">(1+$D$69)/(1+$F$69)*BL76+BM37</f>
        <v>1.1289459759394598</v>
      </c>
      <c r="BN76" s="34">
        <f t="shared" ref="BN76" si="120">(1+$D$69)/(1+$F$69)*BM76+BN37</f>
        <v>1.1578066598413472</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BC7A6-D36D-44BF-995B-77E6BC46A9A3}">
  <dimension ref="A1:BN4"/>
  <sheetViews>
    <sheetView topLeftCell="F1" workbookViewId="0">
      <selection activeCell="F2" sqref="F2:BN2"/>
    </sheetView>
  </sheetViews>
  <sheetFormatPr baseColWidth="10" defaultColWidth="8.83203125" defaultRowHeight="13" x14ac:dyDescent="0.15"/>
  <cols>
    <col min="1" max="1" width="23.1640625" customWidth="1"/>
    <col min="2" max="6" width="15.6640625" customWidth="1"/>
  </cols>
  <sheetData>
    <row r="1" spans="1:66" ht="15" x14ac:dyDescent="0.2">
      <c r="A1" s="60" t="s">
        <v>376</v>
      </c>
      <c r="B1" s="60" t="s">
        <v>377</v>
      </c>
      <c r="C1" s="60" t="s">
        <v>378</v>
      </c>
      <c r="D1" s="60" t="s">
        <v>379</v>
      </c>
      <c r="E1" s="60" t="s">
        <v>380</v>
      </c>
      <c r="F1" s="58">
        <v>1965</v>
      </c>
      <c r="G1" s="58">
        <v>1966</v>
      </c>
      <c r="H1" s="58">
        <v>1967</v>
      </c>
      <c r="I1" s="58">
        <v>1968</v>
      </c>
      <c r="J1" s="58">
        <v>1969</v>
      </c>
      <c r="K1" s="58">
        <v>1970</v>
      </c>
      <c r="L1" s="58">
        <v>1971</v>
      </c>
      <c r="M1" s="58">
        <v>1972</v>
      </c>
      <c r="N1" s="58">
        <v>1973</v>
      </c>
      <c r="O1" s="58">
        <v>1974</v>
      </c>
      <c r="P1" s="58">
        <v>1975</v>
      </c>
      <c r="Q1" s="58">
        <v>1976</v>
      </c>
      <c r="R1" s="58">
        <v>1977</v>
      </c>
      <c r="S1" s="58">
        <v>1978</v>
      </c>
      <c r="T1" s="58">
        <v>1979</v>
      </c>
      <c r="U1" s="58">
        <v>1980</v>
      </c>
      <c r="V1" s="58">
        <v>1981</v>
      </c>
      <c r="W1" s="58">
        <v>1982</v>
      </c>
      <c r="X1" s="58">
        <v>1983</v>
      </c>
      <c r="Y1" s="58">
        <v>1984</v>
      </c>
      <c r="Z1" s="58">
        <v>1985</v>
      </c>
      <c r="AA1" s="58">
        <v>1986</v>
      </c>
      <c r="AB1" s="58">
        <v>1987</v>
      </c>
      <c r="AC1" s="58">
        <v>1988</v>
      </c>
      <c r="AD1" s="58">
        <v>1989</v>
      </c>
      <c r="AE1" s="58">
        <v>1990</v>
      </c>
      <c r="AF1" s="58">
        <v>1991</v>
      </c>
      <c r="AG1" s="58">
        <v>1992</v>
      </c>
      <c r="AH1" s="58">
        <v>1993</v>
      </c>
      <c r="AI1" s="58">
        <v>1994</v>
      </c>
      <c r="AJ1" s="58">
        <v>1995</v>
      </c>
      <c r="AK1" s="58">
        <v>1996</v>
      </c>
      <c r="AL1" s="58">
        <v>1997</v>
      </c>
      <c r="AM1" s="58">
        <v>1998</v>
      </c>
      <c r="AN1" s="58">
        <v>1999</v>
      </c>
      <c r="AO1" s="58">
        <v>2000</v>
      </c>
      <c r="AP1" s="58">
        <v>2001</v>
      </c>
      <c r="AQ1" s="58">
        <v>2002</v>
      </c>
      <c r="AR1" s="58">
        <v>2003</v>
      </c>
      <c r="AS1" s="58">
        <v>2004</v>
      </c>
      <c r="AT1" s="58">
        <v>2005</v>
      </c>
      <c r="AU1" s="58">
        <v>2006</v>
      </c>
      <c r="AV1" s="58">
        <v>2007</v>
      </c>
      <c r="AW1" s="58">
        <v>2008</v>
      </c>
      <c r="AX1" s="58">
        <v>2009</v>
      </c>
      <c r="AY1" s="58">
        <v>2010</v>
      </c>
      <c r="AZ1" s="58">
        <v>2011</v>
      </c>
      <c r="BA1" s="58">
        <v>2012</v>
      </c>
      <c r="BB1" s="58">
        <v>2013</v>
      </c>
      <c r="BC1" s="58">
        <v>2014</v>
      </c>
      <c r="BD1" s="58">
        <v>2015</v>
      </c>
      <c r="BE1" s="58">
        <v>2016</v>
      </c>
      <c r="BF1" s="58">
        <v>2017</v>
      </c>
      <c r="BG1" s="58">
        <v>2018</v>
      </c>
      <c r="BH1" s="58">
        <v>2019</v>
      </c>
      <c r="BI1" s="58">
        <v>2020</v>
      </c>
      <c r="BJ1" s="58">
        <v>2021</v>
      </c>
      <c r="BK1" s="58">
        <v>2022</v>
      </c>
      <c r="BL1" s="58">
        <v>2023</v>
      </c>
      <c r="BM1" s="58">
        <v>2024</v>
      </c>
      <c r="BN1" s="58">
        <v>2025</v>
      </c>
    </row>
    <row r="2" spans="1:66" x14ac:dyDescent="0.15">
      <c r="A2" t="s">
        <v>381</v>
      </c>
      <c r="B2" t="s">
        <v>382</v>
      </c>
      <c r="C2" t="s">
        <v>383</v>
      </c>
      <c r="D2" s="73" t="s">
        <v>384</v>
      </c>
      <c r="E2" s="73"/>
      <c r="F2" s="57">
        <v>-6.000000000000001E-3</v>
      </c>
      <c r="G2" s="57">
        <v>-7.0000000000000019E-3</v>
      </c>
      <c r="H2" s="57">
        <v>-9.0000000000000011E-3</v>
      </c>
      <c r="I2" s="57">
        <v>-1.3000000000000001E-2</v>
      </c>
      <c r="J2" s="57">
        <v>-2E-3</v>
      </c>
      <c r="K2" s="57">
        <v>5.0000000000000001E-3</v>
      </c>
      <c r="L2" s="57">
        <v>7.0000000000000019E-3</v>
      </c>
      <c r="M2" s="57">
        <v>7.0000000000000019E-3</v>
      </c>
      <c r="N2" s="57">
        <v>1.9E-2</v>
      </c>
      <c r="O2" s="57">
        <v>2.1000000000000001E-2</v>
      </c>
      <c r="P2" s="57">
        <v>-8.0000000000000002E-3</v>
      </c>
      <c r="Q2" s="57">
        <v>-2E-3</v>
      </c>
      <c r="R2" s="57">
        <v>-1E-3</v>
      </c>
      <c r="S2" s="57">
        <v>6.000000000000001E-3</v>
      </c>
      <c r="T2" s="57">
        <v>1.1000000000000001E-2</v>
      </c>
      <c r="U2" s="57">
        <v>6.000000000000001E-3</v>
      </c>
      <c r="V2" s="57">
        <v>-2E-3</v>
      </c>
      <c r="W2" s="57">
        <v>-1E-3</v>
      </c>
      <c r="X2" s="57">
        <v>-6.000000000000001E-3</v>
      </c>
      <c r="Y2" s="57">
        <v>-0.01</v>
      </c>
      <c r="Z2" s="57">
        <v>-1.3999999999999999E-2</v>
      </c>
      <c r="AA2" s="57">
        <v>-1.3999999999999999E-2</v>
      </c>
      <c r="AB2" s="57">
        <v>-1.2E-2</v>
      </c>
      <c r="AC2" s="57">
        <v>2E-3</v>
      </c>
      <c r="AD2" s="57">
        <v>1.4999999999999999E-2</v>
      </c>
      <c r="AE2" s="57">
        <v>1.9E-2</v>
      </c>
      <c r="AF2" s="57">
        <v>1.1000000000000001E-2</v>
      </c>
      <c r="AG2" s="57">
        <v>8.0000000000000002E-3</v>
      </c>
      <c r="AH2" s="57">
        <v>-9.0000000000000011E-3</v>
      </c>
      <c r="AI2" s="57">
        <v>-8.0000000000000002E-3</v>
      </c>
      <c r="AJ2" s="57">
        <v>-8.0000000000000002E-3</v>
      </c>
      <c r="AK2" s="57">
        <v>-1.3000000000000001E-2</v>
      </c>
      <c r="AL2" s="57">
        <v>-1.3000000000000001E-2</v>
      </c>
      <c r="AM2" s="57">
        <v>-6.000000000000001E-3</v>
      </c>
      <c r="AN2" s="57">
        <v>1E-3</v>
      </c>
      <c r="AO2" s="57">
        <v>1.1000000000000001E-2</v>
      </c>
      <c r="AP2" s="57">
        <v>0.01</v>
      </c>
      <c r="AQ2" s="57">
        <v>4.0000000000000001E-3</v>
      </c>
      <c r="AR2" s="57">
        <v>-3.0000000000000001E-3</v>
      </c>
      <c r="AS2" s="57">
        <v>3.0000000000000001E-3</v>
      </c>
      <c r="AT2" s="57">
        <v>3.0000000000000001E-3</v>
      </c>
      <c r="AU2" s="57">
        <v>9.0000000000000011E-3</v>
      </c>
      <c r="AV2" s="57">
        <v>1.6E-2</v>
      </c>
      <c r="AW2" s="57">
        <v>1.1000000000000001E-2</v>
      </c>
      <c r="AX2" s="57">
        <v>-1.3999999999999999E-2</v>
      </c>
      <c r="AY2" s="57">
        <v>-8.0000000000000002E-3</v>
      </c>
      <c r="AZ2" s="57">
        <v>0</v>
      </c>
      <c r="BA2" s="57">
        <v>-3.0000000000000001E-3</v>
      </c>
      <c r="BB2" s="57">
        <v>-5.0000000000000001E-3</v>
      </c>
      <c r="BC2" s="57">
        <v>-4.0000000000000001E-3</v>
      </c>
      <c r="BD2" s="57">
        <v>-3.0000000000000001E-3</v>
      </c>
      <c r="BE2" s="57">
        <v>-2E-3</v>
      </c>
      <c r="BF2" s="57">
        <v>6.000000000000001E-3</v>
      </c>
      <c r="BG2" s="57">
        <v>1.2E-2</v>
      </c>
      <c r="BH2" s="57">
        <v>1.8000000000000002E-2</v>
      </c>
      <c r="BI2" s="57">
        <v>-3.7000000000000005E-2</v>
      </c>
      <c r="BJ2" s="57">
        <v>-5.0000000000000001E-3</v>
      </c>
      <c r="BK2" s="57">
        <v>3.0000000000000001E-3</v>
      </c>
      <c r="BL2" s="57">
        <v>1E-3</v>
      </c>
      <c r="BM2" s="57">
        <v>1E-3</v>
      </c>
      <c r="BN2" s="57">
        <v>2E-3</v>
      </c>
    </row>
    <row r="4" spans="1:66" x14ac:dyDescent="0.15">
      <c r="F4">
        <v>100</v>
      </c>
      <c r="BH4" s="1">
        <f>AVERAGE(F2:BH2)</f>
        <v>6.3636363636363641E-4</v>
      </c>
      <c r="BK4" s="1">
        <f>AVERAGE(F2:BK2)</f>
        <v>-6.896551724137934E-5</v>
      </c>
    </row>
  </sheetData>
  <mergeCells count="1">
    <mergeCell ref="D2:E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148A6-AC43-584E-AE97-5F41F7623079}">
  <dimension ref="A1"/>
  <sheetViews>
    <sheetView zoomScale="90" zoomScaleNormal="90" workbookViewId="0">
      <selection activeCell="Y26" sqref="Y26"/>
    </sheetView>
  </sheetViews>
  <sheetFormatPr baseColWidth="10" defaultRowHeight="13" x14ac:dyDescent="0.1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D910C-74F7-442D-AB0D-D607642F569C}">
  <dimension ref="A1:H42"/>
  <sheetViews>
    <sheetView workbookViewId="0">
      <selection activeCell="G27" sqref="G27:H27"/>
    </sheetView>
  </sheetViews>
  <sheetFormatPr baseColWidth="10" defaultRowHeight="13" x14ac:dyDescent="0.15"/>
  <cols>
    <col min="1" max="1" width="19.5" customWidth="1"/>
    <col min="2" max="2" width="26.6640625" customWidth="1"/>
    <col min="3" max="3" width="24.5" customWidth="1"/>
    <col min="4" max="4" width="29.5" customWidth="1"/>
    <col min="6" max="8" width="11.5" style="21"/>
  </cols>
  <sheetData>
    <row r="1" spans="1:8" ht="15" thickBot="1" x14ac:dyDescent="0.2">
      <c r="A1" s="74" t="s">
        <v>292</v>
      </c>
      <c r="B1" s="74"/>
      <c r="C1" s="74"/>
      <c r="D1" s="74"/>
      <c r="F1" s="75" t="s">
        <v>323</v>
      </c>
      <c r="G1" s="75"/>
      <c r="H1" s="75"/>
    </row>
    <row r="2" spans="1:8" x14ac:dyDescent="0.15">
      <c r="A2" s="21" t="s">
        <v>324</v>
      </c>
      <c r="B2" t="s">
        <v>264</v>
      </c>
      <c r="C2" t="s">
        <v>265</v>
      </c>
      <c r="D2" t="s">
        <v>266</v>
      </c>
      <c r="F2" s="44" t="s">
        <v>293</v>
      </c>
      <c r="G2" s="44" t="s">
        <v>314</v>
      </c>
      <c r="H2" s="44" t="s">
        <v>315</v>
      </c>
    </row>
    <row r="3" spans="1:8" x14ac:dyDescent="0.15">
      <c r="A3" t="s">
        <v>287</v>
      </c>
      <c r="B3" t="s">
        <v>270</v>
      </c>
      <c r="C3" t="s">
        <v>270</v>
      </c>
      <c r="D3" t="s">
        <v>269</v>
      </c>
      <c r="F3" s="45">
        <v>45226</v>
      </c>
      <c r="G3" s="46" t="s">
        <v>283</v>
      </c>
      <c r="H3" s="46" t="s">
        <v>316</v>
      </c>
    </row>
    <row r="4" spans="1:8" x14ac:dyDescent="0.15">
      <c r="A4" t="s">
        <v>288</v>
      </c>
      <c r="B4" t="s">
        <v>267</v>
      </c>
      <c r="C4" t="s">
        <v>267</v>
      </c>
      <c r="D4" t="s">
        <v>269</v>
      </c>
      <c r="F4" s="47" t="s">
        <v>294</v>
      </c>
      <c r="G4" s="48" t="s">
        <v>283</v>
      </c>
      <c r="H4" s="48" t="s">
        <v>317</v>
      </c>
    </row>
    <row r="5" spans="1:8" x14ac:dyDescent="0.15">
      <c r="A5" s="43" t="s">
        <v>268</v>
      </c>
      <c r="B5" s="43" t="s">
        <v>270</v>
      </c>
      <c r="C5" s="43" t="s">
        <v>270</v>
      </c>
      <c r="D5" t="s">
        <v>269</v>
      </c>
      <c r="F5" s="45">
        <v>44869</v>
      </c>
      <c r="G5" s="46" t="s">
        <v>285</v>
      </c>
      <c r="H5" s="46" t="s">
        <v>316</v>
      </c>
    </row>
    <row r="6" spans="1:8" x14ac:dyDescent="0.15">
      <c r="A6" s="43" t="s">
        <v>289</v>
      </c>
      <c r="B6" s="43" t="s">
        <v>267</v>
      </c>
      <c r="C6" s="43" t="s">
        <v>267</v>
      </c>
      <c r="D6" t="s">
        <v>269</v>
      </c>
      <c r="F6" s="49" t="s">
        <v>295</v>
      </c>
      <c r="G6" s="46" t="s">
        <v>285</v>
      </c>
      <c r="H6" s="46" t="s">
        <v>316</v>
      </c>
    </row>
    <row r="7" spans="1:8" x14ac:dyDescent="0.15">
      <c r="A7" s="43" t="s">
        <v>279</v>
      </c>
      <c r="B7" s="43" t="s">
        <v>276</v>
      </c>
      <c r="C7" s="43" t="s">
        <v>276</v>
      </c>
      <c r="D7" t="s">
        <v>269</v>
      </c>
      <c r="F7" s="49" t="s">
        <v>296</v>
      </c>
      <c r="G7" s="46" t="s">
        <v>285</v>
      </c>
      <c r="H7" s="46" t="s">
        <v>318</v>
      </c>
    </row>
    <row r="8" spans="1:8" x14ac:dyDescent="0.15">
      <c r="A8" s="43" t="s">
        <v>280</v>
      </c>
      <c r="B8" s="43" t="s">
        <v>281</v>
      </c>
      <c r="C8" s="43" t="s">
        <v>281</v>
      </c>
      <c r="D8" t="s">
        <v>269</v>
      </c>
      <c r="F8" s="45">
        <v>44505</v>
      </c>
      <c r="G8" s="46" t="s">
        <v>285</v>
      </c>
      <c r="H8" s="46" t="s">
        <v>316</v>
      </c>
    </row>
    <row r="9" spans="1:8" x14ac:dyDescent="0.15">
      <c r="A9" t="s">
        <v>271</v>
      </c>
      <c r="B9" t="s">
        <v>272</v>
      </c>
      <c r="C9" t="s">
        <v>272</v>
      </c>
      <c r="D9" t="s">
        <v>269</v>
      </c>
      <c r="F9" s="49" t="s">
        <v>297</v>
      </c>
      <c r="G9" s="46" t="s">
        <v>285</v>
      </c>
      <c r="H9" s="46" t="s">
        <v>316</v>
      </c>
    </row>
    <row r="10" spans="1:8" x14ac:dyDescent="0.15">
      <c r="A10" t="s">
        <v>274</v>
      </c>
      <c r="B10" t="s">
        <v>272</v>
      </c>
      <c r="C10" t="s">
        <v>272</v>
      </c>
      <c r="F10" s="45">
        <v>44148</v>
      </c>
      <c r="G10" s="50" t="s">
        <v>285</v>
      </c>
      <c r="H10" s="46" t="s">
        <v>316</v>
      </c>
    </row>
    <row r="11" spans="1:8" x14ac:dyDescent="0.15">
      <c r="A11" t="s">
        <v>275</v>
      </c>
      <c r="B11" t="s">
        <v>272</v>
      </c>
      <c r="F11" s="49" t="s">
        <v>298</v>
      </c>
      <c r="G11" s="46" t="s">
        <v>285</v>
      </c>
      <c r="H11" s="46" t="s">
        <v>316</v>
      </c>
    </row>
    <row r="12" spans="1:8" x14ac:dyDescent="0.15">
      <c r="A12" t="s">
        <v>282</v>
      </c>
      <c r="B12" t="s">
        <v>277</v>
      </c>
      <c r="F12" s="49" t="s">
        <v>299</v>
      </c>
      <c r="G12" s="50" t="s">
        <v>285</v>
      </c>
      <c r="H12" s="50" t="s">
        <v>316</v>
      </c>
    </row>
    <row r="13" spans="1:8" x14ac:dyDescent="0.15">
      <c r="A13" t="s">
        <v>290</v>
      </c>
      <c r="B13" t="s">
        <v>286</v>
      </c>
      <c r="F13" s="45">
        <v>43630</v>
      </c>
      <c r="G13" s="50" t="s">
        <v>285</v>
      </c>
      <c r="H13" s="50" t="s">
        <v>316</v>
      </c>
    </row>
    <row r="14" spans="1:8" x14ac:dyDescent="0.15">
      <c r="A14" t="s">
        <v>291</v>
      </c>
      <c r="B14" t="s">
        <v>278</v>
      </c>
      <c r="F14" s="45">
        <v>43483</v>
      </c>
      <c r="G14" s="50" t="s">
        <v>285</v>
      </c>
      <c r="H14" s="50" t="s">
        <v>316</v>
      </c>
    </row>
    <row r="15" spans="1:8" x14ac:dyDescent="0.15">
      <c r="F15" s="45">
        <v>43301</v>
      </c>
      <c r="G15" s="50" t="s">
        <v>285</v>
      </c>
      <c r="H15" s="50" t="s">
        <v>316</v>
      </c>
    </row>
    <row r="16" spans="1:8" x14ac:dyDescent="0.15">
      <c r="F16" s="45">
        <v>43126</v>
      </c>
      <c r="G16" s="50" t="s">
        <v>285</v>
      </c>
      <c r="H16" s="50" t="s">
        <v>316</v>
      </c>
    </row>
    <row r="17" spans="6:8" x14ac:dyDescent="0.15">
      <c r="F17" s="45">
        <v>42944</v>
      </c>
      <c r="G17" s="50" t="s">
        <v>285</v>
      </c>
      <c r="H17" s="50" t="s">
        <v>316</v>
      </c>
    </row>
    <row r="18" spans="6:8" x14ac:dyDescent="0.15">
      <c r="F18" s="45">
        <v>42797</v>
      </c>
      <c r="G18" s="50" t="s">
        <v>285</v>
      </c>
      <c r="H18" s="50" t="s">
        <v>316</v>
      </c>
    </row>
    <row r="19" spans="6:8" x14ac:dyDescent="0.15">
      <c r="F19" s="45" t="s">
        <v>300</v>
      </c>
      <c r="G19" s="50" t="s">
        <v>285</v>
      </c>
      <c r="H19" s="50" t="s">
        <v>316</v>
      </c>
    </row>
    <row r="20" spans="6:8" x14ac:dyDescent="0.15">
      <c r="F20" s="45">
        <v>42531</v>
      </c>
      <c r="G20" s="50" t="s">
        <v>285</v>
      </c>
      <c r="H20" s="50" t="s">
        <v>316</v>
      </c>
    </row>
    <row r="21" spans="6:8" x14ac:dyDescent="0.15">
      <c r="F21" s="49" t="s">
        <v>301</v>
      </c>
      <c r="G21" s="50" t="s">
        <v>285</v>
      </c>
      <c r="H21" s="50" t="s">
        <v>316</v>
      </c>
    </row>
    <row r="22" spans="6:8" x14ac:dyDescent="0.15">
      <c r="F22" s="45">
        <v>42167</v>
      </c>
      <c r="G22" s="50" t="s">
        <v>285</v>
      </c>
      <c r="H22" s="50" t="s">
        <v>316</v>
      </c>
    </row>
    <row r="23" spans="6:8" x14ac:dyDescent="0.15">
      <c r="F23" s="47" t="s">
        <v>302</v>
      </c>
      <c r="G23" s="52" t="s">
        <v>285</v>
      </c>
      <c r="H23" s="52" t="s">
        <v>317</v>
      </c>
    </row>
    <row r="24" spans="6:8" x14ac:dyDescent="0.15">
      <c r="F24" s="45">
        <v>41926</v>
      </c>
      <c r="G24" s="50" t="s">
        <v>284</v>
      </c>
      <c r="H24" s="50" t="s">
        <v>319</v>
      </c>
    </row>
    <row r="25" spans="6:8" x14ac:dyDescent="0.15">
      <c r="F25" s="45">
        <v>41803</v>
      </c>
      <c r="G25" s="50" t="s">
        <v>284</v>
      </c>
      <c r="H25" s="50" t="s">
        <v>316</v>
      </c>
    </row>
    <row r="26" spans="6:8" x14ac:dyDescent="0.15">
      <c r="F26" s="49" t="s">
        <v>303</v>
      </c>
      <c r="G26" s="50" t="s">
        <v>284</v>
      </c>
      <c r="H26" s="50" t="s">
        <v>316</v>
      </c>
    </row>
    <row r="27" spans="6:8" x14ac:dyDescent="0.15">
      <c r="F27" s="51">
        <v>41467</v>
      </c>
      <c r="G27" s="52" t="s">
        <v>284</v>
      </c>
      <c r="H27" s="52" t="s">
        <v>317</v>
      </c>
    </row>
    <row r="28" spans="6:8" x14ac:dyDescent="0.15">
      <c r="F28" s="49" t="s">
        <v>304</v>
      </c>
      <c r="G28" s="50" t="s">
        <v>273</v>
      </c>
      <c r="H28" s="50" t="s">
        <v>316</v>
      </c>
    </row>
    <row r="29" spans="6:8" x14ac:dyDescent="0.15">
      <c r="F29" s="49" t="s">
        <v>305</v>
      </c>
      <c r="G29" s="50" t="s">
        <v>273</v>
      </c>
      <c r="H29" s="50" t="s">
        <v>316</v>
      </c>
    </row>
    <row r="30" spans="6:8" x14ac:dyDescent="0.15">
      <c r="F30" s="49" t="s">
        <v>306</v>
      </c>
      <c r="G30" s="50" t="s">
        <v>273</v>
      </c>
      <c r="H30" s="50" t="s">
        <v>316</v>
      </c>
    </row>
    <row r="31" spans="6:8" x14ac:dyDescent="0.15">
      <c r="F31" s="45">
        <v>40267</v>
      </c>
      <c r="G31" s="50" t="s">
        <v>273</v>
      </c>
      <c r="H31" s="50" t="s">
        <v>316</v>
      </c>
    </row>
    <row r="32" spans="6:8" x14ac:dyDescent="0.15">
      <c r="F32" s="49" t="s">
        <v>307</v>
      </c>
      <c r="G32" s="50" t="s">
        <v>273</v>
      </c>
      <c r="H32" s="50" t="s">
        <v>316</v>
      </c>
    </row>
    <row r="33" spans="6:8" x14ac:dyDescent="0.15">
      <c r="F33" s="45">
        <v>39328</v>
      </c>
      <c r="G33" s="50" t="s">
        <v>273</v>
      </c>
      <c r="H33" s="50" t="s">
        <v>316</v>
      </c>
    </row>
    <row r="34" spans="6:8" x14ac:dyDescent="0.15">
      <c r="F34" s="49" t="s">
        <v>308</v>
      </c>
      <c r="G34" s="50" t="s">
        <v>273</v>
      </c>
      <c r="H34" s="50" t="s">
        <v>316</v>
      </c>
    </row>
    <row r="35" spans="6:8" x14ac:dyDescent="0.15">
      <c r="F35" s="49" t="s">
        <v>309</v>
      </c>
      <c r="G35" s="50" t="s">
        <v>273</v>
      </c>
      <c r="H35" s="50" t="s">
        <v>320</v>
      </c>
    </row>
    <row r="36" spans="6:8" x14ac:dyDescent="0.15">
      <c r="F36" s="49" t="s">
        <v>310</v>
      </c>
      <c r="G36" s="50" t="s">
        <v>273</v>
      </c>
      <c r="H36" s="50" t="s">
        <v>316</v>
      </c>
    </row>
    <row r="37" spans="6:8" x14ac:dyDescent="0.15">
      <c r="F37" s="49" t="s">
        <v>311</v>
      </c>
      <c r="G37" s="50" t="s">
        <v>273</v>
      </c>
      <c r="H37" s="50" t="s">
        <v>316</v>
      </c>
    </row>
    <row r="38" spans="6:8" x14ac:dyDescent="0.15">
      <c r="F38" s="49" t="s">
        <v>312</v>
      </c>
      <c r="G38" s="50" t="s">
        <v>273</v>
      </c>
      <c r="H38" s="50" t="s">
        <v>316</v>
      </c>
    </row>
    <row r="39" spans="6:8" x14ac:dyDescent="0.15">
      <c r="F39" s="45">
        <v>36790</v>
      </c>
      <c r="G39" s="50" t="s">
        <v>273</v>
      </c>
      <c r="H39" s="50" t="s">
        <v>321</v>
      </c>
    </row>
    <row r="40" spans="6:8" x14ac:dyDescent="0.15">
      <c r="F40" s="45">
        <v>36720</v>
      </c>
      <c r="G40" s="50" t="s">
        <v>273</v>
      </c>
      <c r="H40" s="50" t="s">
        <v>316</v>
      </c>
    </row>
    <row r="41" spans="6:8" x14ac:dyDescent="0.15">
      <c r="F41" s="45">
        <v>34998</v>
      </c>
      <c r="G41" s="50" t="s">
        <v>273</v>
      </c>
      <c r="H41" s="50" t="s">
        <v>316</v>
      </c>
    </row>
    <row r="42" spans="6:8" x14ac:dyDescent="0.15">
      <c r="F42" s="49" t="s">
        <v>313</v>
      </c>
      <c r="G42" s="50" t="s">
        <v>273</v>
      </c>
      <c r="H42" s="50" t="s">
        <v>322</v>
      </c>
    </row>
  </sheetData>
  <mergeCells count="2">
    <mergeCell ref="A1:D1"/>
    <mergeCell ref="F1:H1"/>
  </mergeCells>
  <hyperlinks>
    <hyperlink ref="F1:H1" r:id="rId1" location="ratings" display="Fitch rating " xr:uid="{91926319-2044-4F9C-A386-2B7A9D0CA3BD}"/>
    <hyperlink ref="A1:D1" r:id="rId2" display="S&amp;P rating " xr:uid="{F0980FDB-4B11-4BBF-9729-B2DCE43B453A}"/>
  </hyperlinks>
  <pageMargins left="0.7" right="0.7" top="0.75" bottom="0.75"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6A331-4C4B-44A0-B01C-5633FAC1D279}">
  <dimension ref="A1:BY36"/>
  <sheetViews>
    <sheetView workbookViewId="0">
      <pane xSplit="2" ySplit="7" topLeftCell="C8" activePane="bottomRight" state="frozen"/>
      <selection pane="topRight" activeCell="C1" sqref="C1"/>
      <selection pane="bottomLeft" activeCell="A8" sqref="A8"/>
      <selection pane="bottomRight" activeCell="BY8" sqref="BY8"/>
    </sheetView>
  </sheetViews>
  <sheetFormatPr baseColWidth="10" defaultRowHeight="13" x14ac:dyDescent="0.15"/>
  <cols>
    <col min="2" max="2" width="49.6640625" customWidth="1"/>
  </cols>
  <sheetData>
    <row r="1" spans="1:77" ht="15" x14ac:dyDescent="0.2">
      <c r="A1" s="17" t="s">
        <v>72</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row>
    <row r="2" spans="1:77" ht="15" x14ac:dyDescent="0.2">
      <c r="A2" s="17" t="s">
        <v>73</v>
      </c>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row>
    <row r="3" spans="1:77" ht="15" x14ac:dyDescent="0.2">
      <c r="A3" s="18" t="s">
        <v>74</v>
      </c>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row>
    <row r="5" spans="1:77" x14ac:dyDescent="0.15">
      <c r="C5" t="s">
        <v>75</v>
      </c>
      <c r="D5" t="s">
        <v>76</v>
      </c>
      <c r="E5" t="s">
        <v>77</v>
      </c>
      <c r="F5" t="s">
        <v>78</v>
      </c>
      <c r="G5" t="s">
        <v>79</v>
      </c>
      <c r="H5" t="s">
        <v>80</v>
      </c>
      <c r="I5" t="s">
        <v>81</v>
      </c>
      <c r="J5" t="s">
        <v>82</v>
      </c>
      <c r="K5" t="s">
        <v>83</v>
      </c>
      <c r="L5" t="s">
        <v>84</v>
      </c>
      <c r="M5" t="s">
        <v>85</v>
      </c>
      <c r="N5" t="s">
        <v>86</v>
      </c>
      <c r="O5" t="s">
        <v>87</v>
      </c>
      <c r="P5" t="s">
        <v>88</v>
      </c>
      <c r="Q5" t="s">
        <v>89</v>
      </c>
      <c r="R5" t="s">
        <v>90</v>
      </c>
      <c r="S5" t="s">
        <v>91</v>
      </c>
      <c r="T5" t="s">
        <v>92</v>
      </c>
      <c r="U5" t="s">
        <v>93</v>
      </c>
      <c r="V5" t="s">
        <v>94</v>
      </c>
      <c r="W5" t="s">
        <v>95</v>
      </c>
      <c r="X5" t="s">
        <v>96</v>
      </c>
      <c r="Y5" t="s">
        <v>97</v>
      </c>
      <c r="Z5" t="s">
        <v>98</v>
      </c>
      <c r="AA5" t="s">
        <v>99</v>
      </c>
      <c r="AB5" t="s">
        <v>100</v>
      </c>
      <c r="AC5" t="s">
        <v>101</v>
      </c>
      <c r="AD5" t="s">
        <v>102</v>
      </c>
      <c r="AE5" t="s">
        <v>103</v>
      </c>
      <c r="AF5" t="s">
        <v>104</v>
      </c>
      <c r="AG5" t="s">
        <v>105</v>
      </c>
      <c r="AH5" t="s">
        <v>106</v>
      </c>
      <c r="AI5" t="s">
        <v>107</v>
      </c>
      <c r="AJ5" t="s">
        <v>108</v>
      </c>
      <c r="AK5" t="s">
        <v>109</v>
      </c>
      <c r="AL5" t="s">
        <v>110</v>
      </c>
      <c r="AM5" t="s">
        <v>111</v>
      </c>
      <c r="AN5" t="s">
        <v>112</v>
      </c>
      <c r="AO5" t="s">
        <v>113</v>
      </c>
      <c r="AP5" t="s">
        <v>114</v>
      </c>
      <c r="AQ5" t="s">
        <v>115</v>
      </c>
      <c r="AR5" t="s">
        <v>116</v>
      </c>
      <c r="AS5" t="s">
        <v>117</v>
      </c>
      <c r="AT5" t="s">
        <v>118</v>
      </c>
      <c r="AU5" t="s">
        <v>119</v>
      </c>
      <c r="AV5" t="s">
        <v>120</v>
      </c>
      <c r="AW5" t="s">
        <v>121</v>
      </c>
      <c r="AX5" t="s">
        <v>122</v>
      </c>
      <c r="AY5" t="s">
        <v>123</v>
      </c>
      <c r="AZ5" t="s">
        <v>124</v>
      </c>
      <c r="BA5" t="s">
        <v>125</v>
      </c>
      <c r="BB5" t="s">
        <v>126</v>
      </c>
      <c r="BC5" t="s">
        <v>127</v>
      </c>
      <c r="BD5" t="s">
        <v>128</v>
      </c>
      <c r="BE5" t="s">
        <v>129</v>
      </c>
      <c r="BF5" t="s">
        <v>130</v>
      </c>
      <c r="BG5" t="s">
        <v>131</v>
      </c>
      <c r="BH5" t="s">
        <v>132</v>
      </c>
      <c r="BI5" t="s">
        <v>133</v>
      </c>
      <c r="BJ5" t="s">
        <v>134</v>
      </c>
      <c r="BK5" t="s">
        <v>135</v>
      </c>
      <c r="BL5" t="s">
        <v>136</v>
      </c>
      <c r="BM5" t="s">
        <v>137</v>
      </c>
      <c r="BN5" t="s">
        <v>138</v>
      </c>
      <c r="BO5" t="s">
        <v>139</v>
      </c>
      <c r="BP5" t="s">
        <v>140</v>
      </c>
      <c r="BQ5" t="s">
        <v>141</v>
      </c>
      <c r="BR5" t="s">
        <v>142</v>
      </c>
      <c r="BS5" t="s">
        <v>143</v>
      </c>
      <c r="BT5" t="s">
        <v>144</v>
      </c>
      <c r="BU5" t="s">
        <v>145</v>
      </c>
      <c r="BV5" t="s">
        <v>146</v>
      </c>
      <c r="BW5" t="s">
        <v>147</v>
      </c>
      <c r="BX5" t="s">
        <v>148</v>
      </c>
      <c r="BY5">
        <v>2023</v>
      </c>
    </row>
    <row r="6" spans="1:77" x14ac:dyDescent="0.15">
      <c r="B6" t="s">
        <v>73</v>
      </c>
    </row>
    <row r="7" spans="1:77" x14ac:dyDescent="0.15">
      <c r="B7" t="s">
        <v>149</v>
      </c>
    </row>
    <row r="8" spans="1:77" x14ac:dyDescent="0.15">
      <c r="A8" s="42" t="s">
        <v>70</v>
      </c>
      <c r="B8" s="42" t="s">
        <v>71</v>
      </c>
      <c r="C8" s="42">
        <v>13.225</v>
      </c>
      <c r="D8" s="42">
        <v>15.513</v>
      </c>
      <c r="E8" s="42">
        <v>19.542000000000002</v>
      </c>
      <c r="F8" s="42">
        <v>22.771000000000001</v>
      </c>
      <c r="G8" s="42">
        <v>23.616</v>
      </c>
      <c r="H8" s="42">
        <v>25.082000000000001</v>
      </c>
      <c r="I8" s="42">
        <v>26.957999999999998</v>
      </c>
      <c r="J8" s="42">
        <v>29.713999999999999</v>
      </c>
      <c r="K8" s="42">
        <v>33.545000000000002</v>
      </c>
      <c r="L8" s="42">
        <v>38.728999999999999</v>
      </c>
      <c r="M8" s="42">
        <v>42.262999999999998</v>
      </c>
      <c r="N8" s="42">
        <v>46.834000000000003</v>
      </c>
      <c r="O8" s="42">
        <v>50.774999999999999</v>
      </c>
      <c r="P8" s="42">
        <v>56.905999999999999</v>
      </c>
      <c r="Q8" s="42">
        <v>63.793999999999997</v>
      </c>
      <c r="R8" s="42">
        <v>70.754999999999995</v>
      </c>
      <c r="S8" s="42">
        <v>76.421999999999997</v>
      </c>
      <c r="T8" s="42">
        <v>82.825999999999993</v>
      </c>
      <c r="U8" s="42">
        <v>89.545000000000002</v>
      </c>
      <c r="V8" s="42">
        <v>97.683000000000007</v>
      </c>
      <c r="W8" s="42">
        <v>112.366</v>
      </c>
      <c r="X8" s="42">
        <v>125.69799999999999</v>
      </c>
      <c r="Y8" s="42">
        <v>140.19200000000001</v>
      </c>
      <c r="Z8" s="42">
        <v>156.48699999999999</v>
      </c>
      <c r="AA8" s="42">
        <v>179.495</v>
      </c>
      <c r="AB8" s="42">
        <v>209.36799999999999</v>
      </c>
      <c r="AC8" s="42">
        <v>235.876</v>
      </c>
      <c r="AD8" s="42">
        <v>272.61200000000002</v>
      </c>
      <c r="AE8" s="42">
        <v>306.80700000000002</v>
      </c>
      <c r="AF8" s="42">
        <v>348.61500000000001</v>
      </c>
      <c r="AG8" s="42">
        <v>398.21</v>
      </c>
      <c r="AH8" s="42">
        <v>451.77</v>
      </c>
      <c r="AI8" s="42">
        <v>509.98500000000001</v>
      </c>
      <c r="AJ8" s="42">
        <v>585.98900000000003</v>
      </c>
      <c r="AK8" s="42">
        <v>650.51199999999994</v>
      </c>
      <c r="AL8" s="42">
        <v>707.03</v>
      </c>
      <c r="AM8" s="42">
        <v>757.68899999999996</v>
      </c>
      <c r="AN8" s="42">
        <v>814.596</v>
      </c>
      <c r="AO8" s="42">
        <v>855.98299999999995</v>
      </c>
      <c r="AP8" s="42">
        <v>925.21500000000003</v>
      </c>
      <c r="AQ8" s="42">
        <v>997.12099999999998</v>
      </c>
      <c r="AR8" s="42">
        <v>1053.546</v>
      </c>
      <c r="AS8" s="42">
        <v>1091.7049999999999</v>
      </c>
      <c r="AT8" s="42">
        <v>1130.9829999999999</v>
      </c>
      <c r="AU8" s="42">
        <v>1142.1189999999999</v>
      </c>
      <c r="AV8" s="42">
        <v>1179.867</v>
      </c>
      <c r="AW8" s="42">
        <v>1218.2729999999999</v>
      </c>
      <c r="AX8" s="42">
        <v>1252.2660000000001</v>
      </c>
      <c r="AY8" s="42">
        <v>1292.777</v>
      </c>
      <c r="AZ8" s="42">
        <v>1351.896</v>
      </c>
      <c r="BA8" s="42">
        <v>1400.999</v>
      </c>
      <c r="BB8" s="42">
        <v>1478.585</v>
      </c>
      <c r="BC8" s="42">
        <v>1538.2</v>
      </c>
      <c r="BD8" s="42">
        <v>1587.829</v>
      </c>
      <c r="BE8" s="42">
        <v>1630.6659999999999</v>
      </c>
      <c r="BF8" s="42">
        <v>1704.019</v>
      </c>
      <c r="BG8" s="42">
        <v>1765.905</v>
      </c>
      <c r="BH8" s="42">
        <v>1848.1510000000001</v>
      </c>
      <c r="BI8" s="42">
        <v>1941.36</v>
      </c>
      <c r="BJ8" s="42">
        <v>1992.38</v>
      </c>
      <c r="BK8" s="42">
        <v>1936.422</v>
      </c>
      <c r="BL8" s="42">
        <v>1995.289</v>
      </c>
      <c r="BM8" s="42">
        <v>2058.3690000000001</v>
      </c>
      <c r="BN8" s="42">
        <v>2088.8040000000001</v>
      </c>
      <c r="BO8" s="42">
        <v>2117.19</v>
      </c>
      <c r="BP8" s="42">
        <v>2149.7649999999999</v>
      </c>
      <c r="BQ8" s="42">
        <v>2198.4319999999998</v>
      </c>
      <c r="BR8" s="42">
        <v>2234.1289999999999</v>
      </c>
      <c r="BS8" s="42">
        <v>2297.2420000000002</v>
      </c>
      <c r="BT8" s="42">
        <v>2363.306</v>
      </c>
      <c r="BU8" s="42">
        <v>2437.6350000000002</v>
      </c>
      <c r="BV8" s="42">
        <v>2317.8319999999999</v>
      </c>
      <c r="BW8" s="42">
        <v>2502.1179999999999</v>
      </c>
      <c r="BX8" s="42">
        <v>2639.0920000000001</v>
      </c>
      <c r="BY8" s="42">
        <v>2803.1010000000001</v>
      </c>
    </row>
    <row r="9" spans="1:77" x14ac:dyDescent="0.15">
      <c r="A9" t="s">
        <v>150</v>
      </c>
      <c r="B9" t="s">
        <v>151</v>
      </c>
      <c r="C9">
        <v>1.722</v>
      </c>
      <c r="D9">
        <v>2.0059999999999998</v>
      </c>
      <c r="E9">
        <v>3.0369999999999999</v>
      </c>
      <c r="F9">
        <v>3.1760000000000002</v>
      </c>
      <c r="G9">
        <v>2.9289999999999998</v>
      </c>
      <c r="H9">
        <v>3.0190000000000001</v>
      </c>
      <c r="I9">
        <v>3.23</v>
      </c>
      <c r="J9">
        <v>3.988</v>
      </c>
      <c r="K9">
        <v>4.593</v>
      </c>
      <c r="L9">
        <v>4.7770000000000001</v>
      </c>
      <c r="M9">
        <v>5.0019999999999998</v>
      </c>
      <c r="N9">
        <v>5.798</v>
      </c>
      <c r="O9">
        <v>6.2270000000000003</v>
      </c>
      <c r="P9">
        <v>6.806</v>
      </c>
      <c r="Q9">
        <v>7.8029999999999999</v>
      </c>
      <c r="R9">
        <v>9.1349999999999998</v>
      </c>
      <c r="S9">
        <v>9.4649999999999999</v>
      </c>
      <c r="T9">
        <v>10.759</v>
      </c>
      <c r="U9">
        <v>11.746</v>
      </c>
      <c r="V9">
        <v>13.079000000000001</v>
      </c>
      <c r="W9">
        <v>16.513000000000002</v>
      </c>
      <c r="X9">
        <v>19.405000000000001</v>
      </c>
      <c r="Y9">
        <v>21.768000000000001</v>
      </c>
      <c r="Z9">
        <v>24.798999999999999</v>
      </c>
      <c r="AA9">
        <v>30.300999999999998</v>
      </c>
      <c r="AB9">
        <v>45.485999999999997</v>
      </c>
      <c r="AC9">
        <v>42.124000000000002</v>
      </c>
      <c r="AD9">
        <v>55.244</v>
      </c>
      <c r="AE9">
        <v>62.595999999999997</v>
      </c>
      <c r="AF9">
        <v>66.918999999999997</v>
      </c>
      <c r="AG9">
        <v>80.906999999999996</v>
      </c>
      <c r="AH9">
        <v>101.74</v>
      </c>
      <c r="AI9">
        <v>119.54600000000001</v>
      </c>
      <c r="AJ9">
        <v>139.78</v>
      </c>
      <c r="AK9">
        <v>147.68899999999999</v>
      </c>
      <c r="AL9">
        <v>167.61099999999999</v>
      </c>
      <c r="AM9">
        <v>179.51300000000001</v>
      </c>
      <c r="AN9">
        <v>167.029</v>
      </c>
      <c r="AO9">
        <v>177.149</v>
      </c>
      <c r="AP9">
        <v>194.53100000000001</v>
      </c>
      <c r="AQ9">
        <v>222.79300000000001</v>
      </c>
      <c r="AR9">
        <v>229.255</v>
      </c>
      <c r="AS9">
        <v>236.34100000000001</v>
      </c>
      <c r="AT9">
        <v>233.673</v>
      </c>
      <c r="AU9">
        <v>218.28800000000001</v>
      </c>
      <c r="AV9">
        <v>237.93100000000001</v>
      </c>
      <c r="AW9">
        <v>256.12</v>
      </c>
      <c r="AX9">
        <v>266.40300000000002</v>
      </c>
      <c r="AY9">
        <v>291.00799999999998</v>
      </c>
      <c r="AZ9">
        <v>316.077</v>
      </c>
      <c r="BA9">
        <v>331.81799999999998</v>
      </c>
      <c r="BB9">
        <v>403.15499999999997</v>
      </c>
      <c r="BC9">
        <v>410.59899999999999</v>
      </c>
      <c r="BD9">
        <v>405.54700000000003</v>
      </c>
      <c r="BE9">
        <v>402.54399999999998</v>
      </c>
      <c r="BF9">
        <v>433.77800000000002</v>
      </c>
      <c r="BG9">
        <v>475.87</v>
      </c>
      <c r="BH9">
        <v>520.59400000000005</v>
      </c>
      <c r="BI9">
        <v>554.59799999999996</v>
      </c>
      <c r="BJ9">
        <v>583.32299999999998</v>
      </c>
      <c r="BK9">
        <v>496.245</v>
      </c>
      <c r="BL9">
        <v>560.26700000000005</v>
      </c>
      <c r="BM9">
        <v>625.11099999999999</v>
      </c>
      <c r="BN9">
        <v>637.06500000000005</v>
      </c>
      <c r="BO9">
        <v>643.61099999999999</v>
      </c>
      <c r="BP9">
        <v>662.38800000000003</v>
      </c>
      <c r="BQ9">
        <v>685.01099999999997</v>
      </c>
      <c r="BR9">
        <v>689.28700000000003</v>
      </c>
      <c r="BS9">
        <v>735.42100000000005</v>
      </c>
      <c r="BT9">
        <v>773.375</v>
      </c>
      <c r="BU9">
        <v>793.43600000000004</v>
      </c>
      <c r="BV9">
        <v>682.70399999999995</v>
      </c>
      <c r="BW9">
        <v>798.60900000000004</v>
      </c>
      <c r="BX9">
        <v>1017.725</v>
      </c>
    </row>
    <row r="10" spans="1:77" x14ac:dyDescent="0.15">
      <c r="A10" t="s">
        <v>152</v>
      </c>
      <c r="B10" t="s">
        <v>153</v>
      </c>
      <c r="C10">
        <v>14.946999999999999</v>
      </c>
      <c r="D10">
        <v>17.518999999999998</v>
      </c>
      <c r="E10">
        <v>22.58</v>
      </c>
      <c r="F10">
        <v>25.946999999999999</v>
      </c>
      <c r="G10">
        <v>26.545000000000002</v>
      </c>
      <c r="H10">
        <v>28.102</v>
      </c>
      <c r="I10">
        <v>30.187000000000001</v>
      </c>
      <c r="J10">
        <v>33.701999999999998</v>
      </c>
      <c r="K10">
        <v>38.137999999999998</v>
      </c>
      <c r="L10">
        <v>43.505000000000003</v>
      </c>
      <c r="M10">
        <v>47.265000000000001</v>
      </c>
      <c r="N10">
        <v>52.631999999999998</v>
      </c>
      <c r="O10">
        <v>57.002000000000002</v>
      </c>
      <c r="P10">
        <v>63.712000000000003</v>
      </c>
      <c r="Q10">
        <v>71.596999999999994</v>
      </c>
      <c r="R10">
        <v>79.89</v>
      </c>
      <c r="S10">
        <v>85.887</v>
      </c>
      <c r="T10">
        <v>93.584999999999994</v>
      </c>
      <c r="U10">
        <v>101.291</v>
      </c>
      <c r="V10">
        <v>110.762</v>
      </c>
      <c r="W10">
        <v>128.87899999999999</v>
      </c>
      <c r="X10">
        <v>145.10300000000001</v>
      </c>
      <c r="Y10">
        <v>161.96</v>
      </c>
      <c r="Z10">
        <v>181.286</v>
      </c>
      <c r="AA10">
        <v>209.79599999999999</v>
      </c>
      <c r="AB10">
        <v>254.85300000000001</v>
      </c>
      <c r="AC10">
        <v>278</v>
      </c>
      <c r="AD10">
        <v>327.85599999999999</v>
      </c>
      <c r="AE10">
        <v>369.40300000000002</v>
      </c>
      <c r="AF10">
        <v>415.53399999999999</v>
      </c>
      <c r="AG10">
        <v>479.11599999999999</v>
      </c>
      <c r="AH10">
        <v>553.51</v>
      </c>
      <c r="AI10">
        <v>629.53099999999995</v>
      </c>
      <c r="AJ10">
        <v>725.76900000000001</v>
      </c>
      <c r="AK10">
        <v>798.20100000000002</v>
      </c>
      <c r="AL10">
        <v>874.64</v>
      </c>
      <c r="AM10">
        <v>937.20299999999997</v>
      </c>
      <c r="AN10">
        <v>981.625</v>
      </c>
      <c r="AO10">
        <v>1033.1320000000001</v>
      </c>
      <c r="AP10">
        <v>1119.7460000000001</v>
      </c>
      <c r="AQ10">
        <v>1219.913</v>
      </c>
      <c r="AR10">
        <v>1282.8</v>
      </c>
      <c r="AS10">
        <v>1328.047</v>
      </c>
      <c r="AT10">
        <v>1364.6559999999999</v>
      </c>
      <c r="AU10">
        <v>1360.4059999999999</v>
      </c>
      <c r="AV10">
        <v>1417.798</v>
      </c>
      <c r="AW10">
        <v>1474.393</v>
      </c>
      <c r="AX10">
        <v>1518.6679999999999</v>
      </c>
      <c r="AY10">
        <v>1583.7850000000001</v>
      </c>
      <c r="AZ10">
        <v>1667.973</v>
      </c>
      <c r="BA10">
        <v>1732.818</v>
      </c>
      <c r="BB10">
        <v>1881.74</v>
      </c>
      <c r="BC10">
        <v>1948.799</v>
      </c>
      <c r="BD10">
        <v>1993.376</v>
      </c>
      <c r="BE10">
        <v>2033.21</v>
      </c>
      <c r="BF10">
        <v>2137.7959999999998</v>
      </c>
      <c r="BG10">
        <v>2241.7750000000001</v>
      </c>
      <c r="BH10">
        <v>2368.7449999999999</v>
      </c>
      <c r="BI10">
        <v>2495.9580000000001</v>
      </c>
      <c r="BJ10">
        <v>2575.703</v>
      </c>
      <c r="BK10">
        <v>2432.6680000000001</v>
      </c>
      <c r="BL10">
        <v>2555.556</v>
      </c>
      <c r="BM10">
        <v>2683.48</v>
      </c>
      <c r="BN10">
        <v>2725.8690000000001</v>
      </c>
      <c r="BO10">
        <v>2760.8</v>
      </c>
      <c r="BP10">
        <v>2812.1529999999998</v>
      </c>
      <c r="BQ10">
        <v>2883.4430000000002</v>
      </c>
      <c r="BR10">
        <v>2923.4160000000002</v>
      </c>
      <c r="BS10">
        <v>3032.663</v>
      </c>
      <c r="BT10">
        <v>3136.681</v>
      </c>
      <c r="BU10">
        <v>3231.0709999999999</v>
      </c>
      <c r="BV10">
        <v>3000.5360000000001</v>
      </c>
      <c r="BW10">
        <v>3300.7269999999999</v>
      </c>
      <c r="BX10">
        <v>3656.817</v>
      </c>
    </row>
    <row r="11" spans="1:77" x14ac:dyDescent="0.15">
      <c r="B11" t="s">
        <v>154</v>
      </c>
    </row>
    <row r="12" spans="1:77" x14ac:dyDescent="0.15">
      <c r="A12" t="s">
        <v>155</v>
      </c>
      <c r="B12" t="s">
        <v>156</v>
      </c>
      <c r="C12">
        <v>10.170999999999999</v>
      </c>
      <c r="D12">
        <v>11.791</v>
      </c>
      <c r="E12">
        <v>14.856999999999999</v>
      </c>
      <c r="F12">
        <v>17.5</v>
      </c>
      <c r="G12">
        <v>18.364000000000001</v>
      </c>
      <c r="H12">
        <v>19.202999999999999</v>
      </c>
      <c r="I12">
        <v>20.388999999999999</v>
      </c>
      <c r="J12">
        <v>22.992999999999999</v>
      </c>
      <c r="K12">
        <v>25.434999999999999</v>
      </c>
      <c r="L12">
        <v>28.664999999999999</v>
      </c>
      <c r="M12">
        <v>31.215</v>
      </c>
      <c r="N12">
        <v>33.715000000000003</v>
      </c>
      <c r="O12">
        <v>36.856000000000002</v>
      </c>
      <c r="P12">
        <v>41.433</v>
      </c>
      <c r="Q12">
        <v>46.759</v>
      </c>
      <c r="R12">
        <v>51.177999999999997</v>
      </c>
      <c r="S12">
        <v>54.743000000000002</v>
      </c>
      <c r="T12">
        <v>59.161999999999999</v>
      </c>
      <c r="U12">
        <v>64.156000000000006</v>
      </c>
      <c r="V12">
        <v>70.646000000000001</v>
      </c>
      <c r="W12">
        <v>80.891999999999996</v>
      </c>
      <c r="X12">
        <v>89.578000000000003</v>
      </c>
      <c r="Y12">
        <v>100.455</v>
      </c>
      <c r="Z12">
        <v>112.001</v>
      </c>
      <c r="AA12">
        <v>127.67700000000001</v>
      </c>
      <c r="AB12">
        <v>150.69900000000001</v>
      </c>
      <c r="AC12">
        <v>174.858</v>
      </c>
      <c r="AD12">
        <v>203.01499999999999</v>
      </c>
      <c r="AE12">
        <v>228.83</v>
      </c>
      <c r="AF12">
        <v>260.20499999999998</v>
      </c>
      <c r="AG12">
        <v>297.63900000000001</v>
      </c>
      <c r="AH12">
        <v>342.39499999999998</v>
      </c>
      <c r="AI12">
        <v>397.54599999999999</v>
      </c>
      <c r="AJ12">
        <v>460.92200000000003</v>
      </c>
      <c r="AK12">
        <v>510.762</v>
      </c>
      <c r="AL12">
        <v>556.01900000000001</v>
      </c>
      <c r="AM12">
        <v>600.08500000000004</v>
      </c>
      <c r="AN12">
        <v>638.351</v>
      </c>
      <c r="AO12">
        <v>674.81500000000005</v>
      </c>
      <c r="AP12">
        <v>715.34</v>
      </c>
      <c r="AQ12">
        <v>761.97</v>
      </c>
      <c r="AR12">
        <v>804.64400000000001</v>
      </c>
      <c r="AS12">
        <v>837.46600000000001</v>
      </c>
      <c r="AT12">
        <v>875.04700000000003</v>
      </c>
      <c r="AU12">
        <v>899.72199999999998</v>
      </c>
      <c r="AV12">
        <v>922.51599999999996</v>
      </c>
      <c r="AW12">
        <v>948.87699999999995</v>
      </c>
      <c r="AX12">
        <v>984.22799999999995</v>
      </c>
      <c r="AY12">
        <v>1002.356</v>
      </c>
      <c r="AZ12">
        <v>1035.19</v>
      </c>
      <c r="BA12">
        <v>1068.1780000000001</v>
      </c>
      <c r="BB12">
        <v>1126.434</v>
      </c>
      <c r="BC12">
        <v>1173.0730000000001</v>
      </c>
      <c r="BD12">
        <v>1217.7750000000001</v>
      </c>
      <c r="BE12">
        <v>1261.9359999999999</v>
      </c>
      <c r="BF12">
        <v>1313.759</v>
      </c>
      <c r="BG12">
        <v>1367.904</v>
      </c>
      <c r="BH12">
        <v>1422.9939999999999</v>
      </c>
      <c r="BI12">
        <v>1486.1</v>
      </c>
      <c r="BJ12">
        <v>1534.7</v>
      </c>
      <c r="BK12">
        <v>1538.6469999999999</v>
      </c>
      <c r="BL12">
        <v>1583.1610000000001</v>
      </c>
      <c r="BM12">
        <v>1620.4929999999999</v>
      </c>
      <c r="BN12">
        <v>1643.249</v>
      </c>
      <c r="BO12">
        <v>1667.231</v>
      </c>
      <c r="BP12">
        <v>1686.181</v>
      </c>
      <c r="BQ12">
        <v>1711.57</v>
      </c>
      <c r="BR12">
        <v>1742.5239999999999</v>
      </c>
      <c r="BS12">
        <v>1783.3119999999999</v>
      </c>
      <c r="BT12">
        <v>1823.37</v>
      </c>
      <c r="BU12">
        <v>1867.0509999999999</v>
      </c>
      <c r="BV12">
        <v>1808.8610000000001</v>
      </c>
      <c r="BW12">
        <v>1926.2529999999999</v>
      </c>
      <c r="BX12">
        <v>2042.694</v>
      </c>
    </row>
    <row r="13" spans="1:77" x14ac:dyDescent="0.15">
      <c r="A13" t="s">
        <v>157</v>
      </c>
      <c r="B13" t="s">
        <v>158</v>
      </c>
      <c r="C13">
        <v>7.984</v>
      </c>
      <c r="D13">
        <v>9.2029999999999994</v>
      </c>
      <c r="E13">
        <v>11.595000000000001</v>
      </c>
      <c r="F13">
        <v>13.446</v>
      </c>
      <c r="G13">
        <v>14.04</v>
      </c>
      <c r="H13">
        <v>14.786</v>
      </c>
      <c r="I13">
        <v>15.791</v>
      </c>
      <c r="J13">
        <v>17.707000000000001</v>
      </c>
      <c r="K13">
        <v>19.620999999999999</v>
      </c>
      <c r="L13">
        <v>22.135999999999999</v>
      </c>
      <c r="M13">
        <v>24.006</v>
      </c>
      <c r="N13">
        <v>26.003</v>
      </c>
      <c r="O13">
        <v>28.327000000000002</v>
      </c>
      <c r="P13">
        <v>31.704000000000001</v>
      </c>
      <c r="Q13">
        <v>35.628</v>
      </c>
      <c r="R13">
        <v>38.817</v>
      </c>
      <c r="S13">
        <v>41.368000000000002</v>
      </c>
      <c r="T13">
        <v>44.646999999999998</v>
      </c>
      <c r="U13">
        <v>48.331000000000003</v>
      </c>
      <c r="V13">
        <v>52.951999999999998</v>
      </c>
      <c r="W13">
        <v>60.356999999999999</v>
      </c>
      <c r="X13">
        <v>66.23</v>
      </c>
      <c r="Y13">
        <v>73.885000000000005</v>
      </c>
      <c r="Z13">
        <v>82.268000000000001</v>
      </c>
      <c r="AA13">
        <v>93.233999999999995</v>
      </c>
      <c r="AB13">
        <v>109.711</v>
      </c>
      <c r="AC13">
        <v>124.986</v>
      </c>
      <c r="AD13">
        <v>144.61799999999999</v>
      </c>
      <c r="AE13">
        <v>162.22300000000001</v>
      </c>
      <c r="AF13">
        <v>183.23699999999999</v>
      </c>
      <c r="AG13">
        <v>210.16900000000001</v>
      </c>
      <c r="AH13">
        <v>240.43299999999999</v>
      </c>
      <c r="AI13">
        <v>278.80399999999997</v>
      </c>
      <c r="AJ13">
        <v>321.97800000000001</v>
      </c>
      <c r="AK13">
        <v>355.67</v>
      </c>
      <c r="AL13">
        <v>386.399</v>
      </c>
      <c r="AM13">
        <v>418.15</v>
      </c>
      <c r="AN13">
        <v>445.322</v>
      </c>
      <c r="AO13">
        <v>473.358</v>
      </c>
      <c r="AP13">
        <v>501.89299999999997</v>
      </c>
      <c r="AQ13">
        <v>537.57799999999997</v>
      </c>
      <c r="AR13">
        <v>566.91099999999994</v>
      </c>
      <c r="AS13">
        <v>585.6</v>
      </c>
      <c r="AT13">
        <v>606.06899999999996</v>
      </c>
      <c r="AU13">
        <v>614.53800000000001</v>
      </c>
      <c r="AV13">
        <v>630.178</v>
      </c>
      <c r="AW13">
        <v>645.93399999999997</v>
      </c>
      <c r="AX13">
        <v>668.26800000000003</v>
      </c>
      <c r="AY13">
        <v>677.17</v>
      </c>
      <c r="AZ13">
        <v>705.26800000000003</v>
      </c>
      <c r="BA13">
        <v>725.74099999999999</v>
      </c>
      <c r="BB13">
        <v>769.39400000000001</v>
      </c>
      <c r="BC13">
        <v>803.56299999999999</v>
      </c>
      <c r="BD13">
        <v>826.73400000000004</v>
      </c>
      <c r="BE13">
        <v>854.28099999999995</v>
      </c>
      <c r="BF13">
        <v>890.13099999999997</v>
      </c>
      <c r="BG13">
        <v>928.81100000000004</v>
      </c>
      <c r="BH13">
        <v>968.745</v>
      </c>
      <c r="BI13">
        <v>1014.914</v>
      </c>
      <c r="BJ13">
        <v>1048.9760000000001</v>
      </c>
      <c r="BK13">
        <v>1034.1980000000001</v>
      </c>
      <c r="BL13">
        <v>1064.883</v>
      </c>
      <c r="BM13">
        <v>1090.6949999999999</v>
      </c>
      <c r="BN13">
        <v>1100.8869999999999</v>
      </c>
      <c r="BO13">
        <v>1113.3789999999999</v>
      </c>
      <c r="BP13">
        <v>1122.9159999999999</v>
      </c>
      <c r="BQ13">
        <v>1142.3109999999999</v>
      </c>
      <c r="BR13">
        <v>1165.3720000000001</v>
      </c>
      <c r="BS13">
        <v>1192.085</v>
      </c>
      <c r="BT13">
        <v>1224.539</v>
      </c>
      <c r="BU13">
        <v>1256.7239999999999</v>
      </c>
      <c r="BV13">
        <v>1184.056</v>
      </c>
      <c r="BW13">
        <v>1263.0419999999999</v>
      </c>
      <c r="BX13">
        <v>1352.386</v>
      </c>
    </row>
    <row r="14" spans="1:77" x14ac:dyDescent="0.15">
      <c r="A14" t="s">
        <v>159</v>
      </c>
      <c r="B14" t="s">
        <v>160</v>
      </c>
      <c r="C14">
        <v>1.9690000000000001</v>
      </c>
      <c r="D14">
        <v>2.3330000000000002</v>
      </c>
      <c r="E14">
        <v>2.9380000000000002</v>
      </c>
      <c r="F14">
        <v>3.6520000000000001</v>
      </c>
      <c r="G14">
        <v>3.8940000000000001</v>
      </c>
      <c r="H14">
        <v>3.9729999999999999</v>
      </c>
      <c r="I14">
        <v>4.1310000000000002</v>
      </c>
      <c r="J14">
        <v>4.7539999999999996</v>
      </c>
      <c r="K14">
        <v>5.2279999999999998</v>
      </c>
      <c r="L14">
        <v>5.8659999999999997</v>
      </c>
      <c r="M14">
        <v>6.4729999999999999</v>
      </c>
      <c r="N14">
        <v>6.9119999999999999</v>
      </c>
      <c r="O14">
        <v>7.681</v>
      </c>
      <c r="P14">
        <v>8.7859999999999996</v>
      </c>
      <c r="Q14">
        <v>10.086</v>
      </c>
      <c r="R14">
        <v>11.206</v>
      </c>
      <c r="S14">
        <v>12.124000000000001</v>
      </c>
      <c r="T14">
        <v>13.201000000000001</v>
      </c>
      <c r="U14">
        <v>14.464</v>
      </c>
      <c r="V14">
        <v>16.199000000000002</v>
      </c>
      <c r="W14">
        <v>18.818000000000001</v>
      </c>
      <c r="X14">
        <v>21.366</v>
      </c>
      <c r="Y14">
        <v>24.338000000000001</v>
      </c>
      <c r="Z14">
        <v>27.234000000000002</v>
      </c>
      <c r="AA14">
        <v>31.591999999999999</v>
      </c>
      <c r="AB14">
        <v>37.743000000000002</v>
      </c>
      <c r="AC14">
        <v>46.179000000000002</v>
      </c>
      <c r="AD14">
        <v>54.189</v>
      </c>
      <c r="AE14">
        <v>61.86</v>
      </c>
      <c r="AF14">
        <v>71.632999999999996</v>
      </c>
      <c r="AG14">
        <v>81.471000000000004</v>
      </c>
      <c r="AH14">
        <v>95.08</v>
      </c>
      <c r="AI14">
        <v>110.937</v>
      </c>
      <c r="AJ14">
        <v>130.09800000000001</v>
      </c>
      <c r="AK14">
        <v>145.423</v>
      </c>
      <c r="AL14">
        <v>159.298</v>
      </c>
      <c r="AM14">
        <v>171.11699999999999</v>
      </c>
      <c r="AN14">
        <v>181.70400000000001</v>
      </c>
      <c r="AO14">
        <v>189.566</v>
      </c>
      <c r="AP14">
        <v>200.74600000000001</v>
      </c>
      <c r="AQ14">
        <v>210.76300000000001</v>
      </c>
      <c r="AR14">
        <v>223.024</v>
      </c>
      <c r="AS14">
        <v>236.40899999999999</v>
      </c>
      <c r="AT14">
        <v>251.74799999999999</v>
      </c>
      <c r="AU14">
        <v>267.35899999999998</v>
      </c>
      <c r="AV14">
        <v>273.56700000000001</v>
      </c>
      <c r="AW14">
        <v>282.35500000000002</v>
      </c>
      <c r="AX14">
        <v>293.90300000000002</v>
      </c>
      <c r="AY14">
        <v>302.52199999999999</v>
      </c>
      <c r="AZ14">
        <v>305.73399999999998</v>
      </c>
      <c r="BA14">
        <v>317.06</v>
      </c>
      <c r="BB14">
        <v>330.10700000000003</v>
      </c>
      <c r="BC14">
        <v>340.58699999999999</v>
      </c>
      <c r="BD14">
        <v>360.77300000000002</v>
      </c>
      <c r="BE14">
        <v>377.392</v>
      </c>
      <c r="BF14">
        <v>392.68599999999998</v>
      </c>
      <c r="BG14">
        <v>407.34199999999998</v>
      </c>
      <c r="BH14">
        <v>420.62400000000002</v>
      </c>
      <c r="BI14">
        <v>435.50799999999998</v>
      </c>
      <c r="BJ14">
        <v>449.53199999999998</v>
      </c>
      <c r="BK14">
        <v>466.30599999999998</v>
      </c>
      <c r="BL14">
        <v>478.65499999999997</v>
      </c>
      <c r="BM14">
        <v>488.75</v>
      </c>
      <c r="BN14">
        <v>500.279</v>
      </c>
      <c r="BO14">
        <v>510.49</v>
      </c>
      <c r="BP14">
        <v>518.65</v>
      </c>
      <c r="BQ14">
        <v>523.4</v>
      </c>
      <c r="BR14">
        <v>530.21199999999999</v>
      </c>
      <c r="BS14">
        <v>543.16</v>
      </c>
      <c r="BT14">
        <v>549.97900000000004</v>
      </c>
      <c r="BU14">
        <v>560.255</v>
      </c>
      <c r="BV14">
        <v>575.85599999999999</v>
      </c>
      <c r="BW14">
        <v>610.76300000000003</v>
      </c>
      <c r="BX14">
        <v>633.62300000000005</v>
      </c>
    </row>
    <row r="15" spans="1:77" x14ac:dyDescent="0.15">
      <c r="A15" t="s">
        <v>161</v>
      </c>
      <c r="B15" t="s">
        <v>162</v>
      </c>
      <c r="C15">
        <v>1.0169999999999999</v>
      </c>
      <c r="D15">
        <v>1.1919999999999999</v>
      </c>
      <c r="E15">
        <v>1.5149999999999999</v>
      </c>
      <c r="F15">
        <v>1.867</v>
      </c>
      <c r="G15">
        <v>1.9910000000000001</v>
      </c>
      <c r="H15">
        <v>2.0569999999999999</v>
      </c>
      <c r="I15">
        <v>2.17</v>
      </c>
      <c r="J15">
        <v>2.4689999999999999</v>
      </c>
      <c r="K15">
        <v>2.7269999999999999</v>
      </c>
      <c r="L15">
        <v>3.0790000000000002</v>
      </c>
      <c r="M15">
        <v>3.4079999999999999</v>
      </c>
      <c r="N15">
        <v>3.6949999999999998</v>
      </c>
      <c r="O15">
        <v>4.1710000000000003</v>
      </c>
      <c r="P15">
        <v>4.76</v>
      </c>
      <c r="Q15">
        <v>5.5060000000000002</v>
      </c>
      <c r="R15">
        <v>6.2469999999999999</v>
      </c>
      <c r="S15">
        <v>6.8360000000000003</v>
      </c>
      <c r="T15">
        <v>7.5140000000000002</v>
      </c>
      <c r="U15">
        <v>8.2739999999999991</v>
      </c>
      <c r="V15">
        <v>9.15</v>
      </c>
      <c r="W15">
        <v>10.769</v>
      </c>
      <c r="X15">
        <v>12.259</v>
      </c>
      <c r="Y15">
        <v>14.013</v>
      </c>
      <c r="Z15">
        <v>15.71</v>
      </c>
      <c r="AA15">
        <v>18.456</v>
      </c>
      <c r="AB15">
        <v>21.974</v>
      </c>
      <c r="AC15">
        <v>27.085000000000001</v>
      </c>
      <c r="AD15">
        <v>31.553000000000001</v>
      </c>
      <c r="AE15">
        <v>35.933</v>
      </c>
      <c r="AF15">
        <v>42.372999999999998</v>
      </c>
      <c r="AG15">
        <v>48.146000000000001</v>
      </c>
      <c r="AH15">
        <v>55.941000000000003</v>
      </c>
      <c r="AI15">
        <v>65.233999999999995</v>
      </c>
      <c r="AJ15">
        <v>76.701999999999998</v>
      </c>
      <c r="AK15">
        <v>85.081999999999994</v>
      </c>
      <c r="AL15">
        <v>93.338999999999999</v>
      </c>
      <c r="AM15">
        <v>100.071</v>
      </c>
      <c r="AN15">
        <v>106.057</v>
      </c>
      <c r="AO15">
        <v>110.917</v>
      </c>
      <c r="AP15">
        <v>116.95</v>
      </c>
      <c r="AQ15">
        <v>124.836</v>
      </c>
      <c r="AR15">
        <v>133.76300000000001</v>
      </c>
      <c r="AS15">
        <v>141.928</v>
      </c>
      <c r="AT15">
        <v>151.595</v>
      </c>
      <c r="AU15">
        <v>159.727</v>
      </c>
      <c r="AV15">
        <v>164.774</v>
      </c>
      <c r="AW15">
        <v>173.51499999999999</v>
      </c>
      <c r="AX15">
        <v>178.501</v>
      </c>
      <c r="AY15">
        <v>182.29400000000001</v>
      </c>
      <c r="AZ15">
        <v>187.749</v>
      </c>
      <c r="BA15">
        <v>194.63800000000001</v>
      </c>
      <c r="BB15">
        <v>203.732</v>
      </c>
      <c r="BC15">
        <v>212.52799999999999</v>
      </c>
      <c r="BD15">
        <v>228.346</v>
      </c>
      <c r="BE15">
        <v>241.476</v>
      </c>
      <c r="BF15">
        <v>250.72499999999999</v>
      </c>
      <c r="BG15">
        <v>261.24</v>
      </c>
      <c r="BH15">
        <v>270.35899999999998</v>
      </c>
      <c r="BI15">
        <v>281.404</v>
      </c>
      <c r="BJ15">
        <v>291.13299999999998</v>
      </c>
      <c r="BK15">
        <v>300.97199999999998</v>
      </c>
      <c r="BL15">
        <v>310.29599999999999</v>
      </c>
      <c r="BM15">
        <v>316.42399999999998</v>
      </c>
      <c r="BN15">
        <v>323.185</v>
      </c>
      <c r="BO15">
        <v>329.654</v>
      </c>
      <c r="BP15">
        <v>337.33300000000003</v>
      </c>
      <c r="BQ15">
        <v>342.09100000000001</v>
      </c>
      <c r="BR15">
        <v>347.346</v>
      </c>
      <c r="BS15">
        <v>355.36099999999999</v>
      </c>
      <c r="BT15">
        <v>359.012</v>
      </c>
      <c r="BU15">
        <v>364.85</v>
      </c>
      <c r="BV15">
        <v>376.24599999999998</v>
      </c>
      <c r="BW15">
        <v>405.51400000000001</v>
      </c>
      <c r="BX15">
        <v>416.00299999999999</v>
      </c>
    </row>
    <row r="16" spans="1:77" x14ac:dyDescent="0.15">
      <c r="A16" t="s">
        <v>163</v>
      </c>
      <c r="B16" t="s">
        <v>164</v>
      </c>
      <c r="C16">
        <v>0.95199999999999996</v>
      </c>
      <c r="D16">
        <v>1.141</v>
      </c>
      <c r="E16">
        <v>1.423</v>
      </c>
      <c r="F16">
        <v>1.7849999999999999</v>
      </c>
      <c r="G16">
        <v>1.9039999999999999</v>
      </c>
      <c r="H16">
        <v>1.9159999999999999</v>
      </c>
      <c r="I16">
        <v>1.96</v>
      </c>
      <c r="J16">
        <v>2.2850000000000001</v>
      </c>
      <c r="K16">
        <v>2.5</v>
      </c>
      <c r="L16">
        <v>2.7869999999999999</v>
      </c>
      <c r="M16">
        <v>3.0649999999999999</v>
      </c>
      <c r="N16">
        <v>3.2170000000000001</v>
      </c>
      <c r="O16">
        <v>3.51</v>
      </c>
      <c r="P16">
        <v>4.0259999999999998</v>
      </c>
      <c r="Q16">
        <v>4.58</v>
      </c>
      <c r="R16">
        <v>4.9589999999999996</v>
      </c>
      <c r="S16">
        <v>5.2880000000000003</v>
      </c>
      <c r="T16">
        <v>5.6879999999999997</v>
      </c>
      <c r="U16">
        <v>6.19</v>
      </c>
      <c r="V16">
        <v>7.0490000000000004</v>
      </c>
      <c r="W16">
        <v>8.0489999999999995</v>
      </c>
      <c r="X16">
        <v>9.1069999999999993</v>
      </c>
      <c r="Y16">
        <v>10.324</v>
      </c>
      <c r="Z16">
        <v>11.523999999999999</v>
      </c>
      <c r="AA16">
        <v>13.135999999999999</v>
      </c>
      <c r="AB16">
        <v>15.769</v>
      </c>
      <c r="AC16">
        <v>19.094000000000001</v>
      </c>
      <c r="AD16">
        <v>22.637</v>
      </c>
      <c r="AE16">
        <v>25.927</v>
      </c>
      <c r="AF16">
        <v>29.26</v>
      </c>
      <c r="AG16">
        <v>33.325000000000003</v>
      </c>
      <c r="AH16">
        <v>39.139000000000003</v>
      </c>
      <c r="AI16">
        <v>45.703000000000003</v>
      </c>
      <c r="AJ16">
        <v>53.396000000000001</v>
      </c>
      <c r="AK16">
        <v>60.341000000000001</v>
      </c>
      <c r="AL16">
        <v>65.959000000000003</v>
      </c>
      <c r="AM16">
        <v>71.046000000000006</v>
      </c>
      <c r="AN16">
        <v>75.647000000000006</v>
      </c>
      <c r="AO16">
        <v>78.650000000000006</v>
      </c>
      <c r="AP16">
        <v>83.796000000000006</v>
      </c>
      <c r="AQ16">
        <v>85.927000000000007</v>
      </c>
      <c r="AR16">
        <v>89.262</v>
      </c>
      <c r="AS16">
        <v>94.480999999999995</v>
      </c>
      <c r="AT16">
        <v>100.15300000000001</v>
      </c>
      <c r="AU16">
        <v>107.63200000000001</v>
      </c>
      <c r="AV16">
        <v>108.79300000000001</v>
      </c>
      <c r="AW16">
        <v>108.84</v>
      </c>
      <c r="AX16">
        <v>115.401</v>
      </c>
      <c r="AY16">
        <v>120.22799999999999</v>
      </c>
      <c r="AZ16">
        <v>117.98399999999999</v>
      </c>
      <c r="BA16">
        <v>122.422</v>
      </c>
      <c r="BB16">
        <v>126.375</v>
      </c>
      <c r="BC16">
        <v>128.059</v>
      </c>
      <c r="BD16">
        <v>132.428</v>
      </c>
      <c r="BE16">
        <v>135.916</v>
      </c>
      <c r="BF16">
        <v>141.96100000000001</v>
      </c>
      <c r="BG16">
        <v>146.101</v>
      </c>
      <c r="BH16">
        <v>150.26499999999999</v>
      </c>
      <c r="BI16">
        <v>154.10400000000001</v>
      </c>
      <c r="BJ16">
        <v>158.399</v>
      </c>
      <c r="BK16">
        <v>165.334</v>
      </c>
      <c r="BL16">
        <v>168.35900000000001</v>
      </c>
      <c r="BM16">
        <v>172.32599999999999</v>
      </c>
      <c r="BN16">
        <v>177.09399999999999</v>
      </c>
      <c r="BO16">
        <v>180.83600000000001</v>
      </c>
      <c r="BP16">
        <v>181.31700000000001</v>
      </c>
      <c r="BQ16">
        <v>181.309</v>
      </c>
      <c r="BR16">
        <v>182.86600000000001</v>
      </c>
      <c r="BS16">
        <v>187.79900000000001</v>
      </c>
      <c r="BT16">
        <v>190.96700000000001</v>
      </c>
      <c r="BU16">
        <v>195.405</v>
      </c>
      <c r="BV16">
        <v>199.61</v>
      </c>
      <c r="BW16">
        <v>205.249</v>
      </c>
      <c r="BX16">
        <v>217.62100000000001</v>
      </c>
    </row>
    <row r="17" spans="1:76" x14ac:dyDescent="0.15">
      <c r="A17" t="s">
        <v>165</v>
      </c>
      <c r="B17" t="s">
        <v>166</v>
      </c>
      <c r="C17">
        <v>0.217</v>
      </c>
      <c r="D17">
        <v>0.255</v>
      </c>
      <c r="E17">
        <v>0.32300000000000001</v>
      </c>
      <c r="F17">
        <v>0.40200000000000002</v>
      </c>
      <c r="G17">
        <v>0.43</v>
      </c>
      <c r="H17">
        <v>0.44400000000000001</v>
      </c>
      <c r="I17">
        <v>0.46700000000000003</v>
      </c>
      <c r="J17">
        <v>0.53200000000000003</v>
      </c>
      <c r="K17">
        <v>0.58599999999999997</v>
      </c>
      <c r="L17">
        <v>0.66400000000000003</v>
      </c>
      <c r="M17">
        <v>0.73599999999999999</v>
      </c>
      <c r="N17">
        <v>0.8</v>
      </c>
      <c r="O17">
        <v>0.84899999999999998</v>
      </c>
      <c r="P17">
        <v>0.94299999999999995</v>
      </c>
      <c r="Q17">
        <v>1.044</v>
      </c>
      <c r="R17">
        <v>1.155</v>
      </c>
      <c r="S17">
        <v>1.252</v>
      </c>
      <c r="T17">
        <v>1.3140000000000001</v>
      </c>
      <c r="U17">
        <v>1.361</v>
      </c>
      <c r="V17">
        <v>1.496</v>
      </c>
      <c r="W17">
        <v>1.7170000000000001</v>
      </c>
      <c r="X17">
        <v>1.982</v>
      </c>
      <c r="Y17">
        <v>2.2330000000000001</v>
      </c>
      <c r="Z17">
        <v>2.4990000000000001</v>
      </c>
      <c r="AA17">
        <v>2.851</v>
      </c>
      <c r="AB17">
        <v>3.2450000000000001</v>
      </c>
      <c r="AC17">
        <v>3.694</v>
      </c>
      <c r="AD17">
        <v>4.2080000000000002</v>
      </c>
      <c r="AE17">
        <v>4.7469999999999999</v>
      </c>
      <c r="AF17">
        <v>5.335</v>
      </c>
      <c r="AG17">
        <v>6</v>
      </c>
      <c r="AH17">
        <v>6.8810000000000002</v>
      </c>
      <c r="AI17">
        <v>7.806</v>
      </c>
      <c r="AJ17">
        <v>8.8460000000000001</v>
      </c>
      <c r="AK17">
        <v>9.6690000000000005</v>
      </c>
      <c r="AL17">
        <v>10.323</v>
      </c>
      <c r="AM17">
        <v>10.818</v>
      </c>
      <c r="AN17">
        <v>11.324999999999999</v>
      </c>
      <c r="AO17">
        <v>11.891</v>
      </c>
      <c r="AP17">
        <v>12.701000000000001</v>
      </c>
      <c r="AQ17">
        <v>13.63</v>
      </c>
      <c r="AR17">
        <v>14.709</v>
      </c>
      <c r="AS17">
        <v>15.457000000000001</v>
      </c>
      <c r="AT17">
        <v>17.23</v>
      </c>
      <c r="AU17">
        <v>17.824999999999999</v>
      </c>
      <c r="AV17">
        <v>18.771999999999998</v>
      </c>
      <c r="AW17">
        <v>20.588999999999999</v>
      </c>
      <c r="AX17">
        <v>22.056999999999999</v>
      </c>
      <c r="AY17">
        <v>22.664000000000001</v>
      </c>
      <c r="AZ17">
        <v>24.187999999999999</v>
      </c>
      <c r="BA17">
        <v>25.376999999999999</v>
      </c>
      <c r="BB17">
        <v>26.933</v>
      </c>
      <c r="BC17">
        <v>28.922999999999998</v>
      </c>
      <c r="BD17">
        <v>30.266999999999999</v>
      </c>
      <c r="BE17">
        <v>30.263999999999999</v>
      </c>
      <c r="BF17">
        <v>30.942</v>
      </c>
      <c r="BG17">
        <v>31.751000000000001</v>
      </c>
      <c r="BH17">
        <v>33.625999999999998</v>
      </c>
      <c r="BI17">
        <v>35.677999999999997</v>
      </c>
      <c r="BJ17">
        <v>36.192</v>
      </c>
      <c r="BK17">
        <v>38.143000000000001</v>
      </c>
      <c r="BL17">
        <v>39.622999999999998</v>
      </c>
      <c r="BM17">
        <v>41.048000000000002</v>
      </c>
      <c r="BN17">
        <v>42.082999999999998</v>
      </c>
      <c r="BO17">
        <v>43.362000000000002</v>
      </c>
      <c r="BP17">
        <v>44.615000000000002</v>
      </c>
      <c r="BQ17">
        <v>45.859000000000002</v>
      </c>
      <c r="BR17">
        <v>46.94</v>
      </c>
      <c r="BS17">
        <v>48.067</v>
      </c>
      <c r="BT17">
        <v>48.851999999999997</v>
      </c>
      <c r="BU17">
        <v>50.072000000000003</v>
      </c>
      <c r="BV17">
        <v>48.948999999999998</v>
      </c>
      <c r="BW17">
        <v>52.448</v>
      </c>
      <c r="BX17">
        <v>56.685000000000002</v>
      </c>
    </row>
    <row r="18" spans="1:76" x14ac:dyDescent="0.15">
      <c r="A18" t="s">
        <v>167</v>
      </c>
      <c r="B18" t="s">
        <v>168</v>
      </c>
      <c r="C18">
        <v>2.5409999999999999</v>
      </c>
      <c r="D18">
        <v>2.81</v>
      </c>
      <c r="E18">
        <v>3.6669999999999998</v>
      </c>
      <c r="F18">
        <v>4.4690000000000003</v>
      </c>
      <c r="G18">
        <v>4.6790000000000003</v>
      </c>
      <c r="H18">
        <v>5.0279999999999996</v>
      </c>
      <c r="I18">
        <v>5.6680000000000001</v>
      </c>
      <c r="J18">
        <v>6.3769999999999998</v>
      </c>
      <c r="K18">
        <v>7.6260000000000003</v>
      </c>
      <c r="L18">
        <v>8.7539999999999996</v>
      </c>
      <c r="M18">
        <v>9.7249999999999996</v>
      </c>
      <c r="N18">
        <v>10.573</v>
      </c>
      <c r="O18">
        <v>12.145</v>
      </c>
      <c r="P18">
        <v>13.488</v>
      </c>
      <c r="Q18">
        <v>15.656000000000001</v>
      </c>
      <c r="R18">
        <v>18.010999999999999</v>
      </c>
      <c r="S18">
        <v>19.739999999999998</v>
      </c>
      <c r="T18">
        <v>21.655000000000001</v>
      </c>
      <c r="U18">
        <v>23.785</v>
      </c>
      <c r="V18">
        <v>25.66</v>
      </c>
      <c r="W18">
        <v>29.21</v>
      </c>
      <c r="X18">
        <v>32.273000000000003</v>
      </c>
      <c r="Y18">
        <v>36.296999999999997</v>
      </c>
      <c r="Z18">
        <v>40.698999999999998</v>
      </c>
      <c r="AA18">
        <v>47.128</v>
      </c>
      <c r="AB18">
        <v>56.219000000000001</v>
      </c>
      <c r="AC18">
        <v>59.982999999999997</v>
      </c>
      <c r="AD18">
        <v>68.141999999999996</v>
      </c>
      <c r="AE18">
        <v>73.945999999999998</v>
      </c>
      <c r="AF18">
        <v>82.474999999999994</v>
      </c>
      <c r="AG18">
        <v>93.924999999999997</v>
      </c>
      <c r="AH18">
        <v>110.35899999999999</v>
      </c>
      <c r="AI18">
        <v>121.98099999999999</v>
      </c>
      <c r="AJ18">
        <v>136.214</v>
      </c>
      <c r="AK18">
        <v>142.727</v>
      </c>
      <c r="AL18">
        <v>150.55799999999999</v>
      </c>
      <c r="AM18">
        <v>160.48599999999999</v>
      </c>
      <c r="AN18">
        <v>172.90799999999999</v>
      </c>
      <c r="AO18">
        <v>187.078</v>
      </c>
      <c r="AP18">
        <v>209.27799999999999</v>
      </c>
      <c r="AQ18">
        <v>230.982</v>
      </c>
      <c r="AR18">
        <v>246.34700000000001</v>
      </c>
      <c r="AS18">
        <v>253.04</v>
      </c>
      <c r="AT18">
        <v>249.732</v>
      </c>
      <c r="AU18">
        <v>236.49100000000001</v>
      </c>
      <c r="AV18">
        <v>240.97200000000001</v>
      </c>
      <c r="AW18">
        <v>244.55799999999999</v>
      </c>
      <c r="AX18">
        <v>248.70099999999999</v>
      </c>
      <c r="AY18">
        <v>252.34200000000001</v>
      </c>
      <c r="AZ18">
        <v>269.04199999999997</v>
      </c>
      <c r="BA18">
        <v>291.53800000000001</v>
      </c>
      <c r="BB18">
        <v>318.108</v>
      </c>
      <c r="BC18">
        <v>330.91899999999998</v>
      </c>
      <c r="BD18">
        <v>332.70400000000001</v>
      </c>
      <c r="BE18">
        <v>343.00799999999998</v>
      </c>
      <c r="BF18">
        <v>364.05700000000002</v>
      </c>
      <c r="BG18">
        <v>384.92200000000003</v>
      </c>
      <c r="BH18">
        <v>414.923</v>
      </c>
      <c r="BI18">
        <v>450.05900000000003</v>
      </c>
      <c r="BJ18">
        <v>470.12299999999999</v>
      </c>
      <c r="BK18">
        <v>427.32</v>
      </c>
      <c r="BL18">
        <v>441.06700000000001</v>
      </c>
      <c r="BM18">
        <v>461.56599999999997</v>
      </c>
      <c r="BN18">
        <v>469.10599999999999</v>
      </c>
      <c r="BO18">
        <v>466.66800000000001</v>
      </c>
      <c r="BP18">
        <v>469.07299999999998</v>
      </c>
      <c r="BQ18">
        <v>472.64699999999999</v>
      </c>
      <c r="BR18">
        <v>487.38200000000001</v>
      </c>
      <c r="BS18">
        <v>516.78399999999999</v>
      </c>
      <c r="BT18">
        <v>541.02300000000002</v>
      </c>
      <c r="BU18">
        <v>572.29300000000001</v>
      </c>
      <c r="BV18">
        <v>539.45699999999999</v>
      </c>
      <c r="BW18">
        <v>612.19799999999998</v>
      </c>
      <c r="BX18">
        <v>664.99699999999996</v>
      </c>
    </row>
    <row r="19" spans="1:76" x14ac:dyDescent="0.15">
      <c r="A19" t="s">
        <v>169</v>
      </c>
      <c r="B19" t="s">
        <v>170</v>
      </c>
      <c r="C19">
        <v>1.736</v>
      </c>
      <c r="D19">
        <v>1.903</v>
      </c>
      <c r="E19">
        <v>2.3889999999999998</v>
      </c>
      <c r="F19">
        <v>2.6509999999999998</v>
      </c>
      <c r="G19">
        <v>2.7530000000000001</v>
      </c>
      <c r="H19">
        <v>2.7589999999999999</v>
      </c>
      <c r="I19">
        <v>3.0379999999999998</v>
      </c>
      <c r="J19">
        <v>3.4820000000000002</v>
      </c>
      <c r="K19">
        <v>4.2119999999999997</v>
      </c>
      <c r="L19">
        <v>4.827</v>
      </c>
      <c r="M19">
        <v>5.3220000000000001</v>
      </c>
      <c r="N19">
        <v>5.8940000000000001</v>
      </c>
      <c r="O19">
        <v>6.7960000000000003</v>
      </c>
      <c r="P19">
        <v>7.51</v>
      </c>
      <c r="Q19">
        <v>8.5359999999999996</v>
      </c>
      <c r="R19">
        <v>9.5510000000000002</v>
      </c>
      <c r="S19">
        <v>10.023999999999999</v>
      </c>
      <c r="T19">
        <v>10.993</v>
      </c>
      <c r="U19">
        <v>12.074999999999999</v>
      </c>
      <c r="V19">
        <v>12.706</v>
      </c>
      <c r="W19">
        <v>14.832000000000001</v>
      </c>
      <c r="X19">
        <v>16.306999999999999</v>
      </c>
      <c r="Y19">
        <v>18.579999999999998</v>
      </c>
      <c r="Z19">
        <v>20.802</v>
      </c>
      <c r="AA19">
        <v>23.891999999999999</v>
      </c>
      <c r="AB19">
        <v>28.016999999999999</v>
      </c>
      <c r="AC19">
        <v>28.843</v>
      </c>
      <c r="AD19">
        <v>33.305</v>
      </c>
      <c r="AE19">
        <v>36.698999999999998</v>
      </c>
      <c r="AF19">
        <v>40.615000000000002</v>
      </c>
      <c r="AG19">
        <v>45.911000000000001</v>
      </c>
      <c r="AH19">
        <v>55.085999999999999</v>
      </c>
      <c r="AI19">
        <v>60.890999999999998</v>
      </c>
      <c r="AJ19">
        <v>68.903000000000006</v>
      </c>
      <c r="AK19">
        <v>72.094999999999999</v>
      </c>
      <c r="AL19">
        <v>76.230999999999995</v>
      </c>
      <c r="AM19">
        <v>82.71</v>
      </c>
      <c r="AN19">
        <v>90.659000000000006</v>
      </c>
      <c r="AO19">
        <v>98.781000000000006</v>
      </c>
      <c r="AP19">
        <v>110.727</v>
      </c>
      <c r="AQ19">
        <v>123.46299999999999</v>
      </c>
      <c r="AR19">
        <v>133.774</v>
      </c>
      <c r="AS19">
        <v>137.96799999999999</v>
      </c>
      <c r="AT19">
        <v>135.56800000000001</v>
      </c>
      <c r="AU19">
        <v>125.395</v>
      </c>
      <c r="AV19">
        <v>128.06299999999999</v>
      </c>
      <c r="AW19">
        <v>131.405</v>
      </c>
      <c r="AX19">
        <v>133.042</v>
      </c>
      <c r="AY19">
        <v>134.47399999999999</v>
      </c>
      <c r="AZ19">
        <v>145.47</v>
      </c>
      <c r="BA19">
        <v>158.47200000000001</v>
      </c>
      <c r="BB19">
        <v>174.81899999999999</v>
      </c>
      <c r="BC19">
        <v>183.71100000000001</v>
      </c>
      <c r="BD19">
        <v>181.191</v>
      </c>
      <c r="BE19">
        <v>181.74100000000001</v>
      </c>
      <c r="BF19">
        <v>190.03800000000001</v>
      </c>
      <c r="BG19">
        <v>200.054</v>
      </c>
      <c r="BH19">
        <v>214.37299999999999</v>
      </c>
      <c r="BI19">
        <v>238.465</v>
      </c>
      <c r="BJ19">
        <v>252.28399999999999</v>
      </c>
      <c r="BK19">
        <v>223.346</v>
      </c>
      <c r="BL19">
        <v>233.995</v>
      </c>
      <c r="BM19">
        <v>248.32300000000001</v>
      </c>
      <c r="BN19">
        <v>251.119</v>
      </c>
      <c r="BO19">
        <v>252.65600000000001</v>
      </c>
      <c r="BP19">
        <v>257.43599999999998</v>
      </c>
      <c r="BQ19">
        <v>265.36599999999999</v>
      </c>
      <c r="BR19">
        <v>274.78899999999999</v>
      </c>
      <c r="BS19">
        <v>291.02699999999999</v>
      </c>
      <c r="BT19">
        <v>306.47899999999998</v>
      </c>
      <c r="BU19">
        <v>318.983</v>
      </c>
      <c r="BV19">
        <v>303.88400000000001</v>
      </c>
      <c r="BW19">
        <v>340.95699999999999</v>
      </c>
      <c r="BX19">
        <v>371.93</v>
      </c>
    </row>
    <row r="20" spans="1:76" x14ac:dyDescent="0.15">
      <c r="A20" t="s">
        <v>171</v>
      </c>
      <c r="B20" t="s">
        <v>172</v>
      </c>
      <c r="C20">
        <v>1.7000000000000001E-2</v>
      </c>
      <c r="D20">
        <v>2.3E-2</v>
      </c>
      <c r="E20">
        <v>0.03</v>
      </c>
      <c r="F20">
        <v>0.04</v>
      </c>
      <c r="G20">
        <v>4.2000000000000003E-2</v>
      </c>
      <c r="H20">
        <v>4.8000000000000001E-2</v>
      </c>
      <c r="I20">
        <v>5.2999999999999999E-2</v>
      </c>
      <c r="J20">
        <v>5.8000000000000003E-2</v>
      </c>
      <c r="K20">
        <v>7.2999999999999995E-2</v>
      </c>
      <c r="L20">
        <v>8.5999999999999993E-2</v>
      </c>
      <c r="M20">
        <v>9.8000000000000004E-2</v>
      </c>
      <c r="N20">
        <v>0.109</v>
      </c>
      <c r="O20">
        <v>0.124</v>
      </c>
      <c r="P20">
        <v>0.13700000000000001</v>
      </c>
      <c r="Q20">
        <v>0.17299999999999999</v>
      </c>
      <c r="R20">
        <v>0.20399999999999999</v>
      </c>
      <c r="S20">
        <v>0.224</v>
      </c>
      <c r="T20">
        <v>0.247</v>
      </c>
      <c r="U20">
        <v>0.26900000000000002</v>
      </c>
      <c r="V20">
        <v>0.315</v>
      </c>
      <c r="W20">
        <v>0.35199999999999998</v>
      </c>
      <c r="X20">
        <v>0.438</v>
      </c>
      <c r="Y20">
        <v>0.45200000000000001</v>
      </c>
      <c r="Z20">
        <v>0.57299999999999995</v>
      </c>
      <c r="AA20">
        <v>0.71</v>
      </c>
      <c r="AB20">
        <v>0.90300000000000002</v>
      </c>
      <c r="AC20">
        <v>0.92700000000000005</v>
      </c>
      <c r="AD20">
        <v>0.92900000000000005</v>
      </c>
      <c r="AE20">
        <v>1.1439999999999999</v>
      </c>
      <c r="AF20">
        <v>1.2190000000000001</v>
      </c>
      <c r="AG20">
        <v>1.514</v>
      </c>
      <c r="AH20">
        <v>1.575</v>
      </c>
      <c r="AI20">
        <v>1.899</v>
      </c>
      <c r="AJ20">
        <v>2.1680000000000001</v>
      </c>
      <c r="AK20">
        <v>2.4700000000000002</v>
      </c>
      <c r="AL20">
        <v>3.141</v>
      </c>
      <c r="AM20">
        <v>3.4449999999999998</v>
      </c>
      <c r="AN20">
        <v>3.91</v>
      </c>
      <c r="AO20">
        <v>4.3179999999999996</v>
      </c>
      <c r="AP20">
        <v>4.9930000000000003</v>
      </c>
      <c r="AQ20">
        <v>5.1139999999999999</v>
      </c>
      <c r="AR20">
        <v>5.7679999999999998</v>
      </c>
      <c r="AS20">
        <v>6.4210000000000003</v>
      </c>
      <c r="AT20">
        <v>6.1239999999999997</v>
      </c>
      <c r="AU20">
        <v>6.14</v>
      </c>
      <c r="AV20">
        <v>4.8659999999999997</v>
      </c>
      <c r="AW20">
        <v>5.7050000000000001</v>
      </c>
      <c r="AX20">
        <v>6.4580000000000002</v>
      </c>
      <c r="AY20">
        <v>7.4649999999999999</v>
      </c>
      <c r="AZ20">
        <v>8.891</v>
      </c>
      <c r="BA20">
        <v>9.9860000000000007</v>
      </c>
      <c r="BB20">
        <v>11.744</v>
      </c>
      <c r="BC20">
        <v>11.576000000000001</v>
      </c>
      <c r="BD20">
        <v>10.831</v>
      </c>
      <c r="BE20">
        <v>12.042</v>
      </c>
      <c r="BF20">
        <v>12.683</v>
      </c>
      <c r="BG20">
        <v>12.384</v>
      </c>
      <c r="BH20">
        <v>15.013</v>
      </c>
      <c r="BI20">
        <v>14.417</v>
      </c>
      <c r="BJ20">
        <v>16.085000000000001</v>
      </c>
      <c r="BK20">
        <v>14.231</v>
      </c>
      <c r="BL20">
        <v>13.06</v>
      </c>
      <c r="BM20">
        <v>15.645</v>
      </c>
      <c r="BN20">
        <v>18.172999999999998</v>
      </c>
      <c r="BO20">
        <v>14.872999999999999</v>
      </c>
      <c r="BP20">
        <v>17.850999999999999</v>
      </c>
      <c r="BQ20">
        <v>19.37</v>
      </c>
      <c r="BR20">
        <v>21.010999999999999</v>
      </c>
      <c r="BS20">
        <v>23.722999999999999</v>
      </c>
      <c r="BT20">
        <v>23.882999999999999</v>
      </c>
      <c r="BU20">
        <v>27.504000000000001</v>
      </c>
      <c r="BV20">
        <v>22.227</v>
      </c>
      <c r="BW20">
        <v>27.283000000000001</v>
      </c>
      <c r="BX20">
        <v>30.251999999999999</v>
      </c>
    </row>
    <row r="21" spans="1:76" x14ac:dyDescent="0.15">
      <c r="A21" t="s">
        <v>159</v>
      </c>
      <c r="B21" t="s">
        <v>160</v>
      </c>
      <c r="C21">
        <v>0.36899999999999999</v>
      </c>
      <c r="D21">
        <v>0.39900000000000002</v>
      </c>
      <c r="E21">
        <v>0.48799999999999999</v>
      </c>
      <c r="F21">
        <v>0.70599999999999996</v>
      </c>
      <c r="G21">
        <v>0.755</v>
      </c>
      <c r="H21">
        <v>0.87</v>
      </c>
      <c r="I21">
        <v>0.98</v>
      </c>
      <c r="J21">
        <v>1.131</v>
      </c>
      <c r="K21">
        <v>1.349</v>
      </c>
      <c r="L21">
        <v>1.494</v>
      </c>
      <c r="M21">
        <v>1.7609999999999999</v>
      </c>
      <c r="N21">
        <v>1.9219999999999999</v>
      </c>
      <c r="O21">
        <v>2.2360000000000002</v>
      </c>
      <c r="P21">
        <v>2.6459999999999999</v>
      </c>
      <c r="Q21">
        <v>3.1059999999999999</v>
      </c>
      <c r="R21">
        <v>3.7170000000000001</v>
      </c>
      <c r="S21">
        <v>4.2</v>
      </c>
      <c r="T21">
        <v>4.444</v>
      </c>
      <c r="U21">
        <v>4.9279999999999999</v>
      </c>
      <c r="V21">
        <v>5.1559999999999997</v>
      </c>
      <c r="W21">
        <v>5.5949999999999998</v>
      </c>
      <c r="X21">
        <v>6.1840000000000002</v>
      </c>
      <c r="Y21">
        <v>6.649</v>
      </c>
      <c r="Z21">
        <v>7.1109999999999998</v>
      </c>
      <c r="AA21">
        <v>7.9260000000000002</v>
      </c>
      <c r="AB21">
        <v>9.3249999999999993</v>
      </c>
      <c r="AC21">
        <v>11.260999999999999</v>
      </c>
      <c r="AD21">
        <v>12.802</v>
      </c>
      <c r="AE21">
        <v>12.951000000000001</v>
      </c>
      <c r="AF21">
        <v>13.894</v>
      </c>
      <c r="AG21">
        <v>16.003</v>
      </c>
      <c r="AH21">
        <v>18.658000000000001</v>
      </c>
      <c r="AI21">
        <v>21.87</v>
      </c>
      <c r="AJ21">
        <v>25.957999999999998</v>
      </c>
      <c r="AK21">
        <v>27.363</v>
      </c>
      <c r="AL21">
        <v>29.498999999999999</v>
      </c>
      <c r="AM21">
        <v>32.734999999999999</v>
      </c>
      <c r="AN21">
        <v>34.862000000000002</v>
      </c>
      <c r="AO21">
        <v>37.436</v>
      </c>
      <c r="AP21">
        <v>42.503999999999998</v>
      </c>
      <c r="AQ21">
        <v>45.643000000000001</v>
      </c>
      <c r="AR21">
        <v>48.616</v>
      </c>
      <c r="AS21">
        <v>51.99</v>
      </c>
      <c r="AT21">
        <v>53.412999999999997</v>
      </c>
      <c r="AU21">
        <v>52.24</v>
      </c>
      <c r="AV21">
        <v>52.765999999999998</v>
      </c>
      <c r="AW21">
        <v>51.174999999999997</v>
      </c>
      <c r="AX21">
        <v>51.938000000000002</v>
      </c>
      <c r="AY21">
        <v>49.658999999999999</v>
      </c>
      <c r="AZ21">
        <v>50.215000000000003</v>
      </c>
      <c r="BA21">
        <v>53.244999999999997</v>
      </c>
      <c r="BB21">
        <v>58.228999999999999</v>
      </c>
      <c r="BC21">
        <v>59.250999999999998</v>
      </c>
      <c r="BD21">
        <v>59.871000000000002</v>
      </c>
      <c r="BE21">
        <v>63.648000000000003</v>
      </c>
      <c r="BF21">
        <v>67.61</v>
      </c>
      <c r="BG21">
        <v>70.884</v>
      </c>
      <c r="BH21">
        <v>72.653999999999996</v>
      </c>
      <c r="BI21">
        <v>76.617000000000004</v>
      </c>
      <c r="BJ21">
        <v>78.641000000000005</v>
      </c>
      <c r="BK21">
        <v>82.438999999999993</v>
      </c>
      <c r="BL21">
        <v>82.936000000000007</v>
      </c>
      <c r="BM21">
        <v>81.590999999999994</v>
      </c>
      <c r="BN21">
        <v>84.537000000000006</v>
      </c>
      <c r="BO21">
        <v>84.295000000000002</v>
      </c>
      <c r="BP21">
        <v>79.638000000000005</v>
      </c>
      <c r="BQ21">
        <v>74.879000000000005</v>
      </c>
      <c r="BR21">
        <v>75.075000000000003</v>
      </c>
      <c r="BS21">
        <v>76.441000000000003</v>
      </c>
      <c r="BT21">
        <v>80.376000000000005</v>
      </c>
      <c r="BU21">
        <v>89.018000000000001</v>
      </c>
      <c r="BV21">
        <v>84.974000000000004</v>
      </c>
      <c r="BW21">
        <v>90.076999999999998</v>
      </c>
      <c r="BX21">
        <v>98.388999999999996</v>
      </c>
    </row>
    <row r="22" spans="1:76" x14ac:dyDescent="0.15">
      <c r="A22" t="s">
        <v>157</v>
      </c>
      <c r="B22" t="s">
        <v>158</v>
      </c>
      <c r="C22">
        <v>0.39</v>
      </c>
      <c r="D22">
        <v>0.45500000000000002</v>
      </c>
      <c r="E22">
        <v>0.72699999999999998</v>
      </c>
      <c r="F22">
        <v>1.0329999999999999</v>
      </c>
      <c r="G22">
        <v>1.0880000000000001</v>
      </c>
      <c r="H22">
        <v>1.3089999999999999</v>
      </c>
      <c r="I22">
        <v>1.5529999999999999</v>
      </c>
      <c r="J22">
        <v>1.647</v>
      </c>
      <c r="K22">
        <v>1.929</v>
      </c>
      <c r="L22">
        <v>2.282</v>
      </c>
      <c r="M22">
        <v>2.4700000000000002</v>
      </c>
      <c r="N22">
        <v>2.5680000000000001</v>
      </c>
      <c r="O22">
        <v>2.899</v>
      </c>
      <c r="P22">
        <v>3.0950000000000002</v>
      </c>
      <c r="Q22">
        <v>3.734</v>
      </c>
      <c r="R22">
        <v>4.4249999999999998</v>
      </c>
      <c r="S22">
        <v>5.1710000000000003</v>
      </c>
      <c r="T22">
        <v>5.8419999999999996</v>
      </c>
      <c r="U22">
        <v>6.375</v>
      </c>
      <c r="V22">
        <v>7.3360000000000003</v>
      </c>
      <c r="W22">
        <v>8.2680000000000007</v>
      </c>
      <c r="X22">
        <v>9.1649999999999991</v>
      </c>
      <c r="Y22">
        <v>10.414</v>
      </c>
      <c r="Z22">
        <v>11.984</v>
      </c>
      <c r="AA22">
        <v>14.33</v>
      </c>
      <c r="AB22">
        <v>17.649999999999999</v>
      </c>
      <c r="AC22">
        <v>18.585000000000001</v>
      </c>
      <c r="AD22">
        <v>20.686</v>
      </c>
      <c r="AE22">
        <v>22.678000000000001</v>
      </c>
      <c r="AF22">
        <v>26.218</v>
      </c>
      <c r="AG22">
        <v>29.902000000000001</v>
      </c>
      <c r="AH22">
        <v>34.351999999999997</v>
      </c>
      <c r="AI22">
        <v>36.558</v>
      </c>
      <c r="AJ22">
        <v>38.313000000000002</v>
      </c>
      <c r="AK22">
        <v>39.843000000000004</v>
      </c>
      <c r="AL22">
        <v>40.664000000000001</v>
      </c>
      <c r="AM22">
        <v>40.527000000000001</v>
      </c>
      <c r="AN22">
        <v>42.323</v>
      </c>
      <c r="AO22">
        <v>45.319000000000003</v>
      </c>
      <c r="AP22">
        <v>49.750999999999998</v>
      </c>
      <c r="AQ22">
        <v>55.365000000000002</v>
      </c>
      <c r="AR22">
        <v>56.710999999999999</v>
      </c>
      <c r="AS22">
        <v>55.116</v>
      </c>
      <c r="AT22">
        <v>52.975999999999999</v>
      </c>
      <c r="AU22">
        <v>51.039000000000001</v>
      </c>
      <c r="AV22">
        <v>53.493000000000002</v>
      </c>
      <c r="AW22">
        <v>54.396999999999998</v>
      </c>
      <c r="AX22">
        <v>55.338999999999999</v>
      </c>
      <c r="AY22">
        <v>58.692</v>
      </c>
      <c r="AZ22">
        <v>62.238999999999997</v>
      </c>
      <c r="BA22">
        <v>67.488</v>
      </c>
      <c r="BB22">
        <v>70.863</v>
      </c>
      <c r="BC22">
        <v>73.81</v>
      </c>
      <c r="BD22">
        <v>78.09</v>
      </c>
      <c r="BE22">
        <v>82.673000000000002</v>
      </c>
      <c r="BF22">
        <v>90.628</v>
      </c>
      <c r="BG22">
        <v>98.293000000000006</v>
      </c>
      <c r="BH22">
        <v>109.499</v>
      </c>
      <c r="BI22">
        <v>117.053</v>
      </c>
      <c r="BJ22">
        <v>119.48099999999999</v>
      </c>
      <c r="BK22">
        <v>103.488</v>
      </c>
      <c r="BL22">
        <v>107.102</v>
      </c>
      <c r="BM22">
        <v>111.86</v>
      </c>
      <c r="BN22">
        <v>111.06699999999999</v>
      </c>
      <c r="BO22">
        <v>110.489</v>
      </c>
      <c r="BP22">
        <v>109.675</v>
      </c>
      <c r="BQ22">
        <v>108.462</v>
      </c>
      <c r="BR22">
        <v>111.82599999999999</v>
      </c>
      <c r="BS22">
        <v>120.79900000000001</v>
      </c>
      <c r="BT22">
        <v>125.395</v>
      </c>
      <c r="BU22">
        <v>131.786</v>
      </c>
      <c r="BV22">
        <v>123.401</v>
      </c>
      <c r="BW22">
        <v>148.624</v>
      </c>
      <c r="BX22">
        <v>158.886</v>
      </c>
    </row>
    <row r="23" spans="1:76" x14ac:dyDescent="0.15">
      <c r="A23" t="s">
        <v>165</v>
      </c>
      <c r="B23" t="s">
        <v>166</v>
      </c>
      <c r="C23">
        <v>2.8000000000000001E-2</v>
      </c>
      <c r="D23">
        <v>2.9000000000000001E-2</v>
      </c>
      <c r="E23">
        <v>3.3000000000000002E-2</v>
      </c>
      <c r="F23">
        <v>3.7999999999999999E-2</v>
      </c>
      <c r="G23">
        <v>4.1000000000000002E-2</v>
      </c>
      <c r="H23">
        <v>4.2999999999999997E-2</v>
      </c>
      <c r="I23">
        <v>4.3999999999999997E-2</v>
      </c>
      <c r="J23">
        <v>0.06</v>
      </c>
      <c r="K23">
        <v>6.3E-2</v>
      </c>
      <c r="L23">
        <v>6.6000000000000003E-2</v>
      </c>
      <c r="M23">
        <v>7.3999999999999996E-2</v>
      </c>
      <c r="N23">
        <v>0.08</v>
      </c>
      <c r="O23">
        <v>8.8999999999999996E-2</v>
      </c>
      <c r="P23">
        <v>9.9000000000000005E-2</v>
      </c>
      <c r="Q23">
        <v>0.108</v>
      </c>
      <c r="R23">
        <v>0.114</v>
      </c>
      <c r="S23">
        <v>0.121</v>
      </c>
      <c r="T23">
        <v>0.129</v>
      </c>
      <c r="U23">
        <v>0.13800000000000001</v>
      </c>
      <c r="V23">
        <v>0.14799999999999999</v>
      </c>
      <c r="W23">
        <v>0.16500000000000001</v>
      </c>
      <c r="X23">
        <v>0.18</v>
      </c>
      <c r="Y23">
        <v>0.20200000000000001</v>
      </c>
      <c r="Z23">
        <v>0.22900000000000001</v>
      </c>
      <c r="AA23">
        <v>0.27100000000000002</v>
      </c>
      <c r="AB23">
        <v>0.32500000000000001</v>
      </c>
      <c r="AC23">
        <v>0.36699999999999999</v>
      </c>
      <c r="AD23">
        <v>0.42</v>
      </c>
      <c r="AE23">
        <v>0.47299999999999998</v>
      </c>
      <c r="AF23">
        <v>0.52900000000000003</v>
      </c>
      <c r="AG23">
        <v>0.59499999999999997</v>
      </c>
      <c r="AH23">
        <v>0.68700000000000006</v>
      </c>
      <c r="AI23">
        <v>0.76300000000000001</v>
      </c>
      <c r="AJ23">
        <v>0.873</v>
      </c>
      <c r="AK23">
        <v>0.95699999999999996</v>
      </c>
      <c r="AL23">
        <v>1.022</v>
      </c>
      <c r="AM23">
        <v>1.07</v>
      </c>
      <c r="AN23">
        <v>1.1539999999999999</v>
      </c>
      <c r="AO23">
        <v>1.224</v>
      </c>
      <c r="AP23">
        <v>1.3029999999999999</v>
      </c>
      <c r="AQ23">
        <v>1.3979999999999999</v>
      </c>
      <c r="AR23">
        <v>1.478</v>
      </c>
      <c r="AS23">
        <v>1.5449999999999999</v>
      </c>
      <c r="AT23">
        <v>1.65</v>
      </c>
      <c r="AU23">
        <v>1.677</v>
      </c>
      <c r="AV23">
        <v>1.7849999999999999</v>
      </c>
      <c r="AW23">
        <v>1.8759999999999999</v>
      </c>
      <c r="AX23">
        <v>1.9239999999999999</v>
      </c>
      <c r="AY23">
        <v>2.0539999999999998</v>
      </c>
      <c r="AZ23">
        <v>2.2269999999999999</v>
      </c>
      <c r="BA23">
        <v>2.347</v>
      </c>
      <c r="BB23">
        <v>2.4529999999999998</v>
      </c>
      <c r="BC23">
        <v>2.5720000000000001</v>
      </c>
      <c r="BD23">
        <v>2.72</v>
      </c>
      <c r="BE23">
        <v>2.903</v>
      </c>
      <c r="BF23">
        <v>3.0979999999999999</v>
      </c>
      <c r="BG23">
        <v>3.306</v>
      </c>
      <c r="BH23">
        <v>3.3839999999999999</v>
      </c>
      <c r="BI23">
        <v>3.5070000000000001</v>
      </c>
      <c r="BJ23">
        <v>3.6320000000000001</v>
      </c>
      <c r="BK23">
        <v>3.8159999999999998</v>
      </c>
      <c r="BL23">
        <v>3.9740000000000002</v>
      </c>
      <c r="BM23">
        <v>4.1470000000000002</v>
      </c>
      <c r="BN23">
        <v>4.21</v>
      </c>
      <c r="BO23">
        <v>4.3550000000000004</v>
      </c>
      <c r="BP23">
        <v>4.4729999999999999</v>
      </c>
      <c r="BQ23">
        <v>4.57</v>
      </c>
      <c r="BR23">
        <v>4.681</v>
      </c>
      <c r="BS23">
        <v>4.7939999999999996</v>
      </c>
      <c r="BT23">
        <v>4.8899999999999997</v>
      </c>
      <c r="BU23">
        <v>5.0019999999999998</v>
      </c>
      <c r="BV23">
        <v>4.9710000000000001</v>
      </c>
      <c r="BW23">
        <v>5.2569999999999997</v>
      </c>
      <c r="BX23">
        <v>5.5410000000000004</v>
      </c>
    </row>
    <row r="24" spans="1:76" x14ac:dyDescent="0.15">
      <c r="A24" t="s">
        <v>173</v>
      </c>
      <c r="B24" t="s">
        <v>174</v>
      </c>
      <c r="C24">
        <v>7.0000000000000001E-3</v>
      </c>
      <c r="D24">
        <v>8.0000000000000002E-3</v>
      </c>
      <c r="E24">
        <v>1.2999999999999999E-2</v>
      </c>
      <c r="F24">
        <v>1.7999999999999999E-2</v>
      </c>
      <c r="G24">
        <v>1.9E-2</v>
      </c>
      <c r="H24">
        <v>2.3E-2</v>
      </c>
      <c r="I24">
        <v>2.7E-2</v>
      </c>
      <c r="J24">
        <v>2.9000000000000001E-2</v>
      </c>
      <c r="K24">
        <v>3.4000000000000002E-2</v>
      </c>
      <c r="L24">
        <v>0.04</v>
      </c>
      <c r="M24">
        <v>4.2000000000000003E-2</v>
      </c>
      <c r="N24">
        <v>4.7E-2</v>
      </c>
      <c r="O24">
        <v>5.1999999999999998E-2</v>
      </c>
      <c r="P24">
        <v>5.7000000000000002E-2</v>
      </c>
      <c r="Q24">
        <v>6.7000000000000004E-2</v>
      </c>
      <c r="R24">
        <v>7.3999999999999996E-2</v>
      </c>
      <c r="S24">
        <v>8.2000000000000003E-2</v>
      </c>
      <c r="T24">
        <v>8.5999999999999993E-2</v>
      </c>
      <c r="U24">
        <v>9.0999999999999998E-2</v>
      </c>
      <c r="V24">
        <v>0.1</v>
      </c>
      <c r="W24">
        <v>0.11700000000000001</v>
      </c>
      <c r="X24">
        <v>0.128</v>
      </c>
      <c r="Y24">
        <v>0.13900000000000001</v>
      </c>
      <c r="Z24">
        <v>0.155</v>
      </c>
      <c r="AA24">
        <v>0.184</v>
      </c>
      <c r="AB24">
        <v>0.214</v>
      </c>
      <c r="AC24">
        <v>0.23</v>
      </c>
      <c r="AD24">
        <v>0.26300000000000001</v>
      </c>
      <c r="AE24">
        <v>0.28100000000000003</v>
      </c>
      <c r="AF24">
        <v>0.311</v>
      </c>
      <c r="AG24">
        <v>0.29299999999999998</v>
      </c>
      <c r="AH24">
        <v>0.34799999999999998</v>
      </c>
      <c r="AI24">
        <v>0.38100000000000001</v>
      </c>
      <c r="AJ24">
        <v>0.38300000000000001</v>
      </c>
      <c r="AK24">
        <v>0.51</v>
      </c>
      <c r="AL24">
        <v>0.52800000000000002</v>
      </c>
      <c r="AM24">
        <v>0.56599999999999995</v>
      </c>
      <c r="AN24">
        <v>0.59099999999999997</v>
      </c>
      <c r="AO24">
        <v>0.60299999999999998</v>
      </c>
      <c r="AP24">
        <v>0.65300000000000002</v>
      </c>
      <c r="AQ24">
        <v>0.76</v>
      </c>
      <c r="AR24">
        <v>0.83099999999999996</v>
      </c>
      <c r="AS24">
        <v>0.78600000000000003</v>
      </c>
      <c r="AT24">
        <v>0.69599999999999995</v>
      </c>
      <c r="AU24">
        <v>0.68</v>
      </c>
      <c r="AV24">
        <v>0.67800000000000005</v>
      </c>
      <c r="AW24">
        <v>0.70499999999999996</v>
      </c>
      <c r="AX24">
        <v>0.69</v>
      </c>
      <c r="AY24">
        <v>0.78200000000000003</v>
      </c>
      <c r="AZ24">
        <v>0.88300000000000001</v>
      </c>
      <c r="BA24">
        <v>0.99399999999999999</v>
      </c>
      <c r="BB24">
        <v>1.0309999999999999</v>
      </c>
      <c r="BC24">
        <v>1.0269999999999999</v>
      </c>
      <c r="BD24">
        <v>0.96</v>
      </c>
      <c r="BE24">
        <v>0.71699999999999997</v>
      </c>
      <c r="BF24">
        <v>0.82599999999999996</v>
      </c>
      <c r="BG24">
        <v>0.95599999999999996</v>
      </c>
      <c r="BH24">
        <v>1.018</v>
      </c>
      <c r="BI24">
        <v>1.042</v>
      </c>
      <c r="BJ24">
        <v>0.91700000000000004</v>
      </c>
      <c r="BK24">
        <v>0.51900000000000002</v>
      </c>
      <c r="BL24">
        <v>0.68100000000000005</v>
      </c>
      <c r="BM24">
        <v>0.67700000000000005</v>
      </c>
      <c r="BN24">
        <v>0.71599999999999997</v>
      </c>
      <c r="BO24">
        <v>0.65700000000000003</v>
      </c>
      <c r="BP24">
        <v>0.91</v>
      </c>
      <c r="BQ24">
        <v>0.61699999999999999</v>
      </c>
      <c r="BR24">
        <v>0.64</v>
      </c>
      <c r="BS24">
        <v>0.65600000000000003</v>
      </c>
      <c r="BT24">
        <v>0.70699999999999996</v>
      </c>
      <c r="BU24">
        <v>0.81</v>
      </c>
      <c r="BV24">
        <v>0.98599999999999999</v>
      </c>
      <c r="BW24">
        <v>1.321</v>
      </c>
      <c r="BX24">
        <v>1.4259999999999999</v>
      </c>
    </row>
    <row r="25" spans="1:76" x14ac:dyDescent="0.15">
      <c r="A25" t="s">
        <v>175</v>
      </c>
      <c r="B25" t="s">
        <v>176</v>
      </c>
      <c r="C25">
        <v>0.377</v>
      </c>
      <c r="D25">
        <v>0.54200000000000004</v>
      </c>
      <c r="E25">
        <v>0.88700000000000001</v>
      </c>
      <c r="F25">
        <v>0.73499999999999999</v>
      </c>
      <c r="G25">
        <v>0.33600000000000002</v>
      </c>
      <c r="H25">
        <v>0.49299999999999999</v>
      </c>
      <c r="I25">
        <v>0.54200000000000004</v>
      </c>
      <c r="J25">
        <v>0.61599999999999999</v>
      </c>
      <c r="K25">
        <v>0.79</v>
      </c>
      <c r="L25">
        <v>1.32</v>
      </c>
      <c r="M25">
        <v>0.46800000000000003</v>
      </c>
      <c r="N25">
        <v>1.359</v>
      </c>
      <c r="O25">
        <v>0.63300000000000001</v>
      </c>
      <c r="P25">
        <v>1.238</v>
      </c>
      <c r="Q25">
        <v>0.86799999999999999</v>
      </c>
      <c r="R25">
        <v>1.3620000000000001</v>
      </c>
      <c r="S25">
        <v>0.95099999999999996</v>
      </c>
      <c r="T25">
        <v>1.423</v>
      </c>
      <c r="U25">
        <v>1.18</v>
      </c>
      <c r="V25">
        <v>1.1140000000000001</v>
      </c>
      <c r="W25">
        <v>2.5950000000000002</v>
      </c>
      <c r="X25">
        <v>3.036</v>
      </c>
      <c r="Y25">
        <v>1.9630000000000001</v>
      </c>
      <c r="Z25">
        <v>2.419</v>
      </c>
      <c r="AA25">
        <v>3.351</v>
      </c>
      <c r="AB25">
        <v>4.5289999999999999</v>
      </c>
      <c r="AC25">
        <v>-1.4950000000000001</v>
      </c>
      <c r="AD25">
        <v>3.726</v>
      </c>
      <c r="AE25">
        <v>4.2679999999999998</v>
      </c>
      <c r="AF25">
        <v>1.9750000000000001</v>
      </c>
      <c r="AG25">
        <v>4.7670000000000003</v>
      </c>
      <c r="AH25">
        <v>5.6150000000000002</v>
      </c>
      <c r="AI25">
        <v>-2.42</v>
      </c>
      <c r="AJ25">
        <v>2.8559999999999999</v>
      </c>
      <c r="AK25">
        <v>-1.7490000000000001</v>
      </c>
      <c r="AL25">
        <v>-0.98899999999999999</v>
      </c>
      <c r="AM25">
        <v>-0.66100000000000003</v>
      </c>
      <c r="AN25">
        <v>3.7320000000000002</v>
      </c>
      <c r="AO25">
        <v>2.8860000000000001</v>
      </c>
      <c r="AP25">
        <v>6.04</v>
      </c>
      <c r="AQ25">
        <v>10.243</v>
      </c>
      <c r="AR25">
        <v>9.9890000000000008</v>
      </c>
      <c r="AS25">
        <v>3.84</v>
      </c>
      <c r="AT25">
        <v>-2.0630000000000002</v>
      </c>
      <c r="AU25">
        <v>-13.961</v>
      </c>
      <c r="AV25">
        <v>-1.9319999999999999</v>
      </c>
      <c r="AW25">
        <v>4.6429999999999998</v>
      </c>
      <c r="AX25">
        <v>-3.6680000000000001</v>
      </c>
      <c r="AY25">
        <v>-1.653</v>
      </c>
      <c r="AZ25">
        <v>9.6539999999999999</v>
      </c>
      <c r="BA25">
        <v>6.7759999999999998</v>
      </c>
      <c r="BB25">
        <v>13.367000000000001</v>
      </c>
      <c r="BC25">
        <v>8.9939999999999998</v>
      </c>
      <c r="BD25">
        <v>4.7910000000000004</v>
      </c>
      <c r="BE25">
        <v>1.7509999999999999</v>
      </c>
      <c r="BF25">
        <v>8.1210000000000004</v>
      </c>
      <c r="BG25">
        <v>10.614000000000001</v>
      </c>
      <c r="BH25">
        <v>13.528</v>
      </c>
      <c r="BI25">
        <v>18.024000000000001</v>
      </c>
      <c r="BJ25">
        <v>9.7189999999999994</v>
      </c>
      <c r="BK25">
        <v>-14.739000000000001</v>
      </c>
      <c r="BL25">
        <v>-3.8559999999999999</v>
      </c>
      <c r="BM25">
        <v>15.728999999999999</v>
      </c>
      <c r="BN25">
        <v>2.8039999999999998</v>
      </c>
      <c r="BO25">
        <v>4.5369999999999999</v>
      </c>
      <c r="BP25">
        <v>18.225000000000001</v>
      </c>
      <c r="BQ25">
        <v>26.050999999999998</v>
      </c>
      <c r="BR25">
        <v>17.100999999999999</v>
      </c>
      <c r="BS25">
        <v>20.946000000000002</v>
      </c>
      <c r="BT25">
        <v>22.09</v>
      </c>
      <c r="BU25">
        <v>20.818000000000001</v>
      </c>
      <c r="BV25">
        <v>17.821000000000002</v>
      </c>
      <c r="BW25">
        <v>9.4450000000000003</v>
      </c>
      <c r="BX25">
        <v>32.293999999999997</v>
      </c>
    </row>
    <row r="26" spans="1:76" x14ac:dyDescent="0.15">
      <c r="A26" t="s">
        <v>177</v>
      </c>
      <c r="B26" t="s">
        <v>178</v>
      </c>
      <c r="C26">
        <v>1.8520000000000001</v>
      </c>
      <c r="D26">
        <v>2.3679999999999999</v>
      </c>
      <c r="E26">
        <v>3.157</v>
      </c>
      <c r="F26">
        <v>3.226</v>
      </c>
      <c r="G26">
        <v>3.1469999999999998</v>
      </c>
      <c r="H26">
        <v>3.3540000000000001</v>
      </c>
      <c r="I26">
        <v>3.5619999999999998</v>
      </c>
      <c r="J26">
        <v>3.6880000000000002</v>
      </c>
      <c r="K26">
        <v>4.2539999999999996</v>
      </c>
      <c r="L26">
        <v>4.7270000000000003</v>
      </c>
      <c r="M26">
        <v>5.8140000000000001</v>
      </c>
      <c r="N26">
        <v>6.9379999999999997</v>
      </c>
      <c r="O26">
        <v>7.3170000000000002</v>
      </c>
      <c r="P26">
        <v>7.4969999999999999</v>
      </c>
      <c r="Q26">
        <v>8.2469999999999999</v>
      </c>
      <c r="R26">
        <v>9.2650000000000006</v>
      </c>
      <c r="S26">
        <v>10.37</v>
      </c>
      <c r="T26">
        <v>11.259</v>
      </c>
      <c r="U26">
        <v>12.079000000000001</v>
      </c>
      <c r="V26">
        <v>13.242000000000001</v>
      </c>
      <c r="W26">
        <v>16.065000000000001</v>
      </c>
      <c r="X26">
        <v>20.088000000000001</v>
      </c>
      <c r="Y26">
        <v>23.106000000000002</v>
      </c>
      <c r="Z26">
        <v>26.013000000000002</v>
      </c>
      <c r="AA26">
        <v>31.457000000000001</v>
      </c>
      <c r="AB26">
        <v>43.192999999999998</v>
      </c>
      <c r="AC26">
        <v>44.423000000000002</v>
      </c>
      <c r="AD26">
        <v>52.71</v>
      </c>
      <c r="AE26">
        <v>62.078000000000003</v>
      </c>
      <c r="AF26">
        <v>70.569000000000003</v>
      </c>
      <c r="AG26">
        <v>82.492999999999995</v>
      </c>
      <c r="AH26">
        <v>94.793000000000006</v>
      </c>
      <c r="AI26">
        <v>112.04300000000001</v>
      </c>
      <c r="AJ26">
        <v>125.39400000000001</v>
      </c>
      <c r="AK26">
        <v>145.95099999999999</v>
      </c>
      <c r="AL26">
        <v>168.524</v>
      </c>
      <c r="AM26">
        <v>176.726</v>
      </c>
      <c r="AN26">
        <v>166.04300000000001</v>
      </c>
      <c r="AO26">
        <v>167.75</v>
      </c>
      <c r="AP26">
        <v>188.43600000000001</v>
      </c>
      <c r="AQ26">
        <v>215.958</v>
      </c>
      <c r="AR26">
        <v>220.989</v>
      </c>
      <c r="AS26">
        <v>232.91399999999999</v>
      </c>
      <c r="AT26">
        <v>241.245</v>
      </c>
      <c r="AU26">
        <v>237.476</v>
      </c>
      <c r="AV26">
        <v>255.56299999999999</v>
      </c>
      <c r="AW26">
        <v>275.60899999999998</v>
      </c>
      <c r="AX26">
        <v>288.71800000000002</v>
      </c>
      <c r="AY26">
        <v>329.95800000000003</v>
      </c>
      <c r="AZ26">
        <v>353.20299999999997</v>
      </c>
      <c r="BA26">
        <v>365.33199999999999</v>
      </c>
      <c r="BB26">
        <v>422.80099999999999</v>
      </c>
      <c r="BC26">
        <v>434.786</v>
      </c>
      <c r="BD26">
        <v>437.14600000000002</v>
      </c>
      <c r="BE26">
        <v>425.79899999999998</v>
      </c>
      <c r="BF26">
        <v>451.03399999999999</v>
      </c>
      <c r="BG26">
        <v>477.37799999999999</v>
      </c>
      <c r="BH26">
        <v>516.28200000000004</v>
      </c>
      <c r="BI26">
        <v>540.73199999999997</v>
      </c>
      <c r="BJ26">
        <v>560.245</v>
      </c>
      <c r="BK26">
        <v>480.92099999999999</v>
      </c>
      <c r="BL26">
        <v>534.50400000000002</v>
      </c>
      <c r="BM26">
        <v>585.01599999999996</v>
      </c>
      <c r="BN26">
        <v>609.99400000000003</v>
      </c>
      <c r="BO26">
        <v>621.70699999999999</v>
      </c>
      <c r="BP26">
        <v>637.76400000000001</v>
      </c>
      <c r="BQ26">
        <v>672.55799999999999</v>
      </c>
      <c r="BR26">
        <v>675.76900000000001</v>
      </c>
      <c r="BS26">
        <v>710.96500000000003</v>
      </c>
      <c r="BT26">
        <v>749.49099999999999</v>
      </c>
      <c r="BU26">
        <v>770.09900000000005</v>
      </c>
      <c r="BV26">
        <v>633.41099999999994</v>
      </c>
      <c r="BW26">
        <v>751.51099999999997</v>
      </c>
      <c r="BX26">
        <v>915.40599999999995</v>
      </c>
    </row>
    <row r="27" spans="1:76" x14ac:dyDescent="0.15">
      <c r="B27" t="s">
        <v>73</v>
      </c>
    </row>
    <row r="28" spans="1:76" x14ac:dyDescent="0.15">
      <c r="A28" t="s">
        <v>179</v>
      </c>
      <c r="B28" t="s">
        <v>180</v>
      </c>
      <c r="C28">
        <v>12.718</v>
      </c>
      <c r="D28">
        <v>14.609</v>
      </c>
      <c r="E28">
        <v>18.536000000000001</v>
      </c>
      <c r="F28">
        <v>21.986000000000001</v>
      </c>
      <c r="G28">
        <v>23.062000000000001</v>
      </c>
      <c r="H28">
        <v>24.254000000000001</v>
      </c>
      <c r="I28">
        <v>26.082999999999998</v>
      </c>
      <c r="J28">
        <v>29.399000000000001</v>
      </c>
      <c r="K28">
        <v>33.094999999999999</v>
      </c>
      <c r="L28">
        <v>37.459000000000003</v>
      </c>
      <c r="M28">
        <v>40.982999999999997</v>
      </c>
      <c r="N28">
        <v>44.335000000000001</v>
      </c>
      <c r="O28">
        <v>49.052999999999997</v>
      </c>
      <c r="P28">
        <v>54.978000000000002</v>
      </c>
      <c r="Q28">
        <v>62.481999999999999</v>
      </c>
      <c r="R28">
        <v>69.263999999999996</v>
      </c>
      <c r="S28">
        <v>74.564999999999998</v>
      </c>
      <c r="T28">
        <v>80.902000000000001</v>
      </c>
      <c r="U28">
        <v>88.031999999999996</v>
      </c>
      <c r="V28">
        <v>96.406000000000006</v>
      </c>
      <c r="W28">
        <v>110.21899999999999</v>
      </c>
      <c r="X28">
        <v>121.979</v>
      </c>
      <c r="Y28">
        <v>136.892</v>
      </c>
      <c r="Z28">
        <v>152.85400000000001</v>
      </c>
      <c r="AA28">
        <v>174.989</v>
      </c>
      <c r="AB28">
        <v>207.131</v>
      </c>
      <c r="AC28">
        <v>235.072</v>
      </c>
      <c r="AD28">
        <v>271.41899999999998</v>
      </c>
      <c r="AE28">
        <v>303.05700000000002</v>
      </c>
      <c r="AF28">
        <v>342.99</v>
      </c>
      <c r="AG28">
        <v>391.85700000000003</v>
      </c>
      <c r="AH28">
        <v>453.10199999999998</v>
      </c>
      <c r="AI28">
        <v>519.90800000000002</v>
      </c>
      <c r="AJ28">
        <v>597.51900000000001</v>
      </c>
      <c r="AK28">
        <v>653.99900000000002</v>
      </c>
      <c r="AL28">
        <v>707.10500000000002</v>
      </c>
      <c r="AM28">
        <v>761.13800000000003</v>
      </c>
      <c r="AN28">
        <v>811.85</v>
      </c>
      <c r="AO28">
        <v>862.49599999999998</v>
      </c>
      <c r="AP28">
        <v>925.27</v>
      </c>
      <c r="AQ28">
        <v>993.71199999999999</v>
      </c>
      <c r="AR28">
        <v>1051.8219999999999</v>
      </c>
      <c r="AS28">
        <v>1091.2929999999999</v>
      </c>
      <c r="AT28">
        <v>1125.4749999999999</v>
      </c>
      <c r="AU28">
        <v>1136.8920000000001</v>
      </c>
      <c r="AV28">
        <v>1164.1659999999999</v>
      </c>
      <c r="AW28">
        <v>1194.1400000000001</v>
      </c>
      <c r="AX28">
        <v>1233.6189999999999</v>
      </c>
      <c r="AY28">
        <v>1255.48</v>
      </c>
      <c r="AZ28">
        <v>1305.115</v>
      </c>
      <c r="BA28">
        <v>1360.71</v>
      </c>
      <c r="BB28">
        <v>1445.5730000000001</v>
      </c>
      <c r="BC28">
        <v>1505.019</v>
      </c>
      <c r="BD28">
        <v>1551.4390000000001</v>
      </c>
      <c r="BE28">
        <v>1605.6610000000001</v>
      </c>
      <c r="BF28">
        <v>1678.6410000000001</v>
      </c>
      <c r="BG28">
        <v>1753.7819999999999</v>
      </c>
      <c r="BH28">
        <v>1838.9349999999999</v>
      </c>
      <c r="BI28">
        <v>1937.202</v>
      </c>
      <c r="BJ28">
        <v>2005.74</v>
      </c>
      <c r="BK28">
        <v>1966.4860000000001</v>
      </c>
      <c r="BL28">
        <v>2024.9090000000001</v>
      </c>
      <c r="BM28">
        <v>2082.7359999999999</v>
      </c>
      <c r="BN28">
        <v>2113.0709999999999</v>
      </c>
      <c r="BO28">
        <v>2134.556</v>
      </c>
      <c r="BP28">
        <v>2156.1640000000002</v>
      </c>
      <c r="BQ28">
        <v>2184.8339999999998</v>
      </c>
      <c r="BR28">
        <v>2230.5459999999998</v>
      </c>
      <c r="BS28">
        <v>2300.752</v>
      </c>
      <c r="BT28">
        <v>2365.1</v>
      </c>
      <c r="BU28">
        <v>2440.154</v>
      </c>
      <c r="BV28">
        <v>2349.3040000000001</v>
      </c>
      <c r="BW28">
        <v>2539.7719999999999</v>
      </c>
      <c r="BX28">
        <v>2709.1170000000002</v>
      </c>
    </row>
    <row r="29" spans="1:76" x14ac:dyDescent="0.15">
      <c r="A29" t="s">
        <v>181</v>
      </c>
      <c r="B29" t="s">
        <v>182</v>
      </c>
      <c r="C29">
        <v>13.095000000000001</v>
      </c>
      <c r="D29">
        <v>15.151</v>
      </c>
      <c r="E29">
        <v>19.422999999999998</v>
      </c>
      <c r="F29">
        <v>22.721</v>
      </c>
      <c r="G29">
        <v>23.398</v>
      </c>
      <c r="H29">
        <v>24.747</v>
      </c>
      <c r="I29">
        <v>26.625</v>
      </c>
      <c r="J29">
        <v>30.013999999999999</v>
      </c>
      <c r="K29">
        <v>33.884</v>
      </c>
      <c r="L29">
        <v>38.779000000000003</v>
      </c>
      <c r="M29">
        <v>41.451000000000001</v>
      </c>
      <c r="N29">
        <v>45.694000000000003</v>
      </c>
      <c r="O29">
        <v>49.685000000000002</v>
      </c>
      <c r="P29">
        <v>56.215000000000003</v>
      </c>
      <c r="Q29">
        <v>63.35</v>
      </c>
      <c r="R29">
        <v>70.626000000000005</v>
      </c>
      <c r="S29">
        <v>75.516999999999996</v>
      </c>
      <c r="T29">
        <v>82.325999999999993</v>
      </c>
      <c r="U29">
        <v>89.212000000000003</v>
      </c>
      <c r="V29">
        <v>97.52</v>
      </c>
      <c r="W29">
        <v>112.81399999999999</v>
      </c>
      <c r="X29">
        <v>125.015</v>
      </c>
      <c r="Y29">
        <v>138.85400000000001</v>
      </c>
      <c r="Z29">
        <v>155.273</v>
      </c>
      <c r="AA29">
        <v>178.34</v>
      </c>
      <c r="AB29">
        <v>211.66</v>
      </c>
      <c r="AC29">
        <v>233.577</v>
      </c>
      <c r="AD29">
        <v>275.14499999999998</v>
      </c>
      <c r="AE29">
        <v>307.32499999999999</v>
      </c>
      <c r="AF29">
        <v>344.96499999999997</v>
      </c>
      <c r="AG29">
        <v>396.62400000000002</v>
      </c>
      <c r="AH29">
        <v>458.71699999999998</v>
      </c>
      <c r="AI29">
        <v>517.48800000000006</v>
      </c>
      <c r="AJ29">
        <v>600.375</v>
      </c>
      <c r="AK29">
        <v>652.25</v>
      </c>
      <c r="AL29">
        <v>706.11699999999996</v>
      </c>
      <c r="AM29">
        <v>760.47699999999998</v>
      </c>
      <c r="AN29">
        <v>815.58199999999999</v>
      </c>
      <c r="AO29">
        <v>865.38199999999995</v>
      </c>
      <c r="AP29">
        <v>931.31</v>
      </c>
      <c r="AQ29">
        <v>1003.955</v>
      </c>
      <c r="AR29">
        <v>1061.8109999999999</v>
      </c>
      <c r="AS29">
        <v>1095.1320000000001</v>
      </c>
      <c r="AT29">
        <v>1123.4110000000001</v>
      </c>
      <c r="AU29">
        <v>1122.931</v>
      </c>
      <c r="AV29">
        <v>1162.2349999999999</v>
      </c>
      <c r="AW29">
        <v>1198.7840000000001</v>
      </c>
      <c r="AX29">
        <v>1229.951</v>
      </c>
      <c r="AY29">
        <v>1253.827</v>
      </c>
      <c r="AZ29">
        <v>1314.77</v>
      </c>
      <c r="BA29">
        <v>1367.4860000000001</v>
      </c>
      <c r="BB29">
        <v>1458.9390000000001</v>
      </c>
      <c r="BC29">
        <v>1514.0129999999999</v>
      </c>
      <c r="BD29">
        <v>1556.23</v>
      </c>
      <c r="BE29">
        <v>1607.4110000000001</v>
      </c>
      <c r="BF29">
        <v>1686.7619999999999</v>
      </c>
      <c r="BG29">
        <v>1764.396</v>
      </c>
      <c r="BH29">
        <v>1852.462</v>
      </c>
      <c r="BI29">
        <v>1955.2260000000001</v>
      </c>
      <c r="BJ29">
        <v>2015.4580000000001</v>
      </c>
      <c r="BK29">
        <v>1951.7470000000001</v>
      </c>
      <c r="BL29">
        <v>2021.0530000000001</v>
      </c>
      <c r="BM29">
        <v>2098.4650000000001</v>
      </c>
      <c r="BN29">
        <v>2115.875</v>
      </c>
      <c r="BO29">
        <v>2139.0929999999998</v>
      </c>
      <c r="BP29">
        <v>2174.3890000000001</v>
      </c>
      <c r="BQ29">
        <v>2210.8850000000002</v>
      </c>
      <c r="BR29">
        <v>2247.6469999999999</v>
      </c>
      <c r="BS29">
        <v>2321.6979999999999</v>
      </c>
      <c r="BT29">
        <v>2387.19</v>
      </c>
      <c r="BU29">
        <v>2460.9720000000002</v>
      </c>
      <c r="BV29">
        <v>2367.125</v>
      </c>
      <c r="BW29">
        <v>2549.2159999999999</v>
      </c>
      <c r="BX29">
        <v>2741.4110000000001</v>
      </c>
    </row>
    <row r="31" spans="1:76" ht="15" x14ac:dyDescent="0.2">
      <c r="A31" s="19" t="s">
        <v>183</v>
      </c>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row>
    <row r="36" spans="2:2" x14ac:dyDescent="0.15">
      <c r="B36">
        <f>'PIB et ses composants'!BY8</f>
        <v>2803.1010000000001</v>
      </c>
    </row>
  </sheetData>
  <hyperlinks>
    <hyperlink ref="A31"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E0A9C-BF7B-49F3-8F79-5ABF2740127B}">
  <dimension ref="A1:BX22"/>
  <sheetViews>
    <sheetView workbookViewId="0">
      <selection activeCell="L7" sqref="L7"/>
    </sheetView>
  </sheetViews>
  <sheetFormatPr baseColWidth="10" defaultRowHeight="13" x14ac:dyDescent="0.15"/>
  <cols>
    <col min="2" max="2" width="47.1640625" customWidth="1"/>
  </cols>
  <sheetData>
    <row r="1" spans="1:76" x14ac:dyDescent="0.15">
      <c r="A1" s="2" t="s">
        <v>240</v>
      </c>
    </row>
    <row r="2" spans="1:76" x14ac:dyDescent="0.15">
      <c r="A2" t="s">
        <v>73</v>
      </c>
    </row>
    <row r="3" spans="1:76" x14ac:dyDescent="0.15">
      <c r="A3" t="s">
        <v>241</v>
      </c>
    </row>
    <row r="5" spans="1:76" x14ac:dyDescent="0.15">
      <c r="C5" t="s">
        <v>76</v>
      </c>
      <c r="D5" t="s">
        <v>77</v>
      </c>
      <c r="E5" t="s">
        <v>78</v>
      </c>
      <c r="F5" t="s">
        <v>79</v>
      </c>
      <c r="G5" t="s">
        <v>80</v>
      </c>
      <c r="H5" t="s">
        <v>81</v>
      </c>
      <c r="I5" t="s">
        <v>82</v>
      </c>
      <c r="J5" t="s">
        <v>83</v>
      </c>
      <c r="K5" t="s">
        <v>84</v>
      </c>
      <c r="L5" t="s">
        <v>85</v>
      </c>
      <c r="M5" t="s">
        <v>86</v>
      </c>
      <c r="N5" t="s">
        <v>87</v>
      </c>
      <c r="O5" t="s">
        <v>88</v>
      </c>
      <c r="P5" t="s">
        <v>89</v>
      </c>
      <c r="Q5" t="s">
        <v>90</v>
      </c>
      <c r="R5" t="s">
        <v>91</v>
      </c>
      <c r="S5" t="s">
        <v>92</v>
      </c>
      <c r="T5" t="s">
        <v>93</v>
      </c>
      <c r="U5" t="s">
        <v>94</v>
      </c>
      <c r="V5" t="s">
        <v>95</v>
      </c>
      <c r="W5" t="s">
        <v>96</v>
      </c>
      <c r="X5" t="s">
        <v>97</v>
      </c>
      <c r="Y5" t="s">
        <v>98</v>
      </c>
      <c r="Z5" t="s">
        <v>99</v>
      </c>
      <c r="AA5" t="s">
        <v>100</v>
      </c>
      <c r="AB5" t="s">
        <v>101</v>
      </c>
      <c r="AC5" t="s">
        <v>102</v>
      </c>
      <c r="AD5" t="s">
        <v>103</v>
      </c>
      <c r="AE5" t="s">
        <v>104</v>
      </c>
      <c r="AF5" t="s">
        <v>105</v>
      </c>
      <c r="AG5" t="s">
        <v>106</v>
      </c>
      <c r="AH5" t="s">
        <v>107</v>
      </c>
      <c r="AI5" t="s">
        <v>108</v>
      </c>
      <c r="AJ5" t="s">
        <v>109</v>
      </c>
      <c r="AK5" t="s">
        <v>110</v>
      </c>
      <c r="AL5" t="s">
        <v>111</v>
      </c>
      <c r="AM5" t="s">
        <v>112</v>
      </c>
      <c r="AN5" t="s">
        <v>113</v>
      </c>
      <c r="AO5" t="s">
        <v>114</v>
      </c>
      <c r="AP5" t="s">
        <v>115</v>
      </c>
      <c r="AQ5" t="s">
        <v>116</v>
      </c>
      <c r="AR5" t="s">
        <v>117</v>
      </c>
      <c r="AS5" t="s">
        <v>118</v>
      </c>
      <c r="AT5" t="s">
        <v>119</v>
      </c>
      <c r="AU5" t="s">
        <v>120</v>
      </c>
      <c r="AV5" t="s">
        <v>121</v>
      </c>
      <c r="AW5" t="s">
        <v>122</v>
      </c>
      <c r="AX5" t="s">
        <v>123</v>
      </c>
      <c r="AY5" t="s">
        <v>124</v>
      </c>
      <c r="AZ5" t="s">
        <v>125</v>
      </c>
      <c r="BA5" t="s">
        <v>126</v>
      </c>
      <c r="BB5" t="s">
        <v>127</v>
      </c>
      <c r="BC5" t="s">
        <v>128</v>
      </c>
      <c r="BD5" t="s">
        <v>129</v>
      </c>
      <c r="BE5" t="s">
        <v>130</v>
      </c>
      <c r="BF5" t="s">
        <v>131</v>
      </c>
      <c r="BG5" t="s">
        <v>132</v>
      </c>
      <c r="BH5" t="s">
        <v>133</v>
      </c>
      <c r="BI5" t="s">
        <v>134</v>
      </c>
      <c r="BJ5" t="s">
        <v>135</v>
      </c>
      <c r="BK5" t="s">
        <v>136</v>
      </c>
      <c r="BL5" t="s">
        <v>137</v>
      </c>
      <c r="BM5" t="s">
        <v>138</v>
      </c>
      <c r="BN5" t="s">
        <v>139</v>
      </c>
      <c r="BO5" t="s">
        <v>140</v>
      </c>
      <c r="BP5" t="s">
        <v>141</v>
      </c>
      <c r="BQ5" t="s">
        <v>142</v>
      </c>
      <c r="BR5" t="s">
        <v>143</v>
      </c>
      <c r="BS5" t="s">
        <v>144</v>
      </c>
      <c r="BT5" t="s">
        <v>145</v>
      </c>
      <c r="BU5" t="s">
        <v>146</v>
      </c>
      <c r="BV5" t="s">
        <v>147</v>
      </c>
      <c r="BW5" t="s">
        <v>148</v>
      </c>
      <c r="BX5">
        <v>2023</v>
      </c>
    </row>
    <row r="6" spans="1:76" x14ac:dyDescent="0.15">
      <c r="B6" t="s">
        <v>73</v>
      </c>
    </row>
    <row r="7" spans="1:76" x14ac:dyDescent="0.15">
      <c r="A7" t="s">
        <v>70</v>
      </c>
      <c r="B7" s="12" t="s">
        <v>242</v>
      </c>
      <c r="C7" s="42">
        <v>17.3</v>
      </c>
      <c r="D7" s="42">
        <v>25.97</v>
      </c>
      <c r="E7" s="42">
        <v>16.521000000000001</v>
      </c>
      <c r="F7" s="42">
        <v>3.71</v>
      </c>
      <c r="G7" s="42">
        <v>6.2110000000000003</v>
      </c>
      <c r="H7" s="42">
        <v>7.476</v>
      </c>
      <c r="I7" s="42">
        <v>10.224</v>
      </c>
      <c r="J7" s="42">
        <v>12.891999999999999</v>
      </c>
      <c r="K7" s="42">
        <v>15.454000000000001</v>
      </c>
      <c r="L7" s="42">
        <v>9.1259999999999994</v>
      </c>
      <c r="M7" s="42">
        <v>10.816000000000001</v>
      </c>
      <c r="N7" s="42">
        <v>8.4139999999999997</v>
      </c>
      <c r="O7" s="42">
        <v>12.076000000000001</v>
      </c>
      <c r="P7" s="42">
        <v>12.103</v>
      </c>
      <c r="Q7" s="42">
        <v>10.913</v>
      </c>
      <c r="R7" s="42">
        <v>8.0090000000000003</v>
      </c>
      <c r="S7" s="42">
        <v>8.3789999999999996</v>
      </c>
      <c r="T7" s="42">
        <v>8.1129999999999995</v>
      </c>
      <c r="U7" s="42">
        <v>9.0879999999999992</v>
      </c>
      <c r="V7" s="42">
        <v>15.031000000000001</v>
      </c>
      <c r="W7" s="42">
        <v>11.865</v>
      </c>
      <c r="X7" s="42">
        <v>11.531000000000001</v>
      </c>
      <c r="Y7" s="42">
        <v>11.622999999999999</v>
      </c>
      <c r="Z7" s="42">
        <v>14.702999999999999</v>
      </c>
      <c r="AA7" s="42">
        <v>16.641999999999999</v>
      </c>
      <c r="AB7" s="42">
        <v>12.661</v>
      </c>
      <c r="AC7" s="42">
        <v>15.574</v>
      </c>
      <c r="AD7" s="42">
        <v>12.544</v>
      </c>
      <c r="AE7" s="42">
        <v>13.627000000000001</v>
      </c>
      <c r="AF7" s="42">
        <v>14.226000000000001</v>
      </c>
      <c r="AG7" s="42">
        <v>13.45</v>
      </c>
      <c r="AH7" s="42">
        <v>12.885999999999999</v>
      </c>
      <c r="AI7" s="42">
        <v>14.903</v>
      </c>
      <c r="AJ7" s="42">
        <v>11.010999999999999</v>
      </c>
      <c r="AK7" s="42">
        <v>8.6880000000000006</v>
      </c>
      <c r="AL7" s="42">
        <v>7.165</v>
      </c>
      <c r="AM7" s="42">
        <v>7.5110000000000001</v>
      </c>
      <c r="AN7" s="42">
        <v>5.0810000000000004</v>
      </c>
      <c r="AO7" s="42">
        <v>8.0879999999999992</v>
      </c>
      <c r="AP7" s="42">
        <v>7.7720000000000002</v>
      </c>
      <c r="AQ7" s="42">
        <v>5.6589999999999998</v>
      </c>
      <c r="AR7" s="42">
        <v>3.6219999999999999</v>
      </c>
      <c r="AS7" s="42">
        <v>3.5979999999999999</v>
      </c>
      <c r="AT7" s="42">
        <v>0.98499999999999999</v>
      </c>
      <c r="AU7" s="42">
        <v>3.3050000000000002</v>
      </c>
      <c r="AV7" s="42">
        <v>3.2549999999999999</v>
      </c>
      <c r="AW7" s="42">
        <v>2.79</v>
      </c>
      <c r="AX7" s="42">
        <v>3.2349999999999999</v>
      </c>
      <c r="AY7" s="42">
        <v>4.5730000000000004</v>
      </c>
      <c r="AZ7" s="42">
        <v>3.6320000000000001</v>
      </c>
      <c r="BA7" s="42">
        <v>5.5380000000000003</v>
      </c>
      <c r="BB7" s="42">
        <v>4.032</v>
      </c>
      <c r="BC7" s="42">
        <v>3.226</v>
      </c>
      <c r="BD7" s="42">
        <v>2.698</v>
      </c>
      <c r="BE7" s="42">
        <v>4.4980000000000002</v>
      </c>
      <c r="BF7" s="42">
        <v>3.6320000000000001</v>
      </c>
      <c r="BG7" s="42">
        <v>4.657</v>
      </c>
      <c r="BH7" s="42">
        <v>5.0430000000000001</v>
      </c>
      <c r="BI7" s="42">
        <v>2.6280000000000001</v>
      </c>
      <c r="BJ7" s="42">
        <v>-2.8090000000000002</v>
      </c>
      <c r="BK7" s="42">
        <v>3.04</v>
      </c>
      <c r="BL7" s="42">
        <v>3.161</v>
      </c>
      <c r="BM7" s="42">
        <v>1.4790000000000001</v>
      </c>
      <c r="BN7" s="42">
        <v>1.359</v>
      </c>
      <c r="BO7" s="42">
        <v>1.5389999999999999</v>
      </c>
      <c r="BP7" s="42">
        <v>2.2639999999999998</v>
      </c>
      <c r="BQ7" s="42">
        <v>1.6240000000000001</v>
      </c>
      <c r="BR7" s="42">
        <v>2.8250000000000002</v>
      </c>
      <c r="BS7" s="42">
        <v>2.8759999999999999</v>
      </c>
      <c r="BT7" s="42">
        <v>3.145</v>
      </c>
      <c r="BU7" s="42">
        <v>-4.915</v>
      </c>
      <c r="BV7" s="42">
        <v>7.9509999999999996</v>
      </c>
      <c r="BW7" s="42">
        <v>5.4740000000000002</v>
      </c>
      <c r="BX7" s="42">
        <v>6.4</v>
      </c>
    </row>
    <row r="8" spans="1:76" x14ac:dyDescent="0.15">
      <c r="A8" t="s">
        <v>243</v>
      </c>
      <c r="B8" t="s">
        <v>244</v>
      </c>
      <c r="C8">
        <v>16.683</v>
      </c>
      <c r="D8">
        <v>25.292000000000002</v>
      </c>
      <c r="E8">
        <v>15.968999999999999</v>
      </c>
      <c r="F8">
        <v>3.6309999999999998</v>
      </c>
      <c r="G8">
        <v>6.4889999999999999</v>
      </c>
      <c r="H8">
        <v>7.8959999999999999</v>
      </c>
      <c r="I8">
        <v>10.492000000000001</v>
      </c>
      <c r="J8">
        <v>12.62</v>
      </c>
      <c r="K8">
        <v>15.395</v>
      </c>
      <c r="L8">
        <v>8.4619999999999997</v>
      </c>
      <c r="M8">
        <v>11.342000000000001</v>
      </c>
      <c r="N8">
        <v>8.407</v>
      </c>
      <c r="O8">
        <v>12.085000000000001</v>
      </c>
      <c r="P8">
        <v>11.824</v>
      </c>
      <c r="Q8">
        <v>10.677</v>
      </c>
      <c r="R8">
        <v>8.3079999999999998</v>
      </c>
      <c r="S8">
        <v>8.4619999999999997</v>
      </c>
      <c r="T8">
        <v>8.5139999999999993</v>
      </c>
      <c r="U8">
        <v>10.294</v>
      </c>
      <c r="V8">
        <v>13.446</v>
      </c>
      <c r="W8">
        <v>12.621</v>
      </c>
      <c r="X8">
        <v>11.679</v>
      </c>
      <c r="Y8">
        <v>11.468</v>
      </c>
      <c r="Z8">
        <v>15.606</v>
      </c>
      <c r="AA8">
        <v>16.774999999999999</v>
      </c>
      <c r="AB8">
        <v>12.951000000000001</v>
      </c>
      <c r="AC8">
        <v>15.092000000000001</v>
      </c>
      <c r="AD8">
        <v>13.512</v>
      </c>
      <c r="AE8">
        <v>13.112</v>
      </c>
      <c r="AF8">
        <v>13.523</v>
      </c>
      <c r="AG8">
        <v>14.064</v>
      </c>
      <c r="AH8">
        <v>13.058</v>
      </c>
      <c r="AI8">
        <v>14.741</v>
      </c>
      <c r="AJ8">
        <v>11.004</v>
      </c>
      <c r="AK8">
        <v>8.6790000000000003</v>
      </c>
      <c r="AL8">
        <v>6.96</v>
      </c>
      <c r="AM8">
        <v>7.78</v>
      </c>
      <c r="AN8">
        <v>5.0199999999999996</v>
      </c>
      <c r="AO8">
        <v>7.9930000000000003</v>
      </c>
      <c r="AP8">
        <v>8.0389999999999997</v>
      </c>
      <c r="AQ8">
        <v>5.9420000000000002</v>
      </c>
      <c r="AR8">
        <v>3.79</v>
      </c>
      <c r="AS8">
        <v>4.1109999999999998</v>
      </c>
      <c r="AT8">
        <v>1.002</v>
      </c>
      <c r="AU8">
        <v>2.62</v>
      </c>
      <c r="AV8">
        <v>3.1779999999999999</v>
      </c>
      <c r="AW8">
        <v>2.399</v>
      </c>
      <c r="AX8">
        <v>3.3290000000000002</v>
      </c>
      <c r="AY8">
        <v>4.6029999999999998</v>
      </c>
      <c r="AZ8">
        <v>3.6709999999999998</v>
      </c>
      <c r="BA8">
        <v>5.9820000000000002</v>
      </c>
      <c r="BB8">
        <v>4.3479999999999999</v>
      </c>
      <c r="BC8">
        <v>3.3380000000000001</v>
      </c>
      <c r="BD8">
        <v>2.7280000000000002</v>
      </c>
      <c r="BE8">
        <v>4.319</v>
      </c>
      <c r="BF8">
        <v>3.484</v>
      </c>
      <c r="BG8">
        <v>4.3109999999999999</v>
      </c>
      <c r="BH8">
        <v>5.3220000000000001</v>
      </c>
      <c r="BI8">
        <v>2.8860000000000001</v>
      </c>
      <c r="BJ8">
        <v>-2.3809999999999998</v>
      </c>
      <c r="BK8">
        <v>2.7229999999999999</v>
      </c>
      <c r="BL8">
        <v>2.8250000000000002</v>
      </c>
      <c r="BM8">
        <v>1.4470000000000001</v>
      </c>
      <c r="BN8">
        <v>1.3069999999999999</v>
      </c>
      <c r="BO8">
        <v>1.4419999999999999</v>
      </c>
      <c r="BP8">
        <v>2.0880000000000001</v>
      </c>
      <c r="BQ8">
        <v>1.49</v>
      </c>
      <c r="BR8">
        <v>2.4710000000000001</v>
      </c>
      <c r="BS8">
        <v>2.7189999999999999</v>
      </c>
      <c r="BT8">
        <v>3.2120000000000002</v>
      </c>
      <c r="BU8">
        <v>-4.6289999999999996</v>
      </c>
      <c r="BV8">
        <v>7.2</v>
      </c>
      <c r="BW8">
        <v>6.4649999999999999</v>
      </c>
    </row>
    <row r="9" spans="1:76" x14ac:dyDescent="0.15">
      <c r="A9" t="s">
        <v>245</v>
      </c>
      <c r="B9" t="s">
        <v>246</v>
      </c>
      <c r="C9">
        <v>21.972000000000001</v>
      </c>
      <c r="D9">
        <v>29.704999999999998</v>
      </c>
      <c r="E9">
        <v>20.523</v>
      </c>
      <c r="F9">
        <v>5.3920000000000003</v>
      </c>
      <c r="G9">
        <v>5.4180000000000001</v>
      </c>
      <c r="H9">
        <v>7.0620000000000003</v>
      </c>
      <c r="I9">
        <v>9.2100000000000009</v>
      </c>
      <c r="J9">
        <v>13.180999999999999</v>
      </c>
      <c r="K9">
        <v>13.949</v>
      </c>
      <c r="L9">
        <v>10.999000000000001</v>
      </c>
      <c r="M9">
        <v>7.63</v>
      </c>
      <c r="N9">
        <v>9.8859999999999992</v>
      </c>
      <c r="O9">
        <v>12.48</v>
      </c>
      <c r="P9">
        <v>13.928000000000001</v>
      </c>
      <c r="Q9">
        <v>11.788</v>
      </c>
      <c r="R9">
        <v>6.5220000000000002</v>
      </c>
      <c r="S9">
        <v>7.9850000000000003</v>
      </c>
      <c r="T9">
        <v>5.4059999999999997</v>
      </c>
      <c r="U9">
        <v>2.758</v>
      </c>
      <c r="V9">
        <v>25.155000000000001</v>
      </c>
      <c r="W9">
        <v>5.3879999999999999</v>
      </c>
      <c r="X9">
        <v>10.301</v>
      </c>
      <c r="Y9">
        <v>12.896000000000001</v>
      </c>
      <c r="Z9">
        <v>9.0839999999999996</v>
      </c>
      <c r="AA9">
        <v>15.116</v>
      </c>
      <c r="AB9">
        <v>11.961</v>
      </c>
      <c r="AC9">
        <v>19.501000000000001</v>
      </c>
      <c r="AD9">
        <v>5.883</v>
      </c>
      <c r="AE9">
        <v>17.297000000000001</v>
      </c>
      <c r="AF9">
        <v>20.431000000000001</v>
      </c>
      <c r="AG9">
        <v>9.8190000000000008</v>
      </c>
      <c r="AH9">
        <v>12.257999999999999</v>
      </c>
      <c r="AI9">
        <v>17.120999999999999</v>
      </c>
      <c r="AJ9">
        <v>10.552</v>
      </c>
      <c r="AK9">
        <v>8.9770000000000003</v>
      </c>
      <c r="AL9">
        <v>9.5220000000000002</v>
      </c>
      <c r="AM9">
        <v>5.83</v>
      </c>
      <c r="AN9">
        <v>7.2549999999999999</v>
      </c>
      <c r="AO9">
        <v>6.5830000000000002</v>
      </c>
      <c r="AP9">
        <v>4.407</v>
      </c>
      <c r="AQ9">
        <v>3.2770000000000001</v>
      </c>
      <c r="AR9">
        <v>2.1080000000000001</v>
      </c>
      <c r="AS9">
        <v>-0.29199999999999998</v>
      </c>
      <c r="AT9">
        <v>1.633</v>
      </c>
      <c r="AU9">
        <v>7.19</v>
      </c>
      <c r="AV9">
        <v>3.9129999999999998</v>
      </c>
      <c r="AW9">
        <v>5.4550000000000001</v>
      </c>
      <c r="AX9">
        <v>3.1230000000000002</v>
      </c>
      <c r="AY9">
        <v>3.6059999999999999</v>
      </c>
      <c r="AZ9">
        <v>3.4729999999999999</v>
      </c>
      <c r="BA9">
        <v>1.5489999999999999</v>
      </c>
      <c r="BB9">
        <v>0.88400000000000001</v>
      </c>
      <c r="BC9">
        <v>3.4129999999999998</v>
      </c>
      <c r="BD9">
        <v>1.984</v>
      </c>
      <c r="BE9">
        <v>5.4489999999999998</v>
      </c>
      <c r="BF9">
        <v>4.2389999999999999</v>
      </c>
      <c r="BG9">
        <v>3.964</v>
      </c>
      <c r="BH9">
        <v>2.7240000000000002</v>
      </c>
      <c r="BI9">
        <v>0.53700000000000003</v>
      </c>
      <c r="BJ9">
        <v>-4.4329999999999998</v>
      </c>
      <c r="BK9">
        <v>4.9539999999999997</v>
      </c>
      <c r="BL9">
        <v>5.7549999999999999</v>
      </c>
      <c r="BM9">
        <v>2.1280000000000001</v>
      </c>
      <c r="BN9">
        <v>1.901</v>
      </c>
      <c r="BO9">
        <v>2.48</v>
      </c>
      <c r="BP9">
        <v>3.988</v>
      </c>
      <c r="BQ9">
        <v>2.7839999999999998</v>
      </c>
      <c r="BR9">
        <v>5.4820000000000002</v>
      </c>
      <c r="BS9">
        <v>4.4009999999999998</v>
      </c>
      <c r="BT9">
        <v>3.1309999999999998</v>
      </c>
      <c r="BU9">
        <v>-5.93</v>
      </c>
      <c r="BV9">
        <v>12.19</v>
      </c>
      <c r="BW9">
        <v>5.1340000000000003</v>
      </c>
    </row>
    <row r="10" spans="1:76" x14ac:dyDescent="0.15">
      <c r="A10" t="s">
        <v>247</v>
      </c>
      <c r="B10" t="s">
        <v>248</v>
      </c>
      <c r="C10">
        <v>19.79</v>
      </c>
      <c r="D10">
        <v>12.946999999999999</v>
      </c>
      <c r="E10">
        <v>21.134</v>
      </c>
      <c r="F10">
        <v>21.488</v>
      </c>
      <c r="G10">
        <v>19.026</v>
      </c>
      <c r="H10">
        <v>34.015000000000001</v>
      </c>
      <c r="I10">
        <v>16.937999999999999</v>
      </c>
      <c r="J10">
        <v>-0.109</v>
      </c>
      <c r="K10">
        <v>-3.2010000000000001</v>
      </c>
      <c r="L10">
        <v>-19.905999999999999</v>
      </c>
      <c r="M10">
        <v>14.041</v>
      </c>
      <c r="N10">
        <v>30.164999999999999</v>
      </c>
      <c r="O10">
        <v>18.029</v>
      </c>
      <c r="P10">
        <v>12.085000000000001</v>
      </c>
      <c r="Q10">
        <v>2.9740000000000002</v>
      </c>
      <c r="R10">
        <v>13.568</v>
      </c>
      <c r="S10">
        <v>10.173999999999999</v>
      </c>
      <c r="T10">
        <v>6.8920000000000003</v>
      </c>
      <c r="U10">
        <v>30.318999999999999</v>
      </c>
      <c r="V10">
        <v>2.8919999999999999</v>
      </c>
      <c r="W10">
        <v>-6.3810000000000002</v>
      </c>
      <c r="X10">
        <v>8.9580000000000002</v>
      </c>
      <c r="Y10">
        <v>13.997999999999999</v>
      </c>
      <c r="Z10">
        <v>23.44</v>
      </c>
      <c r="AA10">
        <v>10.207000000000001</v>
      </c>
      <c r="AB10">
        <v>30.53</v>
      </c>
      <c r="AC10">
        <v>18.574000000000002</v>
      </c>
      <c r="AD10">
        <v>16.489999999999998</v>
      </c>
      <c r="AE10">
        <v>10.358000000000001</v>
      </c>
      <c r="AF10">
        <v>23.652000000000001</v>
      </c>
      <c r="AG10">
        <v>20.568000000000001</v>
      </c>
      <c r="AH10">
        <v>18.658000000000001</v>
      </c>
      <c r="AI10">
        <v>23.599</v>
      </c>
      <c r="AJ10">
        <v>6.8929999999999998</v>
      </c>
      <c r="AK10">
        <v>10.528</v>
      </c>
      <c r="AL10">
        <v>14.321999999999999</v>
      </c>
      <c r="AM10">
        <v>9.3620000000000001</v>
      </c>
      <c r="AN10">
        <v>18.404</v>
      </c>
      <c r="AO10">
        <v>-7.016</v>
      </c>
      <c r="AP10">
        <v>-3.758</v>
      </c>
      <c r="AQ10">
        <v>3.2269999999999999</v>
      </c>
      <c r="AR10">
        <v>1.5760000000000001</v>
      </c>
      <c r="AS10">
        <v>4.3090000000000002</v>
      </c>
      <c r="AT10">
        <v>7.548</v>
      </c>
      <c r="AU10">
        <v>-9.3659999999999997</v>
      </c>
      <c r="AV10">
        <v>3.8460000000000001</v>
      </c>
      <c r="AW10">
        <v>-0.20499999999999999</v>
      </c>
      <c r="AX10">
        <v>8.9700000000000006</v>
      </c>
      <c r="AY10">
        <v>-2.319</v>
      </c>
      <c r="AZ10">
        <v>4.9059999999999997</v>
      </c>
      <c r="BA10">
        <v>-0.81899999999999995</v>
      </c>
      <c r="BB10">
        <v>-2.6070000000000002</v>
      </c>
      <c r="BC10">
        <v>14.497</v>
      </c>
      <c r="BD10">
        <v>-1.6839999999999999</v>
      </c>
      <c r="BE10">
        <v>-0.44600000000000001</v>
      </c>
      <c r="BF10">
        <v>-2.3679999999999999</v>
      </c>
      <c r="BG10">
        <v>-33.189</v>
      </c>
      <c r="BH10">
        <v>3.6659999999999999</v>
      </c>
      <c r="BI10">
        <v>3.2570000000000001</v>
      </c>
      <c r="BJ10">
        <v>29.733000000000001</v>
      </c>
      <c r="BK10">
        <v>-6.7859999999999996</v>
      </c>
      <c r="BL10">
        <v>-0.121</v>
      </c>
      <c r="BM10">
        <v>7.0529999999999999</v>
      </c>
      <c r="BN10">
        <v>3.0230000000000001</v>
      </c>
      <c r="BO10">
        <v>3.6579999999999999</v>
      </c>
      <c r="BP10">
        <v>6.4710000000000001</v>
      </c>
      <c r="BQ10">
        <v>3.0830000000000002</v>
      </c>
      <c r="BR10">
        <v>1.6020000000000001</v>
      </c>
      <c r="BS10">
        <v>7.5449999999999999</v>
      </c>
      <c r="BT10">
        <v>9.4550000000000001</v>
      </c>
      <c r="BU10">
        <v>8.8000000000000007</v>
      </c>
      <c r="BV10">
        <v>-7.2519999999999998</v>
      </c>
      <c r="BW10">
        <v>93.64</v>
      </c>
    </row>
    <row r="11" spans="1:76" x14ac:dyDescent="0.15">
      <c r="A11" t="s">
        <v>70</v>
      </c>
      <c r="B11" t="s">
        <v>249</v>
      </c>
      <c r="C11">
        <v>17.3</v>
      </c>
      <c r="D11">
        <v>25.97</v>
      </c>
      <c r="E11">
        <v>16.521000000000001</v>
      </c>
      <c r="F11">
        <v>3.71</v>
      </c>
      <c r="G11">
        <v>6.2110000000000003</v>
      </c>
      <c r="H11">
        <v>7.476</v>
      </c>
      <c r="I11">
        <v>10.224</v>
      </c>
      <c r="J11">
        <v>12.891999999999999</v>
      </c>
      <c r="K11">
        <v>15.454000000000001</v>
      </c>
      <c r="L11">
        <v>9.1259999999999994</v>
      </c>
      <c r="M11">
        <v>10.816000000000001</v>
      </c>
      <c r="N11">
        <v>8.4139999999999997</v>
      </c>
      <c r="O11">
        <v>12.076000000000001</v>
      </c>
      <c r="P11">
        <v>12.103</v>
      </c>
      <c r="Q11">
        <v>10.913</v>
      </c>
      <c r="R11">
        <v>8.0090000000000003</v>
      </c>
      <c r="S11">
        <v>8.3789999999999996</v>
      </c>
      <c r="T11">
        <v>8.1129999999999995</v>
      </c>
      <c r="U11">
        <v>9.0879999999999992</v>
      </c>
      <c r="V11">
        <v>15.031000000000001</v>
      </c>
      <c r="W11">
        <v>11.865</v>
      </c>
      <c r="X11">
        <v>11.531000000000001</v>
      </c>
      <c r="Y11">
        <v>11.622999999999999</v>
      </c>
      <c r="Z11">
        <v>14.702999999999999</v>
      </c>
      <c r="AA11">
        <v>16.641999999999999</v>
      </c>
      <c r="AB11">
        <v>12.661</v>
      </c>
      <c r="AC11">
        <v>15.574</v>
      </c>
      <c r="AD11">
        <v>12.544</v>
      </c>
      <c r="AE11">
        <v>13.627000000000001</v>
      </c>
      <c r="AF11">
        <v>14.226000000000001</v>
      </c>
      <c r="AG11">
        <v>13.45</v>
      </c>
      <c r="AH11">
        <v>12.885999999999999</v>
      </c>
      <c r="AI11">
        <v>14.903</v>
      </c>
      <c r="AJ11">
        <v>11.010999999999999</v>
      </c>
      <c r="AK11">
        <v>8.6880000000000006</v>
      </c>
      <c r="AL11">
        <v>7.165</v>
      </c>
      <c r="AM11">
        <v>7.5110000000000001</v>
      </c>
      <c r="AN11">
        <v>5.0810000000000004</v>
      </c>
      <c r="AO11">
        <v>8.0879999999999992</v>
      </c>
      <c r="AP11">
        <v>7.7720000000000002</v>
      </c>
      <c r="AQ11">
        <v>5.6589999999999998</v>
      </c>
      <c r="AR11">
        <v>3.6219999999999999</v>
      </c>
      <c r="AS11">
        <v>3.5979999999999999</v>
      </c>
      <c r="AT11">
        <v>0.98499999999999999</v>
      </c>
      <c r="AU11">
        <v>3.3050000000000002</v>
      </c>
      <c r="AV11">
        <v>3.2549999999999999</v>
      </c>
      <c r="AW11">
        <v>2.79</v>
      </c>
      <c r="AX11">
        <v>3.2349999999999999</v>
      </c>
      <c r="AY11">
        <v>4.5730000000000004</v>
      </c>
      <c r="AZ11">
        <v>3.6320000000000001</v>
      </c>
      <c r="BA11">
        <v>5.5380000000000003</v>
      </c>
      <c r="BB11">
        <v>4.032</v>
      </c>
      <c r="BC11">
        <v>3.226</v>
      </c>
      <c r="BD11">
        <v>2.698</v>
      </c>
      <c r="BE11">
        <v>4.4980000000000002</v>
      </c>
      <c r="BF11">
        <v>3.6320000000000001</v>
      </c>
      <c r="BG11">
        <v>4.657</v>
      </c>
      <c r="BH11">
        <v>5.0430000000000001</v>
      </c>
      <c r="BI11">
        <v>2.6280000000000001</v>
      </c>
      <c r="BJ11">
        <v>-2.8090000000000002</v>
      </c>
      <c r="BK11">
        <v>3.04</v>
      </c>
      <c r="BL11">
        <v>3.161</v>
      </c>
      <c r="BM11">
        <v>1.4790000000000001</v>
      </c>
      <c r="BN11">
        <v>1.359</v>
      </c>
      <c r="BO11">
        <v>1.5389999999999999</v>
      </c>
      <c r="BP11">
        <v>2.2639999999999998</v>
      </c>
      <c r="BQ11">
        <v>1.6240000000000001</v>
      </c>
      <c r="BR11">
        <v>2.8250000000000002</v>
      </c>
      <c r="BS11">
        <v>2.8759999999999999</v>
      </c>
      <c r="BT11">
        <v>3.145</v>
      </c>
      <c r="BU11">
        <v>-4.915</v>
      </c>
      <c r="BV11">
        <v>7.9509999999999996</v>
      </c>
      <c r="BW11">
        <v>5.4740000000000002</v>
      </c>
    </row>
    <row r="12" spans="1:76" x14ac:dyDescent="0.15">
      <c r="A12" t="s">
        <v>155</v>
      </c>
      <c r="B12" t="s">
        <v>250</v>
      </c>
      <c r="C12">
        <v>15.932</v>
      </c>
      <c r="D12">
        <v>26</v>
      </c>
      <c r="E12">
        <v>17.79</v>
      </c>
      <c r="F12">
        <v>4.9390000000000001</v>
      </c>
      <c r="G12">
        <v>4.5679999999999996</v>
      </c>
      <c r="H12">
        <v>6.1749999999999998</v>
      </c>
      <c r="I12">
        <v>12.773</v>
      </c>
      <c r="J12">
        <v>10.622</v>
      </c>
      <c r="K12">
        <v>12.7</v>
      </c>
      <c r="L12">
        <v>8.8970000000000002</v>
      </c>
      <c r="M12">
        <v>8.0060000000000002</v>
      </c>
      <c r="N12">
        <v>9.3190000000000008</v>
      </c>
      <c r="O12">
        <v>12.417</v>
      </c>
      <c r="P12">
        <v>12.855</v>
      </c>
      <c r="Q12">
        <v>9.4510000000000005</v>
      </c>
      <c r="R12">
        <v>6.9660000000000002</v>
      </c>
      <c r="S12">
        <v>8.0719999999999992</v>
      </c>
      <c r="T12">
        <v>8.4410000000000007</v>
      </c>
      <c r="U12">
        <v>10.115</v>
      </c>
      <c r="V12">
        <v>14.503</v>
      </c>
      <c r="W12">
        <v>10.738</v>
      </c>
      <c r="X12">
        <v>12.143000000000001</v>
      </c>
      <c r="Y12">
        <v>11.493</v>
      </c>
      <c r="Z12">
        <v>13.996</v>
      </c>
      <c r="AA12">
        <v>18.032</v>
      </c>
      <c r="AB12">
        <v>16.032</v>
      </c>
      <c r="AC12">
        <v>16.102</v>
      </c>
      <c r="AD12">
        <v>12.715999999999999</v>
      </c>
      <c r="AE12">
        <v>13.711</v>
      </c>
      <c r="AF12">
        <v>14.387</v>
      </c>
      <c r="AG12">
        <v>15.037000000000001</v>
      </c>
      <c r="AH12">
        <v>16.108000000000001</v>
      </c>
      <c r="AI12">
        <v>15.942</v>
      </c>
      <c r="AJ12">
        <v>10.813000000000001</v>
      </c>
      <c r="AK12">
        <v>8.8610000000000007</v>
      </c>
      <c r="AL12">
        <v>7.9249999999999998</v>
      </c>
      <c r="AM12">
        <v>6.3769999999999998</v>
      </c>
      <c r="AN12">
        <v>5.7119999999999997</v>
      </c>
      <c r="AO12">
        <v>6.0049999999999999</v>
      </c>
      <c r="AP12">
        <v>6.5190000000000001</v>
      </c>
      <c r="AQ12">
        <v>5.6</v>
      </c>
      <c r="AR12">
        <v>4.0789999999999997</v>
      </c>
      <c r="AS12">
        <v>4.4870000000000001</v>
      </c>
      <c r="AT12">
        <v>2.82</v>
      </c>
      <c r="AU12">
        <v>2.5339999999999998</v>
      </c>
      <c r="AV12">
        <v>2.8580000000000001</v>
      </c>
      <c r="AW12">
        <v>3.726</v>
      </c>
      <c r="AX12">
        <v>1.8420000000000001</v>
      </c>
      <c r="AY12">
        <v>3.2759999999999998</v>
      </c>
      <c r="AZ12">
        <v>3.1869999999999998</v>
      </c>
      <c r="BA12">
        <v>5.4539999999999997</v>
      </c>
      <c r="BB12">
        <v>4.1399999999999997</v>
      </c>
      <c r="BC12">
        <v>3.8109999999999999</v>
      </c>
      <c r="BD12">
        <v>3.6259999999999999</v>
      </c>
      <c r="BE12">
        <v>4.1070000000000002</v>
      </c>
      <c r="BF12">
        <v>4.1210000000000004</v>
      </c>
      <c r="BG12">
        <v>4.0270000000000001</v>
      </c>
      <c r="BH12">
        <v>4.4349999999999996</v>
      </c>
      <c r="BI12">
        <v>3.27</v>
      </c>
      <c r="BJ12">
        <v>0.25700000000000001</v>
      </c>
      <c r="BK12">
        <v>2.8929999999999998</v>
      </c>
      <c r="BL12">
        <v>2.3580000000000001</v>
      </c>
      <c r="BM12">
        <v>1.4039999999999999</v>
      </c>
      <c r="BN12">
        <v>1.4590000000000001</v>
      </c>
      <c r="BO12">
        <v>1.137</v>
      </c>
      <c r="BP12">
        <v>1.506</v>
      </c>
      <c r="BQ12">
        <v>1.8089999999999999</v>
      </c>
      <c r="BR12">
        <v>2.3410000000000002</v>
      </c>
      <c r="BS12">
        <v>2.246</v>
      </c>
      <c r="BT12">
        <v>2.3959999999999999</v>
      </c>
      <c r="BU12">
        <v>-3.117</v>
      </c>
      <c r="BV12">
        <v>6.49</v>
      </c>
      <c r="BW12">
        <v>6.0449999999999999</v>
      </c>
    </row>
    <row r="13" spans="1:76" x14ac:dyDescent="0.15">
      <c r="A13" t="s">
        <v>251</v>
      </c>
      <c r="B13" t="s">
        <v>252</v>
      </c>
      <c r="C13">
        <v>14.903</v>
      </c>
      <c r="D13">
        <v>35.893999999999998</v>
      </c>
      <c r="E13">
        <v>14.346</v>
      </c>
      <c r="F13">
        <v>-3.585</v>
      </c>
      <c r="G13">
        <v>10.138999999999999</v>
      </c>
      <c r="H13">
        <v>12.477</v>
      </c>
      <c r="I13">
        <v>12.590999999999999</v>
      </c>
      <c r="J13">
        <v>20.332999999999998</v>
      </c>
      <c r="K13">
        <v>19.695</v>
      </c>
      <c r="L13">
        <v>1.208</v>
      </c>
      <c r="M13">
        <v>17.035</v>
      </c>
      <c r="N13">
        <v>7.0940000000000003</v>
      </c>
      <c r="O13">
        <v>15.226000000000001</v>
      </c>
      <c r="P13">
        <v>12.234999999999999</v>
      </c>
      <c r="Q13">
        <v>17.219000000000001</v>
      </c>
      <c r="R13">
        <v>6.8150000000000004</v>
      </c>
      <c r="S13">
        <v>11.506</v>
      </c>
      <c r="T13">
        <v>8.1709999999999994</v>
      </c>
      <c r="U13">
        <v>7.258</v>
      </c>
      <c r="V13">
        <v>18.780999999999999</v>
      </c>
      <c r="W13">
        <v>11.010999999999999</v>
      </c>
      <c r="X13">
        <v>8.359</v>
      </c>
      <c r="Y13">
        <v>12.692</v>
      </c>
      <c r="Z13">
        <v>17.079000000000001</v>
      </c>
      <c r="AA13">
        <v>20.326000000000001</v>
      </c>
      <c r="AB13">
        <v>-3.6789999999999998</v>
      </c>
      <c r="AC13">
        <v>22.841000000000001</v>
      </c>
      <c r="AD13">
        <v>8.8230000000000004</v>
      </c>
      <c r="AE13">
        <v>7.9829999999999997</v>
      </c>
      <c r="AF13">
        <v>16.782</v>
      </c>
      <c r="AG13">
        <v>17.515000000000001</v>
      </c>
      <c r="AH13">
        <v>3.1120000000000001</v>
      </c>
      <c r="AI13">
        <v>16.268000000000001</v>
      </c>
      <c r="AJ13">
        <v>1.46</v>
      </c>
      <c r="AK13">
        <v>6.0839999999999996</v>
      </c>
      <c r="AL13">
        <v>6.8579999999999997</v>
      </c>
      <c r="AM13">
        <v>10.499000000000001</v>
      </c>
      <c r="AN13">
        <v>7.5250000000000004</v>
      </c>
      <c r="AO13">
        <v>13.33</v>
      </c>
      <c r="AP13">
        <v>12.045</v>
      </c>
      <c r="AQ13">
        <v>6.274</v>
      </c>
      <c r="AR13">
        <v>0.19400000000000001</v>
      </c>
      <c r="AS13">
        <v>-3.61</v>
      </c>
      <c r="AT13">
        <v>-10.128</v>
      </c>
      <c r="AU13">
        <v>7.3959999999999999</v>
      </c>
      <c r="AV13">
        <v>4.25</v>
      </c>
      <c r="AW13">
        <v>-1.6739999999999999</v>
      </c>
      <c r="AX13">
        <v>2.339</v>
      </c>
      <c r="AY13">
        <v>11.177</v>
      </c>
      <c r="AZ13">
        <v>7.0570000000000004</v>
      </c>
      <c r="BA13">
        <v>11.090999999999999</v>
      </c>
      <c r="BB13">
        <v>2.5369999999999999</v>
      </c>
      <c r="BC13">
        <v>-0.72899999999999998</v>
      </c>
      <c r="BD13">
        <v>2.0739999999999998</v>
      </c>
      <c r="BE13">
        <v>7.968</v>
      </c>
      <c r="BF13">
        <v>6.2969999999999997</v>
      </c>
      <c r="BG13">
        <v>8.3170000000000002</v>
      </c>
      <c r="BH13">
        <v>9.234</v>
      </c>
      <c r="BI13">
        <v>2.48</v>
      </c>
      <c r="BJ13">
        <v>-14.073</v>
      </c>
      <c r="BK13">
        <v>6.0010000000000003</v>
      </c>
      <c r="BL13">
        <v>9.1530000000000005</v>
      </c>
      <c r="BM13">
        <v>-1.1180000000000001</v>
      </c>
      <c r="BN13">
        <v>-0.16200000000000001</v>
      </c>
      <c r="BO13">
        <v>3.464</v>
      </c>
      <c r="BP13">
        <v>2.2749999999999999</v>
      </c>
      <c r="BQ13">
        <v>1.163</v>
      </c>
      <c r="BR13">
        <v>6.585</v>
      </c>
      <c r="BS13">
        <v>4.7240000000000002</v>
      </c>
      <c r="BT13">
        <v>5.3390000000000004</v>
      </c>
      <c r="BU13">
        <v>-6.0039999999999996</v>
      </c>
      <c r="BV13">
        <v>11.589</v>
      </c>
      <c r="BW13">
        <v>12.16</v>
      </c>
    </row>
    <row r="14" spans="1:76" x14ac:dyDescent="0.15">
      <c r="A14" t="s">
        <v>177</v>
      </c>
      <c r="B14" t="s">
        <v>253</v>
      </c>
      <c r="C14">
        <v>27.824000000000002</v>
      </c>
      <c r="D14">
        <v>33.314</v>
      </c>
      <c r="E14">
        <v>2.2010000000000001</v>
      </c>
      <c r="F14">
        <v>-2.4550000000000001</v>
      </c>
      <c r="G14">
        <v>6.5970000000000004</v>
      </c>
      <c r="H14">
        <v>6.2009999999999996</v>
      </c>
      <c r="I14">
        <v>3.516</v>
      </c>
      <c r="J14">
        <v>15.345000000000001</v>
      </c>
      <c r="K14">
        <v>11.122999999999999</v>
      </c>
      <c r="L14">
        <v>22.995000000000001</v>
      </c>
      <c r="M14">
        <v>19.34</v>
      </c>
      <c r="N14">
        <v>5.4580000000000002</v>
      </c>
      <c r="O14">
        <v>2.46</v>
      </c>
      <c r="P14">
        <v>10.010999999999999</v>
      </c>
      <c r="Q14">
        <v>12.339</v>
      </c>
      <c r="R14">
        <v>11.933</v>
      </c>
      <c r="S14">
        <v>8.5749999999999993</v>
      </c>
      <c r="T14">
        <v>7.2759999999999998</v>
      </c>
      <c r="U14">
        <v>9.6289999999999996</v>
      </c>
      <c r="V14">
        <v>21.324999999999999</v>
      </c>
      <c r="W14">
        <v>25.041</v>
      </c>
      <c r="X14">
        <v>15.021000000000001</v>
      </c>
      <c r="Y14">
        <v>12.582000000000001</v>
      </c>
      <c r="Z14">
        <v>20.925999999999998</v>
      </c>
      <c r="AA14">
        <v>37.311</v>
      </c>
      <c r="AB14">
        <v>2.8479999999999999</v>
      </c>
      <c r="AC14">
        <v>18.655000000000001</v>
      </c>
      <c r="AD14">
        <v>17.773</v>
      </c>
      <c r="AE14">
        <v>13.678000000000001</v>
      </c>
      <c r="AF14">
        <v>16.896000000000001</v>
      </c>
      <c r="AG14">
        <v>14.911</v>
      </c>
      <c r="AH14">
        <v>18.198</v>
      </c>
      <c r="AI14">
        <v>11.916</v>
      </c>
      <c r="AJ14">
        <v>16.393999999999998</v>
      </c>
      <c r="AK14">
        <v>15.465999999999999</v>
      </c>
      <c r="AL14">
        <v>4.867</v>
      </c>
      <c r="AM14">
        <v>-6.0439999999999996</v>
      </c>
      <c r="AN14">
        <v>1.028</v>
      </c>
      <c r="AO14">
        <v>12.332000000000001</v>
      </c>
      <c r="AP14">
        <v>14.605</v>
      </c>
      <c r="AQ14">
        <v>2.33</v>
      </c>
      <c r="AR14">
        <v>5.3959999999999999</v>
      </c>
      <c r="AS14">
        <v>3.577</v>
      </c>
      <c r="AT14">
        <v>-1.5620000000000001</v>
      </c>
      <c r="AU14">
        <v>7.617</v>
      </c>
      <c r="AV14">
        <v>7.8440000000000003</v>
      </c>
      <c r="AW14">
        <v>4.7560000000000002</v>
      </c>
      <c r="AX14">
        <v>14.284000000000001</v>
      </c>
      <c r="AY14">
        <v>7.0449999999999999</v>
      </c>
      <c r="AZ14">
        <v>3.4340000000000002</v>
      </c>
      <c r="BA14">
        <v>15.731</v>
      </c>
      <c r="BB14">
        <v>2.835</v>
      </c>
      <c r="BC14">
        <v>0.54300000000000004</v>
      </c>
      <c r="BD14">
        <v>-2.5960000000000001</v>
      </c>
      <c r="BE14">
        <v>5.9269999999999996</v>
      </c>
      <c r="BF14">
        <v>5.8410000000000002</v>
      </c>
      <c r="BG14">
        <v>8.1489999999999991</v>
      </c>
      <c r="BH14">
        <v>4.7359999999999998</v>
      </c>
      <c r="BI14">
        <v>3.609</v>
      </c>
      <c r="BJ14">
        <v>-14.159000000000001</v>
      </c>
      <c r="BK14">
        <v>11.141999999999999</v>
      </c>
      <c r="BL14">
        <v>9.4499999999999993</v>
      </c>
      <c r="BM14">
        <v>4.2699999999999996</v>
      </c>
      <c r="BN14">
        <v>1.92</v>
      </c>
      <c r="BO14">
        <v>2.5830000000000002</v>
      </c>
      <c r="BP14">
        <v>5.4560000000000004</v>
      </c>
      <c r="BQ14">
        <v>0.47699999999999998</v>
      </c>
      <c r="BR14">
        <v>5.2080000000000002</v>
      </c>
      <c r="BS14">
        <v>5.4189999999999996</v>
      </c>
      <c r="BT14">
        <v>2.75</v>
      </c>
      <c r="BU14">
        <v>-17.748999999999999</v>
      </c>
      <c r="BV14">
        <v>18.645</v>
      </c>
      <c r="BW14">
        <v>21.809000000000001</v>
      </c>
    </row>
    <row r="15" spans="1:76" x14ac:dyDescent="0.15">
      <c r="A15" t="s">
        <v>150</v>
      </c>
      <c r="B15" t="s">
        <v>254</v>
      </c>
      <c r="C15">
        <v>16.472000000000001</v>
      </c>
      <c r="D15">
        <v>51.442</v>
      </c>
      <c r="E15">
        <v>4.5839999999999996</v>
      </c>
      <c r="F15">
        <v>-7.7750000000000004</v>
      </c>
      <c r="G15">
        <v>3.0720000000000001</v>
      </c>
      <c r="H15">
        <v>6.9690000000000003</v>
      </c>
      <c r="I15">
        <v>23.484999999999999</v>
      </c>
      <c r="J15">
        <v>15.170999999999999</v>
      </c>
      <c r="K15">
        <v>3.9929999999999999</v>
      </c>
      <c r="L15">
        <v>4.7069999999999999</v>
      </c>
      <c r="M15">
        <v>15.914999999999999</v>
      </c>
      <c r="N15">
        <v>7.4130000000000003</v>
      </c>
      <c r="O15">
        <v>9.2880000000000003</v>
      </c>
      <c r="P15">
        <v>14.657999999999999</v>
      </c>
      <c r="Q15">
        <v>17.068999999999999</v>
      </c>
      <c r="R15">
        <v>3.605</v>
      </c>
      <c r="S15">
        <v>13.678000000000001</v>
      </c>
      <c r="T15">
        <v>9.1690000000000005</v>
      </c>
      <c r="U15">
        <v>11.349</v>
      </c>
      <c r="V15">
        <v>26.26</v>
      </c>
      <c r="W15">
        <v>17.512</v>
      </c>
      <c r="X15">
        <v>12.177</v>
      </c>
      <c r="Y15">
        <v>13.925000000000001</v>
      </c>
      <c r="Z15">
        <v>22.186</v>
      </c>
      <c r="AA15">
        <v>50.112000000000002</v>
      </c>
      <c r="AB15">
        <v>-7.391</v>
      </c>
      <c r="AC15">
        <v>31.146000000000001</v>
      </c>
      <c r="AD15">
        <v>13.308999999999999</v>
      </c>
      <c r="AE15">
        <v>6.9059999999999997</v>
      </c>
      <c r="AF15">
        <v>20.902999999999999</v>
      </c>
      <c r="AG15">
        <v>25.748999999999999</v>
      </c>
      <c r="AH15">
        <v>17.501999999999999</v>
      </c>
      <c r="AI15">
        <v>16.925999999999998</v>
      </c>
      <c r="AJ15">
        <v>5.6580000000000004</v>
      </c>
      <c r="AK15">
        <v>13.489000000000001</v>
      </c>
      <c r="AL15">
        <v>7.101</v>
      </c>
      <c r="AM15">
        <v>-6.9539999999999997</v>
      </c>
      <c r="AN15">
        <v>6.0590000000000002</v>
      </c>
      <c r="AO15">
        <v>9.8119999999999994</v>
      </c>
      <c r="AP15">
        <v>14.528</v>
      </c>
      <c r="AQ15">
        <v>2.9</v>
      </c>
      <c r="AR15">
        <v>3.0910000000000002</v>
      </c>
      <c r="AS15">
        <v>-1.129</v>
      </c>
      <c r="AT15">
        <v>-6.5839999999999996</v>
      </c>
      <c r="AU15">
        <v>8.9990000000000006</v>
      </c>
      <c r="AV15">
        <v>7.6449999999999996</v>
      </c>
      <c r="AW15">
        <v>4.0149999999999997</v>
      </c>
      <c r="AX15">
        <v>9.2360000000000007</v>
      </c>
      <c r="AY15">
        <v>8.6140000000000008</v>
      </c>
      <c r="AZ15">
        <v>4.9800000000000004</v>
      </c>
      <c r="BA15">
        <v>21.498999999999999</v>
      </c>
      <c r="BB15">
        <v>1.8460000000000001</v>
      </c>
      <c r="BC15">
        <v>-1.23</v>
      </c>
      <c r="BD15">
        <v>-0.74</v>
      </c>
      <c r="BE15">
        <v>7.7590000000000003</v>
      </c>
      <c r="BF15">
        <v>9.7040000000000006</v>
      </c>
      <c r="BG15">
        <v>9.3979999999999997</v>
      </c>
      <c r="BH15">
        <v>6.532</v>
      </c>
      <c r="BI15">
        <v>5.1790000000000003</v>
      </c>
      <c r="BJ15">
        <v>-14.928000000000001</v>
      </c>
      <c r="BK15">
        <v>12.901</v>
      </c>
      <c r="BL15">
        <v>11.574</v>
      </c>
      <c r="BM15">
        <v>1.9119999999999999</v>
      </c>
      <c r="BN15">
        <v>1.028</v>
      </c>
      <c r="BO15">
        <v>2.9169999999999998</v>
      </c>
      <c r="BP15">
        <v>3.415</v>
      </c>
      <c r="BQ15">
        <v>0.624</v>
      </c>
      <c r="BR15">
        <v>6.6929999999999996</v>
      </c>
      <c r="BS15">
        <v>5.1609999999999996</v>
      </c>
      <c r="BT15">
        <v>2.5939999999999999</v>
      </c>
      <c r="BU15">
        <v>-13.956</v>
      </c>
      <c r="BV15">
        <v>16.977</v>
      </c>
      <c r="BW15">
        <v>27.437000000000001</v>
      </c>
    </row>
    <row r="16" spans="1:76" x14ac:dyDescent="0.15">
      <c r="A16" t="s">
        <v>70</v>
      </c>
      <c r="B16" t="s">
        <v>255</v>
      </c>
      <c r="C16">
        <v>17.3</v>
      </c>
      <c r="D16">
        <v>25.97</v>
      </c>
      <c r="E16">
        <v>16.521000000000001</v>
      </c>
      <c r="F16">
        <v>3.71</v>
      </c>
      <c r="G16">
        <v>6.2110000000000003</v>
      </c>
      <c r="H16">
        <v>7.476</v>
      </c>
      <c r="I16">
        <v>10.224</v>
      </c>
      <c r="J16">
        <v>12.891999999999999</v>
      </c>
      <c r="K16">
        <v>15.454000000000001</v>
      </c>
      <c r="L16">
        <v>9.1259999999999994</v>
      </c>
      <c r="M16">
        <v>10.816000000000001</v>
      </c>
      <c r="N16">
        <v>8.4139999999999997</v>
      </c>
      <c r="O16">
        <v>12.076000000000001</v>
      </c>
      <c r="P16">
        <v>12.103</v>
      </c>
      <c r="Q16">
        <v>10.913</v>
      </c>
      <c r="R16">
        <v>8.0090000000000003</v>
      </c>
      <c r="S16">
        <v>8.3789999999999996</v>
      </c>
      <c r="T16">
        <v>8.1129999999999995</v>
      </c>
      <c r="U16">
        <v>9.0879999999999992</v>
      </c>
      <c r="V16">
        <v>15.031000000000001</v>
      </c>
      <c r="W16">
        <v>11.865</v>
      </c>
      <c r="X16">
        <v>11.531000000000001</v>
      </c>
      <c r="Y16">
        <v>11.622999999999999</v>
      </c>
      <c r="Z16">
        <v>14.702999999999999</v>
      </c>
      <c r="AA16">
        <v>16.641999999999999</v>
      </c>
      <c r="AB16">
        <v>12.661</v>
      </c>
      <c r="AC16">
        <v>15.574</v>
      </c>
      <c r="AD16">
        <v>12.544</v>
      </c>
      <c r="AE16">
        <v>13.627000000000001</v>
      </c>
      <c r="AF16">
        <v>14.226000000000001</v>
      </c>
      <c r="AG16">
        <v>13.45</v>
      </c>
      <c r="AH16">
        <v>12.885999999999999</v>
      </c>
      <c r="AI16">
        <v>14.903</v>
      </c>
      <c r="AJ16">
        <v>11.010999999999999</v>
      </c>
      <c r="AK16">
        <v>8.6880000000000006</v>
      </c>
      <c r="AL16">
        <v>7.165</v>
      </c>
      <c r="AM16">
        <v>7.5110000000000001</v>
      </c>
      <c r="AN16">
        <v>5.0810000000000004</v>
      </c>
      <c r="AO16">
        <v>8.0879999999999992</v>
      </c>
      <c r="AP16">
        <v>7.7720000000000002</v>
      </c>
      <c r="AQ16">
        <v>5.6589999999999998</v>
      </c>
      <c r="AR16">
        <v>3.6219999999999999</v>
      </c>
      <c r="AS16">
        <v>3.5979999999999999</v>
      </c>
      <c r="AT16">
        <v>0.98499999999999999</v>
      </c>
      <c r="AU16">
        <v>3.3050000000000002</v>
      </c>
      <c r="AV16">
        <v>3.2549999999999999</v>
      </c>
      <c r="AW16">
        <v>2.79</v>
      </c>
      <c r="AX16">
        <v>3.2349999999999999</v>
      </c>
      <c r="AY16">
        <v>4.5730000000000004</v>
      </c>
      <c r="AZ16">
        <v>3.6320000000000001</v>
      </c>
      <c r="BA16">
        <v>5.5380000000000003</v>
      </c>
      <c r="BB16">
        <v>4.032</v>
      </c>
      <c r="BC16">
        <v>3.226</v>
      </c>
      <c r="BD16">
        <v>2.698</v>
      </c>
      <c r="BE16">
        <v>4.4980000000000002</v>
      </c>
      <c r="BF16">
        <v>3.6320000000000001</v>
      </c>
      <c r="BG16">
        <v>4.657</v>
      </c>
      <c r="BH16">
        <v>5.0430000000000001</v>
      </c>
      <c r="BI16">
        <v>2.6280000000000001</v>
      </c>
      <c r="BJ16">
        <v>-2.8090000000000002</v>
      </c>
      <c r="BK16">
        <v>3.04</v>
      </c>
      <c r="BL16">
        <v>3.161</v>
      </c>
      <c r="BM16">
        <v>1.4790000000000001</v>
      </c>
      <c r="BN16">
        <v>1.359</v>
      </c>
      <c r="BO16">
        <v>1.5389999999999999</v>
      </c>
      <c r="BP16">
        <v>2.2639999999999998</v>
      </c>
      <c r="BQ16">
        <v>1.6240000000000001</v>
      </c>
      <c r="BR16">
        <v>2.8250000000000002</v>
      </c>
      <c r="BS16">
        <v>2.8759999999999999</v>
      </c>
      <c r="BT16">
        <v>3.145</v>
      </c>
      <c r="BU16">
        <v>-4.915</v>
      </c>
      <c r="BV16">
        <v>7.9509999999999996</v>
      </c>
      <c r="BW16">
        <v>5.4740000000000002</v>
      </c>
    </row>
    <row r="17" spans="1:75" x14ac:dyDescent="0.15">
      <c r="A17" t="s">
        <v>256</v>
      </c>
      <c r="B17" t="s">
        <v>257</v>
      </c>
      <c r="C17">
        <v>12.586</v>
      </c>
      <c r="D17">
        <v>27.166</v>
      </c>
      <c r="E17">
        <v>19.747</v>
      </c>
      <c r="F17">
        <v>4.16</v>
      </c>
      <c r="G17">
        <v>8.3049999999999997</v>
      </c>
      <c r="H17">
        <v>8.6170000000000009</v>
      </c>
      <c r="I17">
        <v>12.836</v>
      </c>
      <c r="J17">
        <v>11.814</v>
      </c>
      <c r="K17">
        <v>14.132999999999999</v>
      </c>
      <c r="L17">
        <v>9.9369999999999994</v>
      </c>
      <c r="M17">
        <v>9.2100000000000009</v>
      </c>
      <c r="N17">
        <v>11.816000000000001</v>
      </c>
      <c r="O17">
        <v>13.057</v>
      </c>
      <c r="P17">
        <v>14.471</v>
      </c>
      <c r="Q17">
        <v>11.459</v>
      </c>
      <c r="R17">
        <v>8.0009999999999994</v>
      </c>
      <c r="S17">
        <v>7.8390000000000004</v>
      </c>
      <c r="T17">
        <v>8.1419999999999995</v>
      </c>
      <c r="U17">
        <v>12.548999999999999</v>
      </c>
      <c r="V17">
        <v>14.49</v>
      </c>
      <c r="W17">
        <v>13.548999999999999</v>
      </c>
      <c r="X17">
        <v>12.805</v>
      </c>
      <c r="Y17">
        <v>11.784000000000001</v>
      </c>
      <c r="Z17">
        <v>15.058</v>
      </c>
      <c r="AA17">
        <v>19.539000000000001</v>
      </c>
      <c r="AB17">
        <v>17.989000000000001</v>
      </c>
      <c r="AC17">
        <v>16.303999999999998</v>
      </c>
      <c r="AD17">
        <v>13.73</v>
      </c>
      <c r="AE17">
        <v>13.266999999999999</v>
      </c>
      <c r="AF17">
        <v>13.574999999999999</v>
      </c>
      <c r="AG17">
        <v>14.968</v>
      </c>
      <c r="AH17">
        <v>13.545999999999999</v>
      </c>
      <c r="AI17">
        <v>14.722</v>
      </c>
      <c r="AJ17">
        <v>9.8659999999999997</v>
      </c>
      <c r="AK17">
        <v>7.3920000000000003</v>
      </c>
      <c r="AL17">
        <v>5.843</v>
      </c>
      <c r="AM17">
        <v>4.9359999999999999</v>
      </c>
      <c r="AN17">
        <v>4.343</v>
      </c>
      <c r="AO17">
        <v>5.609</v>
      </c>
      <c r="AP17">
        <v>6.4530000000000003</v>
      </c>
      <c r="AQ17">
        <v>6.76</v>
      </c>
      <c r="AR17">
        <v>4.4050000000000002</v>
      </c>
      <c r="AS17">
        <v>3.8490000000000002</v>
      </c>
      <c r="AT17">
        <v>1.629</v>
      </c>
      <c r="AU17">
        <v>2.0489999999999999</v>
      </c>
      <c r="AV17">
        <v>3.5630000000000002</v>
      </c>
      <c r="AW17">
        <v>2.786</v>
      </c>
      <c r="AX17">
        <v>2.597</v>
      </c>
      <c r="AY17">
        <v>3.7919999999999998</v>
      </c>
      <c r="AZ17">
        <v>4.6100000000000003</v>
      </c>
      <c r="BA17">
        <v>5.4809999999999999</v>
      </c>
      <c r="BB17">
        <v>4.5140000000000002</v>
      </c>
      <c r="BC17">
        <v>4.1180000000000003</v>
      </c>
      <c r="BD17">
        <v>2.9279999999999999</v>
      </c>
      <c r="BE17">
        <v>3.4980000000000002</v>
      </c>
      <c r="BF17">
        <v>3.673</v>
      </c>
      <c r="BG17">
        <v>4.3010000000000002</v>
      </c>
      <c r="BH17">
        <v>4.0250000000000004</v>
      </c>
      <c r="BI17">
        <v>3.0880000000000001</v>
      </c>
      <c r="BJ17">
        <v>0.27900000000000003</v>
      </c>
      <c r="BK17">
        <v>2.6850000000000001</v>
      </c>
      <c r="BL17">
        <v>2.7610000000000001</v>
      </c>
      <c r="BM17">
        <v>2.1920000000000002</v>
      </c>
      <c r="BN17">
        <v>1.5669999999999999</v>
      </c>
      <c r="BO17">
        <v>1.5529999999999999</v>
      </c>
      <c r="BP17">
        <v>1.3069999999999999</v>
      </c>
      <c r="BQ17">
        <v>1.9159999999999999</v>
      </c>
      <c r="BR17">
        <v>3.1419999999999999</v>
      </c>
      <c r="BS17">
        <v>2.641</v>
      </c>
      <c r="BT17">
        <v>0.92100000000000004</v>
      </c>
      <c r="BU17">
        <v>-3.8439999999999999</v>
      </c>
      <c r="BV17">
        <v>7.5750000000000002</v>
      </c>
      <c r="BW17">
        <v>7.4640000000000004</v>
      </c>
    </row>
    <row r="18" spans="1:75" x14ac:dyDescent="0.15">
      <c r="A18" t="s">
        <v>258</v>
      </c>
      <c r="B18" t="s">
        <v>259</v>
      </c>
      <c r="C18">
        <v>20.646999999999998</v>
      </c>
      <c r="D18">
        <v>23.408000000000001</v>
      </c>
      <c r="E18">
        <v>11.904</v>
      </c>
      <c r="F18">
        <v>3.2829999999999999</v>
      </c>
      <c r="G18">
        <v>4.7610000000000001</v>
      </c>
      <c r="H18">
        <v>7.694</v>
      </c>
      <c r="I18">
        <v>8.1010000000000009</v>
      </c>
      <c r="J18">
        <v>13.192</v>
      </c>
      <c r="K18">
        <v>16.050999999999998</v>
      </c>
      <c r="L18">
        <v>6.07</v>
      </c>
      <c r="M18">
        <v>13.651</v>
      </c>
      <c r="N18">
        <v>5.0019999999999998</v>
      </c>
      <c r="O18">
        <v>10.914999999999999</v>
      </c>
      <c r="P18">
        <v>8.4710000000000001</v>
      </c>
      <c r="Q18">
        <v>9.1850000000000005</v>
      </c>
      <c r="R18">
        <v>8.7810000000000006</v>
      </c>
      <c r="S18">
        <v>9.0969999999999995</v>
      </c>
      <c r="T18">
        <v>9.2420000000000009</v>
      </c>
      <c r="U18">
        <v>7.4269999999999996</v>
      </c>
      <c r="V18">
        <v>15.308999999999999</v>
      </c>
      <c r="W18">
        <v>11.504</v>
      </c>
      <c r="X18">
        <v>10.321999999999999</v>
      </c>
      <c r="Y18">
        <v>11.101000000000001</v>
      </c>
      <c r="Z18">
        <v>14.535</v>
      </c>
      <c r="AA18">
        <v>15.609</v>
      </c>
      <c r="AB18">
        <v>3.722</v>
      </c>
      <c r="AC18">
        <v>12.358000000000001</v>
      </c>
      <c r="AD18">
        <v>13.356</v>
      </c>
      <c r="AE18">
        <v>11.849</v>
      </c>
      <c r="AF18">
        <v>13.196</v>
      </c>
      <c r="AG18">
        <v>12.670999999999999</v>
      </c>
      <c r="AH18">
        <v>11.946</v>
      </c>
      <c r="AI18">
        <v>14.369</v>
      </c>
      <c r="AJ18">
        <v>13.36</v>
      </c>
      <c r="AK18">
        <v>10.846</v>
      </c>
      <c r="AL18">
        <v>9.1639999999999997</v>
      </c>
      <c r="AM18">
        <v>12.728</v>
      </c>
      <c r="AN18">
        <v>5.5149999999999997</v>
      </c>
      <c r="AO18">
        <v>10.875999999999999</v>
      </c>
      <c r="AP18">
        <v>10.102</v>
      </c>
      <c r="AQ18">
        <v>4.37</v>
      </c>
      <c r="AR18">
        <v>2.7629999999999999</v>
      </c>
      <c r="AS18">
        <v>4.1269999999999998</v>
      </c>
      <c r="AT18">
        <v>-0.23300000000000001</v>
      </c>
      <c r="AU18">
        <v>2.9060000000000001</v>
      </c>
      <c r="AV18">
        <v>2.0489999999999999</v>
      </c>
      <c r="AW18">
        <v>1.349</v>
      </c>
      <c r="AX18">
        <v>3.9350000000000001</v>
      </c>
      <c r="AY18">
        <v>5.9880000000000004</v>
      </c>
      <c r="AZ18">
        <v>2.4460000000000002</v>
      </c>
      <c r="BA18">
        <v>7.125</v>
      </c>
      <c r="BB18">
        <v>4.7649999999999997</v>
      </c>
      <c r="BC18">
        <v>2.1560000000000001</v>
      </c>
      <c r="BD18">
        <v>2.4620000000000002</v>
      </c>
      <c r="BE18">
        <v>4.9660000000000002</v>
      </c>
      <c r="BF18">
        <v>2.887</v>
      </c>
      <c r="BG18">
        <v>5.4710000000000001</v>
      </c>
      <c r="BH18">
        <v>7.0309999999999997</v>
      </c>
      <c r="BI18">
        <v>2.7639999999999998</v>
      </c>
      <c r="BJ18">
        <v>-6.7759999999999998</v>
      </c>
      <c r="BK18">
        <v>4.3</v>
      </c>
      <c r="BL18">
        <v>2.1720000000000002</v>
      </c>
      <c r="BM18">
        <v>-0.06</v>
      </c>
      <c r="BN18">
        <v>0.28000000000000003</v>
      </c>
      <c r="BO18">
        <v>2.4359999999999999</v>
      </c>
      <c r="BP18">
        <v>4.242</v>
      </c>
      <c r="BQ18">
        <v>0.59599999999999997</v>
      </c>
      <c r="BR18">
        <v>1.4</v>
      </c>
      <c r="BS18">
        <v>3.0419999999999998</v>
      </c>
      <c r="BT18">
        <v>5.915</v>
      </c>
      <c r="BU18">
        <v>-5.2709999999999999</v>
      </c>
      <c r="BV18">
        <v>8.8740000000000006</v>
      </c>
      <c r="BW18">
        <v>1.5660000000000001</v>
      </c>
    </row>
    <row r="19" spans="1:75" x14ac:dyDescent="0.15">
      <c r="A19" t="s">
        <v>260</v>
      </c>
      <c r="B19" t="s">
        <v>261</v>
      </c>
      <c r="C19">
        <v>21.77</v>
      </c>
      <c r="D19">
        <v>28.702000000000002</v>
      </c>
      <c r="E19">
        <v>21.263999999999999</v>
      </c>
      <c r="F19">
        <v>5.4950000000000001</v>
      </c>
      <c r="G19">
        <v>5.867</v>
      </c>
      <c r="H19">
        <v>7.702</v>
      </c>
      <c r="I19">
        <v>9.5350000000000001</v>
      </c>
      <c r="J19">
        <v>13.372999999999999</v>
      </c>
      <c r="K19">
        <v>14.875999999999999</v>
      </c>
      <c r="L19">
        <v>10.625</v>
      </c>
      <c r="M19">
        <v>8.7840000000000007</v>
      </c>
      <c r="N19">
        <v>9.9420000000000002</v>
      </c>
      <c r="O19">
        <v>12.941000000000001</v>
      </c>
      <c r="P19">
        <v>13.978</v>
      </c>
      <c r="Q19">
        <v>12.192</v>
      </c>
      <c r="R19">
        <v>7.032</v>
      </c>
      <c r="S19">
        <v>8.5500000000000007</v>
      </c>
      <c r="T19">
        <v>5.32</v>
      </c>
      <c r="U19">
        <v>5.7750000000000004</v>
      </c>
      <c r="V19">
        <v>14.025</v>
      </c>
      <c r="W19">
        <v>4.7649999999999997</v>
      </c>
      <c r="X19">
        <v>9.98</v>
      </c>
      <c r="Y19">
        <v>12.712</v>
      </c>
      <c r="Z19">
        <v>15.09</v>
      </c>
      <c r="AA19">
        <v>8.3840000000000003</v>
      </c>
      <c r="AB19">
        <v>19.042999999999999</v>
      </c>
      <c r="AC19">
        <v>20.798999999999999</v>
      </c>
      <c r="AD19">
        <v>7.2240000000000002</v>
      </c>
      <c r="AE19">
        <v>17.565999999999999</v>
      </c>
      <c r="AF19">
        <v>18.626999999999999</v>
      </c>
      <c r="AG19">
        <v>11.273999999999999</v>
      </c>
      <c r="AH19">
        <v>13.601000000000001</v>
      </c>
      <c r="AI19">
        <v>16.986000000000001</v>
      </c>
      <c r="AJ19">
        <v>10.936999999999999</v>
      </c>
      <c r="AK19">
        <v>10.965999999999999</v>
      </c>
      <c r="AL19">
        <v>7.5170000000000003</v>
      </c>
      <c r="AM19">
        <v>6.0510000000000002</v>
      </c>
      <c r="AN19">
        <v>6.57</v>
      </c>
      <c r="AO19">
        <v>6.5</v>
      </c>
      <c r="AP19">
        <v>4.3220000000000001</v>
      </c>
      <c r="AQ19">
        <v>4.9409999999999998</v>
      </c>
      <c r="AR19">
        <v>3.0779999999999998</v>
      </c>
      <c r="AS19">
        <v>1.4970000000000001</v>
      </c>
      <c r="AT19">
        <v>3.4260000000000002</v>
      </c>
      <c r="AU19">
        <v>6.7969999999999997</v>
      </c>
      <c r="AV19">
        <v>4.7880000000000003</v>
      </c>
      <c r="AW19">
        <v>6.0179999999999998</v>
      </c>
      <c r="AX19">
        <v>3.242</v>
      </c>
      <c r="AY19">
        <v>3.6829999999999998</v>
      </c>
      <c r="AZ19">
        <v>3.2490000000000001</v>
      </c>
      <c r="BA19">
        <v>1.611</v>
      </c>
      <c r="BB19">
        <v>1.036</v>
      </c>
      <c r="BC19">
        <v>3.383</v>
      </c>
      <c r="BD19">
        <v>2.2170000000000001</v>
      </c>
      <c r="BE19">
        <v>5.7969999999999997</v>
      </c>
      <c r="BF19">
        <v>4.71</v>
      </c>
      <c r="BG19">
        <v>3.7839999999999998</v>
      </c>
      <c r="BH19">
        <v>3.702</v>
      </c>
      <c r="BI19">
        <v>1.1659999999999999</v>
      </c>
      <c r="BJ19">
        <v>-1.4930000000000001</v>
      </c>
      <c r="BK19">
        <v>1.518</v>
      </c>
      <c r="BL19">
        <v>5.891</v>
      </c>
      <c r="BM19">
        <v>2.8450000000000002</v>
      </c>
      <c r="BN19">
        <v>2.8359999999999999</v>
      </c>
      <c r="BO19">
        <v>2.5009999999999999</v>
      </c>
      <c r="BP19">
        <v>3.3839999999999999</v>
      </c>
      <c r="BQ19">
        <v>2.5840000000000001</v>
      </c>
      <c r="BR19">
        <v>4.6909999999999998</v>
      </c>
      <c r="BS19">
        <v>4.13</v>
      </c>
      <c r="BT19">
        <v>4.9950000000000001</v>
      </c>
      <c r="BU19">
        <v>-3.9830000000000001</v>
      </c>
      <c r="BV19">
        <v>6.5709999999999997</v>
      </c>
      <c r="BW19">
        <v>6.6150000000000002</v>
      </c>
    </row>
    <row r="20" spans="1:75" x14ac:dyDescent="0.15">
      <c r="A20" t="s">
        <v>262</v>
      </c>
      <c r="B20" t="s">
        <v>263</v>
      </c>
      <c r="C20">
        <v>19.82</v>
      </c>
      <c r="D20">
        <v>13.112</v>
      </c>
      <c r="E20">
        <v>21.352</v>
      </c>
      <c r="F20">
        <v>21.681000000000001</v>
      </c>
      <c r="G20">
        <v>18.93</v>
      </c>
      <c r="H20">
        <v>36.151000000000003</v>
      </c>
      <c r="I20">
        <v>16.829999999999998</v>
      </c>
      <c r="J20">
        <v>2.883</v>
      </c>
      <c r="K20">
        <v>-1.3080000000000001</v>
      </c>
      <c r="L20">
        <v>-18.562999999999999</v>
      </c>
      <c r="M20">
        <v>14.44</v>
      </c>
      <c r="N20">
        <v>29.728999999999999</v>
      </c>
      <c r="O20">
        <v>18.431000000000001</v>
      </c>
      <c r="P20">
        <v>11.837</v>
      </c>
      <c r="Q20">
        <v>2.9689999999999999</v>
      </c>
      <c r="R20">
        <v>13.641999999999999</v>
      </c>
      <c r="S20">
        <v>10.167999999999999</v>
      </c>
      <c r="T20">
        <v>6.7969999999999997</v>
      </c>
      <c r="U20">
        <v>30.427</v>
      </c>
      <c r="V20">
        <v>2.8849999999999998</v>
      </c>
      <c r="W20">
        <v>-6.3689999999999998</v>
      </c>
      <c r="X20">
        <v>9.0050000000000008</v>
      </c>
      <c r="Y20">
        <v>13.941000000000001</v>
      </c>
      <c r="Z20">
        <v>23.512</v>
      </c>
      <c r="AA20">
        <v>10.170999999999999</v>
      </c>
      <c r="AB20">
        <v>30.542000000000002</v>
      </c>
      <c r="AC20">
        <v>18.53</v>
      </c>
      <c r="AD20">
        <v>17.062999999999999</v>
      </c>
      <c r="AE20">
        <v>4.8840000000000003</v>
      </c>
      <c r="AF20">
        <v>12.664999999999999</v>
      </c>
      <c r="AG20">
        <v>24.109000000000002</v>
      </c>
      <c r="AH20">
        <v>19.899999999999999</v>
      </c>
      <c r="AI20">
        <v>16.751000000000001</v>
      </c>
      <c r="AJ20">
        <v>14.500999999999999</v>
      </c>
      <c r="AK20">
        <v>20.925000000000001</v>
      </c>
      <c r="AL20">
        <v>6.9690000000000003</v>
      </c>
      <c r="AM20">
        <v>11.817</v>
      </c>
      <c r="AN20">
        <v>5.0839999999999996</v>
      </c>
      <c r="AO20">
        <v>-9.5410000000000004</v>
      </c>
      <c r="AP20">
        <v>-6.1360000000000001</v>
      </c>
      <c r="AQ20">
        <v>4.2629999999999999</v>
      </c>
      <c r="AR20">
        <v>3.6960000000000002</v>
      </c>
      <c r="AS20">
        <v>3.7839999999999998</v>
      </c>
      <c r="AT20">
        <v>11.756</v>
      </c>
      <c r="AU20">
        <v>-7.1130000000000004</v>
      </c>
      <c r="AV20">
        <v>1.681</v>
      </c>
      <c r="AW20">
        <v>2.73</v>
      </c>
      <c r="AX20">
        <v>-0.36499999999999999</v>
      </c>
      <c r="AY20">
        <v>2.4980000000000002</v>
      </c>
      <c r="AZ20">
        <v>4.0419999999999998</v>
      </c>
      <c r="BA20">
        <v>0.68899999999999995</v>
      </c>
      <c r="BB20">
        <v>6.0979999999999999</v>
      </c>
      <c r="BC20">
        <v>7.7510000000000003</v>
      </c>
      <c r="BD20">
        <v>0.95299999999999996</v>
      </c>
      <c r="BE20">
        <v>-2.8079999999999998</v>
      </c>
      <c r="BF20">
        <v>-0.42199999999999999</v>
      </c>
      <c r="BG20">
        <v>3.1680000000000001</v>
      </c>
      <c r="BH20">
        <v>4.2779999999999996</v>
      </c>
      <c r="BI20">
        <v>5.95</v>
      </c>
      <c r="BJ20">
        <v>13.686999999999999</v>
      </c>
      <c r="BK20">
        <v>4.1769999999999996</v>
      </c>
      <c r="BL20">
        <v>-3.63</v>
      </c>
      <c r="BM20">
        <v>3.33</v>
      </c>
      <c r="BN20">
        <v>-0.28799999999999998</v>
      </c>
      <c r="BO20">
        <v>23.364999999999998</v>
      </c>
      <c r="BP20">
        <v>16.024999999999999</v>
      </c>
      <c r="BQ20">
        <v>-0.27300000000000002</v>
      </c>
      <c r="BR20">
        <v>1.8220000000000001</v>
      </c>
      <c r="BS20">
        <v>7.7910000000000004</v>
      </c>
      <c r="BT20">
        <v>6.41</v>
      </c>
      <c r="BU20">
        <v>13.848000000000001</v>
      </c>
      <c r="BV20">
        <v>5.0919999999999996</v>
      </c>
      <c r="BW20">
        <v>0.78500000000000003</v>
      </c>
    </row>
    <row r="22" spans="1:75" x14ac:dyDescent="0.15">
      <c r="A22" t="s">
        <v>183</v>
      </c>
    </row>
  </sheetData>
  <hyperlinks>
    <hyperlink ref="A2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131AA-F78C-49C0-A8B4-D49CE40E8277}">
  <dimension ref="A1:BF27"/>
  <sheetViews>
    <sheetView workbookViewId="0">
      <pane xSplit="2" ySplit="4" topLeftCell="AJ5" activePane="bottomRight" state="frozen"/>
      <selection pane="topRight" activeCell="C1" sqref="C1"/>
      <selection pane="bottomLeft" activeCell="A5" sqref="A5"/>
      <selection pane="bottomRight" activeCell="C5" sqref="C5:AV5"/>
    </sheetView>
  </sheetViews>
  <sheetFormatPr baseColWidth="10" defaultRowHeight="13" x14ac:dyDescent="0.15"/>
  <cols>
    <col min="2" max="2" width="45.6640625" bestFit="1" customWidth="1"/>
  </cols>
  <sheetData>
    <row r="1" spans="1:58" s="10" customFormat="1" x14ac:dyDescent="0.15">
      <c r="A1" s="63" t="s">
        <v>61</v>
      </c>
      <c r="B1" s="64"/>
      <c r="C1" s="64"/>
      <c r="D1" s="64"/>
      <c r="E1" s="64"/>
      <c r="F1" s="64"/>
      <c r="G1" s="64"/>
      <c r="H1" s="64"/>
      <c r="I1" s="64"/>
      <c r="J1" s="64"/>
      <c r="K1" s="64"/>
      <c r="L1" s="64"/>
      <c r="M1" s="64"/>
      <c r="N1" s="64"/>
      <c r="O1" s="64"/>
      <c r="P1" s="64"/>
      <c r="Q1" s="64"/>
      <c r="R1" s="64"/>
      <c r="S1" s="64"/>
      <c r="T1" s="64"/>
      <c r="U1" s="64"/>
      <c r="V1" s="64"/>
      <c r="W1" s="64"/>
      <c r="X1" s="64"/>
      <c r="Y1" s="64"/>
      <c r="Z1" s="64"/>
      <c r="AA1" s="64"/>
      <c r="AB1" s="64"/>
      <c r="AC1" s="64"/>
      <c r="AD1" s="64"/>
      <c r="AE1" s="64"/>
      <c r="AF1" s="64"/>
      <c r="AG1" s="64"/>
      <c r="AH1" s="64"/>
      <c r="AI1" s="64"/>
      <c r="AJ1" s="64"/>
      <c r="AK1" s="64"/>
      <c r="AL1" s="64"/>
      <c r="AM1" s="64"/>
      <c r="AN1" s="64"/>
      <c r="AO1" s="64"/>
      <c r="AP1" s="64"/>
      <c r="AQ1" s="64"/>
      <c r="AR1" s="64"/>
      <c r="AS1" s="64"/>
      <c r="AT1" s="64"/>
      <c r="AU1" s="64"/>
      <c r="AV1" s="64"/>
    </row>
    <row r="2" spans="1:58" s="10" customFormat="1" x14ac:dyDescent="0.15">
      <c r="A2" s="64"/>
      <c r="B2" s="64"/>
      <c r="C2" s="64"/>
      <c r="D2" s="64"/>
      <c r="E2" s="64"/>
      <c r="F2" s="64"/>
      <c r="G2" s="64"/>
      <c r="H2" s="64"/>
      <c r="I2" s="64"/>
      <c r="J2" s="64"/>
      <c r="K2" s="64"/>
      <c r="L2" s="64"/>
      <c r="M2" s="64"/>
      <c r="N2" s="64"/>
      <c r="O2" s="64"/>
      <c r="P2" s="64"/>
      <c r="Q2" s="64"/>
      <c r="R2" s="64"/>
      <c r="S2" s="64"/>
      <c r="T2" s="64"/>
      <c r="U2" s="64"/>
      <c r="V2" s="64"/>
      <c r="W2" s="64"/>
      <c r="X2" s="64"/>
      <c r="Y2" s="64"/>
      <c r="Z2" s="64"/>
      <c r="AA2" s="64"/>
      <c r="AB2" s="64"/>
      <c r="AC2" s="64"/>
      <c r="AD2" s="64"/>
      <c r="AE2" s="64"/>
      <c r="AF2" s="64"/>
      <c r="AG2" s="64"/>
      <c r="AH2" s="64"/>
      <c r="AI2" s="64"/>
      <c r="AJ2" s="64"/>
      <c r="AK2" s="64"/>
      <c r="AL2" s="64"/>
      <c r="AM2" s="64"/>
      <c r="AN2" s="64"/>
      <c r="AO2" s="64"/>
      <c r="AP2" s="64"/>
      <c r="AQ2" s="64"/>
      <c r="AR2" s="64"/>
      <c r="AS2" s="64"/>
      <c r="AT2" s="64"/>
      <c r="AU2" s="64"/>
      <c r="AV2" s="64"/>
    </row>
    <row r="3" spans="1:58" s="10" customFormat="1" x14ac:dyDescent="0.15">
      <c r="A3" s="64"/>
      <c r="B3" s="64" t="s">
        <v>0</v>
      </c>
      <c r="C3" s="63">
        <v>1978</v>
      </c>
      <c r="D3" s="63">
        <v>1979</v>
      </c>
      <c r="E3" s="63">
        <v>1980</v>
      </c>
      <c r="F3" s="63">
        <v>1981</v>
      </c>
      <c r="G3" s="63">
        <v>1982</v>
      </c>
      <c r="H3" s="63">
        <v>1983</v>
      </c>
      <c r="I3" s="63">
        <v>1984</v>
      </c>
      <c r="J3" s="63">
        <v>1985</v>
      </c>
      <c r="K3" s="63">
        <v>1986</v>
      </c>
      <c r="L3" s="63">
        <v>1987</v>
      </c>
      <c r="M3" s="63">
        <v>1988</v>
      </c>
      <c r="N3" s="63">
        <v>1989</v>
      </c>
      <c r="O3" s="63">
        <v>1990</v>
      </c>
      <c r="P3" s="63">
        <v>1991</v>
      </c>
      <c r="Q3" s="63">
        <v>1992</v>
      </c>
      <c r="R3" s="63">
        <v>1993</v>
      </c>
      <c r="S3" s="63">
        <v>1994</v>
      </c>
      <c r="T3" s="63">
        <v>1995</v>
      </c>
      <c r="U3" s="63">
        <v>1996</v>
      </c>
      <c r="V3" s="63">
        <v>1997</v>
      </c>
      <c r="W3" s="63">
        <v>1998</v>
      </c>
      <c r="X3" s="63">
        <v>1999</v>
      </c>
      <c r="Y3" s="63">
        <v>2000</v>
      </c>
      <c r="Z3" s="63">
        <v>2001</v>
      </c>
      <c r="AA3" s="63">
        <v>2002</v>
      </c>
      <c r="AB3" s="63">
        <v>2003</v>
      </c>
      <c r="AC3" s="63">
        <v>2004</v>
      </c>
      <c r="AD3" s="63">
        <v>2005</v>
      </c>
      <c r="AE3" s="63">
        <v>2006</v>
      </c>
      <c r="AF3" s="63">
        <v>2007</v>
      </c>
      <c r="AG3" s="63">
        <v>2008</v>
      </c>
      <c r="AH3" s="63">
        <v>2009</v>
      </c>
      <c r="AI3" s="63">
        <v>2010</v>
      </c>
      <c r="AJ3" s="63">
        <v>2011</v>
      </c>
      <c r="AK3" s="63">
        <v>2012</v>
      </c>
      <c r="AL3" s="63">
        <v>2013</v>
      </c>
      <c r="AM3" s="63">
        <v>2014</v>
      </c>
      <c r="AN3" s="63">
        <v>2015</v>
      </c>
      <c r="AO3" s="63">
        <v>2016</v>
      </c>
      <c r="AP3" s="63">
        <v>2017</v>
      </c>
      <c r="AQ3" s="63">
        <v>2018</v>
      </c>
      <c r="AR3" s="63">
        <v>2019</v>
      </c>
      <c r="AS3" s="63">
        <v>2020</v>
      </c>
      <c r="AT3" s="63">
        <v>2021</v>
      </c>
      <c r="AU3" s="63">
        <v>2022</v>
      </c>
      <c r="AV3" s="63">
        <v>2023</v>
      </c>
      <c r="AW3" s="9"/>
      <c r="AX3" s="9"/>
      <c r="AY3" s="9"/>
      <c r="AZ3" s="9"/>
      <c r="BA3" s="9"/>
      <c r="BB3" s="9"/>
      <c r="BC3" s="9"/>
      <c r="BD3" s="9"/>
      <c r="BE3" s="9"/>
      <c r="BF3" s="9"/>
    </row>
    <row r="4" spans="1:58" s="11" customFormat="1" x14ac:dyDescent="0.15">
      <c r="A4" s="64"/>
      <c r="B4" s="65" t="s">
        <v>62</v>
      </c>
      <c r="C4" s="66"/>
      <c r="D4" s="66"/>
      <c r="E4" s="66"/>
      <c r="F4" s="66"/>
      <c r="G4" s="66"/>
      <c r="H4" s="66"/>
      <c r="I4" s="66"/>
      <c r="J4" s="66"/>
      <c r="K4" s="66"/>
      <c r="L4" s="66"/>
      <c r="M4" s="66"/>
      <c r="N4" s="66"/>
      <c r="O4" s="66"/>
      <c r="P4" s="66"/>
      <c r="Q4" s="66"/>
      <c r="R4" s="66"/>
      <c r="S4" s="66"/>
      <c r="T4" s="66"/>
      <c r="U4" s="66"/>
      <c r="V4" s="66"/>
      <c r="W4" s="66"/>
      <c r="X4" s="66"/>
      <c r="Y4" s="66"/>
      <c r="Z4" s="66"/>
      <c r="AA4" s="66"/>
      <c r="AB4" s="66"/>
      <c r="AC4" s="66"/>
      <c r="AD4" s="66"/>
      <c r="AE4" s="66"/>
      <c r="AF4" s="66"/>
      <c r="AG4" s="66"/>
      <c r="AH4" s="66"/>
      <c r="AI4" s="66"/>
      <c r="AJ4" s="66"/>
      <c r="AK4" s="66"/>
      <c r="AL4" s="66"/>
      <c r="AM4" s="66"/>
      <c r="AN4" s="66"/>
      <c r="AO4" s="66"/>
      <c r="AP4" s="66"/>
      <c r="AQ4" s="66"/>
      <c r="AR4" s="66"/>
      <c r="AS4" s="66"/>
      <c r="AT4" s="66"/>
      <c r="AU4" s="66"/>
      <c r="AV4" s="66"/>
    </row>
    <row r="5" spans="1:58" s="11" customFormat="1" x14ac:dyDescent="0.15">
      <c r="A5" s="64"/>
      <c r="B5" s="65" t="s">
        <v>63</v>
      </c>
      <c r="C5" s="61">
        <v>74.502250000000004</v>
      </c>
      <c r="D5" s="61">
        <v>85.137869999999992</v>
      </c>
      <c r="E5" s="61">
        <v>95.292829999999995</v>
      </c>
      <c r="F5" s="61">
        <v>114.26598999999999</v>
      </c>
      <c r="G5" s="61">
        <v>151.76971</v>
      </c>
      <c r="H5" s="61">
        <v>178.30898999999999</v>
      </c>
      <c r="I5" s="61">
        <v>211.18430999999998</v>
      </c>
      <c r="J5" s="61">
        <v>238.75130999999999</v>
      </c>
      <c r="K5" s="61">
        <v>261.66211000000004</v>
      </c>
      <c r="L5" s="61">
        <v>294.99874000000005</v>
      </c>
      <c r="M5" s="61">
        <v>318.22033999999996</v>
      </c>
      <c r="N5" s="61">
        <v>351.30703999999997</v>
      </c>
      <c r="O5" s="61">
        <v>384.09224000000006</v>
      </c>
      <c r="P5" s="61">
        <v>409.00857999999994</v>
      </c>
      <c r="Q5" s="61">
        <v>467.70662000000004</v>
      </c>
      <c r="R5" s="61">
        <v>546.51404000000002</v>
      </c>
      <c r="S5" s="61">
        <v>605.01747999999998</v>
      </c>
      <c r="T5" s="61">
        <v>701.6</v>
      </c>
      <c r="U5" s="61">
        <v>755.6</v>
      </c>
      <c r="V5" s="61">
        <v>799.4</v>
      </c>
      <c r="W5" s="61">
        <v>836.1</v>
      </c>
      <c r="X5" s="61">
        <v>856.9</v>
      </c>
      <c r="Y5" s="61">
        <v>880</v>
      </c>
      <c r="Z5" s="61">
        <v>907.7</v>
      </c>
      <c r="AA5" s="61">
        <v>966.8</v>
      </c>
      <c r="AB5" s="61">
        <v>1060.4000000000001</v>
      </c>
      <c r="AC5" s="61">
        <v>1134.3</v>
      </c>
      <c r="AD5" s="61">
        <v>1201.5</v>
      </c>
      <c r="AE5" s="61">
        <v>1207.3</v>
      </c>
      <c r="AF5" s="61">
        <v>1268.9000000000001</v>
      </c>
      <c r="AG5" s="61">
        <v>1389.4</v>
      </c>
      <c r="AH5" s="61">
        <v>1627.2</v>
      </c>
      <c r="AI5" s="61">
        <v>1722.2</v>
      </c>
      <c r="AJ5" s="61">
        <v>1830.1</v>
      </c>
      <c r="AK5" s="61">
        <v>1915.8</v>
      </c>
      <c r="AL5" s="61">
        <v>2004.7</v>
      </c>
      <c r="AM5" s="61">
        <v>2070.6</v>
      </c>
      <c r="AN5" s="61">
        <v>2134.1</v>
      </c>
      <c r="AO5" s="61">
        <v>2190</v>
      </c>
      <c r="AP5" s="61">
        <v>2262.4</v>
      </c>
      <c r="AQ5" s="61">
        <v>2319.8000000000002</v>
      </c>
      <c r="AR5" s="61">
        <v>2386.1</v>
      </c>
      <c r="AS5" s="61">
        <v>2662.1</v>
      </c>
      <c r="AT5" s="61">
        <v>2826.7</v>
      </c>
      <c r="AU5" s="61">
        <v>2953.6</v>
      </c>
      <c r="AV5" s="61">
        <v>3101.2</v>
      </c>
    </row>
    <row r="6" spans="1:58" s="11" customFormat="1" x14ac:dyDescent="0.15">
      <c r="A6" s="64"/>
      <c r="B6" s="65" t="s">
        <v>64</v>
      </c>
      <c r="C6" s="66">
        <v>47.331699999999998</v>
      </c>
      <c r="D6" s="66">
        <v>53.303799999999995</v>
      </c>
      <c r="E6" s="66">
        <v>59.491399999999999</v>
      </c>
      <c r="F6" s="66">
        <v>73.011600000000001</v>
      </c>
      <c r="G6" s="66">
        <v>103.0806</v>
      </c>
      <c r="H6" s="66">
        <v>122.0842</v>
      </c>
      <c r="I6" s="66">
        <v>145.82479999999998</v>
      </c>
      <c r="J6" s="66">
        <v>165.36860000000001</v>
      </c>
      <c r="K6" s="66">
        <v>186.92740000000001</v>
      </c>
      <c r="L6" s="66">
        <v>210.25620000000001</v>
      </c>
      <c r="M6" s="66">
        <v>228.7114</v>
      </c>
      <c r="N6" s="66">
        <v>257.93169999999998</v>
      </c>
      <c r="O6" s="66">
        <v>285.66490000000005</v>
      </c>
      <c r="P6" s="66">
        <v>303.03019999999998</v>
      </c>
      <c r="Q6" s="66">
        <v>349.97239999999999</v>
      </c>
      <c r="R6" s="66">
        <v>415.6259</v>
      </c>
      <c r="S6" s="66">
        <v>475.1687</v>
      </c>
      <c r="T6" s="66">
        <v>556.70842600000003</v>
      </c>
      <c r="U6" s="66">
        <v>601.24124799999993</v>
      </c>
      <c r="V6" s="66">
        <v>637.53072999999995</v>
      </c>
      <c r="W6" s="66">
        <v>682.71486999999991</v>
      </c>
      <c r="X6" s="66">
        <v>706.53336000000002</v>
      </c>
      <c r="Y6" s="66">
        <v>728.69402000000002</v>
      </c>
      <c r="Z6" s="66">
        <v>756.70895000000007</v>
      </c>
      <c r="AA6" s="66">
        <v>814.69081999999992</v>
      </c>
      <c r="AB6" s="66">
        <v>887.73161000000005</v>
      </c>
      <c r="AC6" s="66">
        <v>926.28709000000003</v>
      </c>
      <c r="AD6" s="66">
        <v>971.40842000000009</v>
      </c>
      <c r="AE6" s="66">
        <v>964.5017499999999</v>
      </c>
      <c r="AF6" s="66">
        <v>1010.6208300000001</v>
      </c>
      <c r="AG6" s="66">
        <v>1120.692184</v>
      </c>
      <c r="AH6" s="66">
        <v>1318.4945999999998</v>
      </c>
      <c r="AI6" s="66">
        <v>1383.851296</v>
      </c>
      <c r="AJ6" s="66">
        <v>1456.514637</v>
      </c>
      <c r="AK6" s="66">
        <v>1528.7426989999999</v>
      </c>
      <c r="AL6" s="66">
        <v>1610.496173</v>
      </c>
      <c r="AM6" s="66">
        <v>1666.0621620000002</v>
      </c>
      <c r="AN6" s="66">
        <v>1717.9755719999998</v>
      </c>
      <c r="AO6" s="66">
        <v>1765.5409129999998</v>
      </c>
      <c r="AP6" s="66">
        <v>1836.0479989999999</v>
      </c>
      <c r="AQ6" s="66">
        <v>1910.167422</v>
      </c>
      <c r="AR6" s="66">
        <v>1983.0038513</v>
      </c>
      <c r="AS6" s="66">
        <v>2160.9903351000003</v>
      </c>
      <c r="AT6" s="66">
        <v>2308.1931511000003</v>
      </c>
      <c r="AU6" s="66">
        <v>2438.2030210000003</v>
      </c>
      <c r="AV6" s="66">
        <v>2587.1999999999998</v>
      </c>
    </row>
    <row r="7" spans="1:58" s="11" customFormat="1" x14ac:dyDescent="0.15">
      <c r="A7" s="64"/>
      <c r="B7" s="65" t="s">
        <v>65</v>
      </c>
      <c r="C7" s="66">
        <v>44.3</v>
      </c>
      <c r="D7" s="66">
        <v>49.8</v>
      </c>
      <c r="E7" s="66">
        <v>55.1</v>
      </c>
      <c r="F7" s="66">
        <v>67.5</v>
      </c>
      <c r="G7" s="66">
        <v>95</v>
      </c>
      <c r="H7" s="66">
        <v>111.5</v>
      </c>
      <c r="I7" s="66">
        <v>133.69999999999999</v>
      </c>
      <c r="J7" s="66">
        <v>151.9</v>
      </c>
      <c r="K7" s="66">
        <v>170.8</v>
      </c>
      <c r="L7" s="66">
        <v>192.4</v>
      </c>
      <c r="M7" s="66">
        <v>212.7</v>
      </c>
      <c r="N7" s="66">
        <v>239.6</v>
      </c>
      <c r="O7" s="66">
        <v>264.60000000000002</v>
      </c>
      <c r="P7" s="66">
        <v>279</v>
      </c>
      <c r="Q7" s="66">
        <v>322.5</v>
      </c>
      <c r="R7" s="66">
        <v>382.2</v>
      </c>
      <c r="S7" s="66">
        <v>438.6</v>
      </c>
      <c r="T7" s="66">
        <v>488.63324999999998</v>
      </c>
      <c r="U7" s="66">
        <v>533.05544999999995</v>
      </c>
      <c r="V7" s="66">
        <v>568.85289</v>
      </c>
      <c r="W7" s="66">
        <v>613.61659999999995</v>
      </c>
      <c r="X7" s="66">
        <v>637.96580000000006</v>
      </c>
      <c r="Y7" s="66">
        <v>660.30426</v>
      </c>
      <c r="Z7" s="66">
        <v>687.91799000000003</v>
      </c>
      <c r="AA7" s="66">
        <v>748.2821899999999</v>
      </c>
      <c r="AB7" s="66">
        <v>812.57839000000001</v>
      </c>
      <c r="AC7" s="66">
        <v>853.52607</v>
      </c>
      <c r="AD7" s="66">
        <v>900.96291000000008</v>
      </c>
      <c r="AE7" s="66">
        <v>900.42009999999993</v>
      </c>
      <c r="AF7" s="66">
        <v>938.55687</v>
      </c>
      <c r="AG7" s="66">
        <v>1046.7639549999999</v>
      </c>
      <c r="AH7" s="66">
        <v>1174.9979979999998</v>
      </c>
      <c r="AI7" s="66">
        <v>1252.924493</v>
      </c>
      <c r="AJ7" s="66">
        <v>1345.414544</v>
      </c>
      <c r="AK7" s="66">
        <v>1447.212712</v>
      </c>
      <c r="AL7" s="66">
        <v>1527.8713519999999</v>
      </c>
      <c r="AM7" s="66">
        <v>1604.0798990000001</v>
      </c>
      <c r="AN7" s="66">
        <v>1654.6321659999999</v>
      </c>
      <c r="AO7" s="66">
        <v>1705.0551599999999</v>
      </c>
      <c r="AP7" s="66">
        <v>1766.738574</v>
      </c>
      <c r="AQ7" s="66">
        <v>1840.282095</v>
      </c>
      <c r="AR7" s="66">
        <v>1909.0965632</v>
      </c>
      <c r="AS7" s="66">
        <v>2087.0545670000001</v>
      </c>
      <c r="AT7" s="66">
        <v>2231.782545</v>
      </c>
      <c r="AU7" s="66">
        <v>2363.8000000000002</v>
      </c>
      <c r="AV7" s="66">
        <v>2513.5</v>
      </c>
    </row>
    <row r="8" spans="1:58" s="11" customFormat="1" x14ac:dyDescent="0.15">
      <c r="A8" s="64"/>
      <c r="B8" s="65" t="s">
        <v>66</v>
      </c>
      <c r="C8" s="66">
        <v>3.0316999999999998</v>
      </c>
      <c r="D8" s="66">
        <v>3.5038</v>
      </c>
      <c r="E8" s="66">
        <v>4.3914</v>
      </c>
      <c r="F8" s="66">
        <v>5.5115999999999996</v>
      </c>
      <c r="G8" s="66">
        <v>8.0806000000000004</v>
      </c>
      <c r="H8" s="66">
        <v>10.584199999999999</v>
      </c>
      <c r="I8" s="66">
        <v>12.1248</v>
      </c>
      <c r="J8" s="66">
        <v>13.4686</v>
      </c>
      <c r="K8" s="66">
        <v>16.127400000000002</v>
      </c>
      <c r="L8" s="66">
        <v>17.856200000000001</v>
      </c>
      <c r="M8" s="66">
        <v>16.011399999999998</v>
      </c>
      <c r="N8" s="66">
        <v>18.331699999999998</v>
      </c>
      <c r="O8" s="66">
        <v>21.064900000000002</v>
      </c>
      <c r="P8" s="66">
        <v>24.030200000000001</v>
      </c>
      <c r="Q8" s="66">
        <v>27.4724</v>
      </c>
      <c r="R8" s="66">
        <v>33.425899999999999</v>
      </c>
      <c r="S8" s="66">
        <v>36.5687</v>
      </c>
      <c r="T8" s="66">
        <v>68.075176000000013</v>
      </c>
      <c r="U8" s="66">
        <v>68.185797999999991</v>
      </c>
      <c r="V8" s="66">
        <v>68.677840000000003</v>
      </c>
      <c r="W8" s="66">
        <v>69.098269999999999</v>
      </c>
      <c r="X8" s="66">
        <v>68.56756</v>
      </c>
      <c r="Y8" s="66">
        <v>68.389759999999995</v>
      </c>
      <c r="Z8" s="66">
        <v>68.790960000000013</v>
      </c>
      <c r="AA8" s="66">
        <v>66.408630000000002</v>
      </c>
      <c r="AB8" s="66">
        <v>75.153220000000005</v>
      </c>
      <c r="AC8" s="66">
        <v>72.761020000000002</v>
      </c>
      <c r="AD8" s="66">
        <v>70.445509999999999</v>
      </c>
      <c r="AE8" s="66">
        <v>64.081649999999996</v>
      </c>
      <c r="AF8" s="66">
        <v>72.063960000000009</v>
      </c>
      <c r="AG8" s="66">
        <v>73.928229000000002</v>
      </c>
      <c r="AH8" s="66">
        <v>143.49660200000002</v>
      </c>
      <c r="AI8" s="66">
        <v>130.92680300000001</v>
      </c>
      <c r="AJ8" s="66">
        <v>111.10009299999999</v>
      </c>
      <c r="AK8" s="66">
        <v>81.529986999999991</v>
      </c>
      <c r="AL8" s="66">
        <v>82.624820999999997</v>
      </c>
      <c r="AM8" s="66">
        <v>61.982262999999996</v>
      </c>
      <c r="AN8" s="66">
        <v>63.343406000000002</v>
      </c>
      <c r="AO8" s="66">
        <v>60.485752999999995</v>
      </c>
      <c r="AP8" s="66">
        <v>69.309425000000005</v>
      </c>
      <c r="AQ8" s="66">
        <v>69.885327000000004</v>
      </c>
      <c r="AR8" s="66">
        <v>73.907288100000002</v>
      </c>
      <c r="AS8" s="66">
        <v>73.935768100000004</v>
      </c>
      <c r="AT8" s="66">
        <v>76.41060610000001</v>
      </c>
      <c r="AU8" s="66">
        <v>74.403020999999995</v>
      </c>
      <c r="AV8" s="66">
        <v>73.7</v>
      </c>
    </row>
    <row r="9" spans="1:58" s="11" customFormat="1" x14ac:dyDescent="0.15">
      <c r="A9" s="64"/>
      <c r="B9" s="65" t="s">
        <v>67</v>
      </c>
      <c r="C9" s="66">
        <v>23.670549999999999</v>
      </c>
      <c r="D9" s="66">
        <v>27.434069999999998</v>
      </c>
      <c r="E9" s="66">
        <v>30.80143</v>
      </c>
      <c r="F9" s="66">
        <v>35.654389999999999</v>
      </c>
      <c r="G9" s="66">
        <v>42.389109999999995</v>
      </c>
      <c r="H9" s="66">
        <v>49.024790000000003</v>
      </c>
      <c r="I9" s="66">
        <v>55.759509999999999</v>
      </c>
      <c r="J9" s="66">
        <v>63.68271</v>
      </c>
      <c r="K9" s="66">
        <v>68.634709999999998</v>
      </c>
      <c r="L9" s="66">
        <v>78.142540000000011</v>
      </c>
      <c r="M9" s="66">
        <v>81.608940000000004</v>
      </c>
      <c r="N9" s="66">
        <v>85.075340000000011</v>
      </c>
      <c r="O9" s="66">
        <v>90.027340000000009</v>
      </c>
      <c r="P9" s="66">
        <v>95.078379999999996</v>
      </c>
      <c r="Q9" s="66">
        <v>99.634219999999999</v>
      </c>
      <c r="R9" s="66">
        <v>104.38814000000001</v>
      </c>
      <c r="S9" s="66">
        <v>108.44878</v>
      </c>
      <c r="T9" s="66">
        <v>110.95399</v>
      </c>
      <c r="U9" s="66">
        <v>112.7987</v>
      </c>
      <c r="V9" s="66">
        <v>105.76577</v>
      </c>
      <c r="W9" s="66">
        <v>106.20747999999999</v>
      </c>
      <c r="X9" s="66">
        <v>105.67607000000001</v>
      </c>
      <c r="Y9" s="66">
        <v>105.75169</v>
      </c>
      <c r="Z9" s="66">
        <v>106.11647000000001</v>
      </c>
      <c r="AA9" s="66">
        <v>105.17386999999999</v>
      </c>
      <c r="AB9" s="66">
        <v>108.98533999999999</v>
      </c>
      <c r="AC9" s="66">
        <v>112.6627</v>
      </c>
      <c r="AD9" s="66">
        <v>119.1576</v>
      </c>
      <c r="AE9" s="66">
        <v>126.94011999999999</v>
      </c>
      <c r="AF9" s="66">
        <v>136.95339999999999</v>
      </c>
      <c r="AG9" s="66">
        <v>147.773055</v>
      </c>
      <c r="AH9" s="66">
        <v>156.70385999999999</v>
      </c>
      <c r="AI9" s="66">
        <v>162.75551100000001</v>
      </c>
      <c r="AJ9" s="66">
        <v>168.39898300000002</v>
      </c>
      <c r="AK9" s="66">
        <v>175.57261700000001</v>
      </c>
      <c r="AL9" s="66">
        <v>181.97882199999998</v>
      </c>
      <c r="AM9" s="66">
        <v>187.329679</v>
      </c>
      <c r="AN9" s="66">
        <v>195.24524299999999</v>
      </c>
      <c r="AO9" s="66">
        <v>198.97849100000002</v>
      </c>
      <c r="AP9" s="66">
        <v>200.301299</v>
      </c>
      <c r="AQ9" s="66">
        <v>205.015491</v>
      </c>
      <c r="AR9" s="66">
        <v>209.309236</v>
      </c>
      <c r="AS9" s="66">
        <v>228.69916899999998</v>
      </c>
      <c r="AT9" s="66">
        <v>244.13681400000002</v>
      </c>
      <c r="AU9" s="66">
        <v>244.61916099999999</v>
      </c>
      <c r="AV9" s="66">
        <v>250.4</v>
      </c>
    </row>
    <row r="10" spans="1:58" s="11" customFormat="1" x14ac:dyDescent="0.15">
      <c r="A10" s="64"/>
      <c r="B10" s="65" t="s">
        <v>68</v>
      </c>
      <c r="C10" s="66">
        <v>3.5</v>
      </c>
      <c r="D10" s="66">
        <v>4.4000000000000004</v>
      </c>
      <c r="E10" s="66">
        <v>5</v>
      </c>
      <c r="F10" s="66">
        <v>5.6</v>
      </c>
      <c r="G10" s="66">
        <v>6.3</v>
      </c>
      <c r="H10" s="66">
        <v>7.2</v>
      </c>
      <c r="I10" s="66">
        <v>9.6</v>
      </c>
      <c r="J10" s="66">
        <v>9.6999999999999993</v>
      </c>
      <c r="K10" s="66">
        <v>6.1</v>
      </c>
      <c r="L10" s="66">
        <v>6.6</v>
      </c>
      <c r="M10" s="66">
        <v>7.9</v>
      </c>
      <c r="N10" s="66">
        <v>8.3000000000000007</v>
      </c>
      <c r="O10" s="66">
        <v>8.4</v>
      </c>
      <c r="P10" s="66">
        <v>10.9</v>
      </c>
      <c r="Q10" s="66">
        <v>18.100000000000001</v>
      </c>
      <c r="R10" s="66">
        <v>26.5</v>
      </c>
      <c r="S10" s="66">
        <v>21.4</v>
      </c>
      <c r="T10" s="66">
        <v>33.97589</v>
      </c>
      <c r="U10" s="66">
        <v>41.544820000000001</v>
      </c>
      <c r="V10" s="66">
        <v>56.082269999999994</v>
      </c>
      <c r="W10" s="66">
        <v>47.13702</v>
      </c>
      <c r="X10" s="66">
        <v>44.734059999999999</v>
      </c>
      <c r="Y10" s="66">
        <v>45.559040000000003</v>
      </c>
      <c r="Z10" s="66">
        <v>44.847149999999999</v>
      </c>
      <c r="AA10" s="66">
        <v>46.957809999999995</v>
      </c>
      <c r="AB10" s="66">
        <v>63.689410000000002</v>
      </c>
      <c r="AC10" s="66">
        <v>95.397080000000003</v>
      </c>
      <c r="AD10" s="66">
        <v>110.90464</v>
      </c>
      <c r="AE10" s="66">
        <v>115.87083</v>
      </c>
      <c r="AF10" s="66">
        <v>121.28449000000001</v>
      </c>
      <c r="AG10" s="66">
        <v>120.936397</v>
      </c>
      <c r="AH10" s="66">
        <v>151.98378099999999</v>
      </c>
      <c r="AI10" s="66">
        <v>175.56542899999999</v>
      </c>
      <c r="AJ10" s="66">
        <v>205.22264000000001</v>
      </c>
      <c r="AK10" s="66">
        <v>211.51985099999999</v>
      </c>
      <c r="AL10" s="66">
        <v>212.22883100000001</v>
      </c>
      <c r="AM10" s="66">
        <v>217.18743700000002</v>
      </c>
      <c r="AN10" s="66">
        <v>220.849684</v>
      </c>
      <c r="AO10" s="66">
        <v>225.48760300000001</v>
      </c>
      <c r="AP10" s="66">
        <v>226.09336199999998</v>
      </c>
      <c r="AQ10" s="66">
        <v>204.59217900000002</v>
      </c>
      <c r="AR10" s="66">
        <v>193.820064</v>
      </c>
      <c r="AS10" s="66">
        <v>272.41580200000004</v>
      </c>
      <c r="AT10" s="66">
        <v>274.39606500000002</v>
      </c>
      <c r="AU10" s="66">
        <v>270.77103999999997</v>
      </c>
      <c r="AV10" s="66">
        <v>263.7</v>
      </c>
    </row>
    <row r="11" spans="1:58" s="11" customFormat="1" x14ac:dyDescent="0.15">
      <c r="A11" s="64"/>
      <c r="B11" s="65" t="s">
        <v>0</v>
      </c>
      <c r="C11" s="66"/>
      <c r="D11" s="66"/>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6"/>
      <c r="AT11" s="66"/>
      <c r="AU11" s="66"/>
      <c r="AV11" s="66"/>
    </row>
    <row r="12" spans="1:58" s="11" customFormat="1" x14ac:dyDescent="0.15">
      <c r="A12" s="64"/>
      <c r="B12" s="65" t="s">
        <v>69</v>
      </c>
      <c r="C12" s="66"/>
      <c r="D12" s="66"/>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c r="AL12" s="66"/>
      <c r="AM12" s="66"/>
      <c r="AN12" s="66"/>
      <c r="AO12" s="66"/>
      <c r="AP12" s="66"/>
      <c r="AQ12" s="66"/>
      <c r="AR12" s="66"/>
      <c r="AS12" s="66"/>
      <c r="AT12" s="66"/>
      <c r="AU12" s="66"/>
      <c r="AV12" s="66"/>
    </row>
    <row r="13" spans="1:58" s="11" customFormat="1" x14ac:dyDescent="0.15">
      <c r="A13" s="64"/>
      <c r="B13" s="65" t="s">
        <v>63</v>
      </c>
      <c r="C13" s="66">
        <v>21.4</v>
      </c>
      <c r="D13" s="66">
        <v>21.4</v>
      </c>
      <c r="E13" s="66">
        <v>21.1</v>
      </c>
      <c r="F13" s="66">
        <v>22.4</v>
      </c>
      <c r="G13" s="66">
        <v>25.9</v>
      </c>
      <c r="H13" s="66">
        <v>27.4</v>
      </c>
      <c r="I13" s="66">
        <v>29.9</v>
      </c>
      <c r="J13" s="66">
        <v>31.5</v>
      </c>
      <c r="K13" s="66">
        <v>32.1</v>
      </c>
      <c r="L13" s="66">
        <v>34.5</v>
      </c>
      <c r="M13" s="66">
        <v>34.4</v>
      </c>
      <c r="N13" s="66">
        <v>35.200000000000003</v>
      </c>
      <c r="O13" s="66">
        <v>36.5</v>
      </c>
      <c r="P13" s="66">
        <v>37.5</v>
      </c>
      <c r="Q13" s="66">
        <v>41.4</v>
      </c>
      <c r="R13" s="66">
        <v>47.9</v>
      </c>
      <c r="S13" s="66">
        <v>51.3</v>
      </c>
      <c r="T13" s="66">
        <v>57.6</v>
      </c>
      <c r="U13" s="66">
        <v>60.3</v>
      </c>
      <c r="V13" s="66">
        <v>61.8</v>
      </c>
      <c r="W13" s="66">
        <v>61.8</v>
      </c>
      <c r="X13" s="66">
        <v>61.2</v>
      </c>
      <c r="Y13" s="66">
        <v>59.5</v>
      </c>
      <c r="Z13" s="66">
        <v>59</v>
      </c>
      <c r="AA13" s="66">
        <v>60.9</v>
      </c>
      <c r="AB13" s="66">
        <v>65</v>
      </c>
      <c r="AC13" s="66">
        <v>66.599999999999994</v>
      </c>
      <c r="AD13" s="66">
        <v>68</v>
      </c>
      <c r="AE13" s="66">
        <v>65.3</v>
      </c>
      <c r="AF13" s="66">
        <v>65.400000000000006</v>
      </c>
      <c r="AG13" s="66">
        <v>69.7</v>
      </c>
      <c r="AH13" s="66">
        <v>84</v>
      </c>
      <c r="AI13" s="66">
        <v>86.3</v>
      </c>
      <c r="AJ13" s="66">
        <v>88.9</v>
      </c>
      <c r="AK13" s="66">
        <v>91.7</v>
      </c>
      <c r="AL13" s="66">
        <v>94.7</v>
      </c>
      <c r="AM13" s="66">
        <v>96.3</v>
      </c>
      <c r="AN13" s="66">
        <v>97.1</v>
      </c>
      <c r="AO13" s="66">
        <v>98</v>
      </c>
      <c r="AP13" s="66">
        <v>98.5</v>
      </c>
      <c r="AQ13" s="66">
        <v>98.2</v>
      </c>
      <c r="AR13" s="66">
        <v>97.9</v>
      </c>
      <c r="AS13" s="66">
        <v>114.9</v>
      </c>
      <c r="AT13" s="66">
        <v>113</v>
      </c>
      <c r="AU13" s="66">
        <v>111.9</v>
      </c>
      <c r="AV13" s="66">
        <v>110.6</v>
      </c>
    </row>
    <row r="14" spans="1:58" s="11" customFormat="1" x14ac:dyDescent="0.15">
      <c r="A14" s="64"/>
      <c r="B14" s="65" t="s">
        <v>64</v>
      </c>
      <c r="C14" s="66">
        <v>13.6</v>
      </c>
      <c r="D14" s="66">
        <v>13.4</v>
      </c>
      <c r="E14" s="66">
        <v>13.2</v>
      </c>
      <c r="F14" s="66">
        <v>14.3</v>
      </c>
      <c r="G14" s="66">
        <v>17.600000000000001</v>
      </c>
      <c r="H14" s="66">
        <v>18.8</v>
      </c>
      <c r="I14" s="66">
        <v>20.6</v>
      </c>
      <c r="J14" s="66">
        <v>21.8</v>
      </c>
      <c r="K14" s="66">
        <v>22.9</v>
      </c>
      <c r="L14" s="66">
        <v>24.6</v>
      </c>
      <c r="M14" s="66">
        <v>24.7</v>
      </c>
      <c r="N14" s="66">
        <v>25.9</v>
      </c>
      <c r="O14" s="66">
        <v>27.1</v>
      </c>
      <c r="P14" s="66">
        <v>27.8</v>
      </c>
      <c r="Q14" s="66">
        <v>30.9</v>
      </c>
      <c r="R14" s="66">
        <v>36.4</v>
      </c>
      <c r="S14" s="66">
        <v>40.299999999999997</v>
      </c>
      <c r="T14" s="66">
        <v>45.7</v>
      </c>
      <c r="U14" s="66">
        <v>48</v>
      </c>
      <c r="V14" s="66">
        <v>49.3</v>
      </c>
      <c r="W14" s="66">
        <v>50.5</v>
      </c>
      <c r="X14" s="66">
        <v>50.4</v>
      </c>
      <c r="Y14" s="66">
        <v>49.3</v>
      </c>
      <c r="Z14" s="66">
        <v>49.2</v>
      </c>
      <c r="AA14" s="66">
        <v>51.3</v>
      </c>
      <c r="AB14" s="66">
        <v>54.4</v>
      </c>
      <c r="AC14" s="66">
        <v>54.4</v>
      </c>
      <c r="AD14" s="66">
        <v>55</v>
      </c>
      <c r="AE14" s="66">
        <v>52.2</v>
      </c>
      <c r="AF14" s="66">
        <v>52.1</v>
      </c>
      <c r="AG14" s="66">
        <v>56.2</v>
      </c>
      <c r="AH14" s="66">
        <v>68.099999999999994</v>
      </c>
      <c r="AI14" s="66">
        <v>69.400000000000006</v>
      </c>
      <c r="AJ14" s="66">
        <v>70.8</v>
      </c>
      <c r="AK14" s="66">
        <v>73.2</v>
      </c>
      <c r="AL14" s="66">
        <v>76.099999999999994</v>
      </c>
      <c r="AM14" s="66">
        <v>77.5</v>
      </c>
      <c r="AN14" s="66">
        <v>78.099999999999994</v>
      </c>
      <c r="AO14" s="66">
        <v>79</v>
      </c>
      <c r="AP14" s="66">
        <v>79.900000000000006</v>
      </c>
      <c r="AQ14" s="66">
        <v>80.8</v>
      </c>
      <c r="AR14" s="66">
        <v>81.3</v>
      </c>
      <c r="AS14" s="66">
        <v>93.2</v>
      </c>
      <c r="AT14" s="66">
        <v>92.2</v>
      </c>
      <c r="AU14" s="66">
        <v>92.4</v>
      </c>
      <c r="AV14" s="66">
        <v>92.3</v>
      </c>
    </row>
    <row r="15" spans="1:58" s="11" customFormat="1" x14ac:dyDescent="0.15">
      <c r="A15" s="64"/>
      <c r="B15" s="65" t="s">
        <v>65</v>
      </c>
      <c r="C15" s="66">
        <v>12.7</v>
      </c>
      <c r="D15" s="66">
        <v>12.5</v>
      </c>
      <c r="E15" s="66">
        <v>12.2</v>
      </c>
      <c r="F15" s="66">
        <v>13.2</v>
      </c>
      <c r="G15" s="66">
        <v>16.2</v>
      </c>
      <c r="H15" s="66">
        <v>17.100000000000001</v>
      </c>
      <c r="I15" s="66">
        <v>18.899999999999999</v>
      </c>
      <c r="J15" s="66">
        <v>20</v>
      </c>
      <c r="K15" s="66">
        <v>21</v>
      </c>
      <c r="L15" s="66">
        <v>22.5</v>
      </c>
      <c r="M15" s="66">
        <v>23</v>
      </c>
      <c r="N15" s="66">
        <v>24</v>
      </c>
      <c r="O15" s="66">
        <v>25.1</v>
      </c>
      <c r="P15" s="66">
        <v>25.6</v>
      </c>
      <c r="Q15" s="66">
        <v>28.5</v>
      </c>
      <c r="R15" s="66">
        <v>33.5</v>
      </c>
      <c r="S15" s="66">
        <v>37.200000000000003</v>
      </c>
      <c r="T15" s="66">
        <v>40.1</v>
      </c>
      <c r="U15" s="66">
        <v>42.6</v>
      </c>
      <c r="V15" s="66">
        <v>44</v>
      </c>
      <c r="W15" s="66">
        <v>45.4</v>
      </c>
      <c r="X15" s="66">
        <v>45.5</v>
      </c>
      <c r="Y15" s="66">
        <v>44.7</v>
      </c>
      <c r="Z15" s="66">
        <v>44.7</v>
      </c>
      <c r="AA15" s="66">
        <v>47.1</v>
      </c>
      <c r="AB15" s="66">
        <v>49.8</v>
      </c>
      <c r="AC15" s="66">
        <v>50.1</v>
      </c>
      <c r="AD15" s="66">
        <v>51</v>
      </c>
      <c r="AE15" s="66">
        <v>48.7</v>
      </c>
      <c r="AF15" s="66">
        <v>48.3</v>
      </c>
      <c r="AG15" s="66">
        <v>52.5</v>
      </c>
      <c r="AH15" s="66">
        <v>60.7</v>
      </c>
      <c r="AI15" s="66">
        <v>62.8</v>
      </c>
      <c r="AJ15" s="66">
        <v>65.400000000000006</v>
      </c>
      <c r="AK15" s="66">
        <v>69.3</v>
      </c>
      <c r="AL15" s="66">
        <v>72.2</v>
      </c>
      <c r="AM15" s="66">
        <v>74.599999999999994</v>
      </c>
      <c r="AN15" s="66">
        <v>75.3</v>
      </c>
      <c r="AO15" s="66">
        <v>76.3</v>
      </c>
      <c r="AP15" s="66">
        <v>76.900000000000006</v>
      </c>
      <c r="AQ15" s="66">
        <v>77.900000000000006</v>
      </c>
      <c r="AR15" s="66">
        <v>78.3</v>
      </c>
      <c r="AS15" s="66">
        <v>90</v>
      </c>
      <c r="AT15" s="66">
        <v>89.2</v>
      </c>
      <c r="AU15" s="66">
        <v>89.6</v>
      </c>
      <c r="AV15" s="66">
        <v>89.7</v>
      </c>
    </row>
    <row r="16" spans="1:58" s="11" customFormat="1" x14ac:dyDescent="0.15">
      <c r="A16" s="64"/>
      <c r="B16" s="65" t="s">
        <v>66</v>
      </c>
      <c r="C16" s="66">
        <v>0.9</v>
      </c>
      <c r="D16" s="66">
        <v>0.9</v>
      </c>
      <c r="E16" s="66">
        <v>1</v>
      </c>
      <c r="F16" s="66">
        <v>1.1000000000000001</v>
      </c>
      <c r="G16" s="66">
        <v>1.4</v>
      </c>
      <c r="H16" s="66">
        <v>1.6</v>
      </c>
      <c r="I16" s="66">
        <v>1.7</v>
      </c>
      <c r="J16" s="66">
        <v>1.8</v>
      </c>
      <c r="K16" s="66">
        <v>2</v>
      </c>
      <c r="L16" s="66">
        <v>2.1</v>
      </c>
      <c r="M16" s="66">
        <v>1.7</v>
      </c>
      <c r="N16" s="66">
        <v>1.8</v>
      </c>
      <c r="O16" s="66">
        <v>2</v>
      </c>
      <c r="P16" s="66">
        <v>2.2000000000000002</v>
      </c>
      <c r="Q16" s="66">
        <v>2.4</v>
      </c>
      <c r="R16" s="66">
        <v>2.9</v>
      </c>
      <c r="S16" s="66">
        <v>3.1</v>
      </c>
      <c r="T16" s="66">
        <v>5.6</v>
      </c>
      <c r="U16" s="66">
        <v>5.4</v>
      </c>
      <c r="V16" s="66">
        <v>5.3</v>
      </c>
      <c r="W16" s="66">
        <v>5.0999999999999996</v>
      </c>
      <c r="X16" s="66">
        <v>4.9000000000000004</v>
      </c>
      <c r="Y16" s="66">
        <v>4.5999999999999996</v>
      </c>
      <c r="Z16" s="66">
        <v>4.5</v>
      </c>
      <c r="AA16" s="66">
        <v>4.2</v>
      </c>
      <c r="AB16" s="66">
        <v>4.5999999999999996</v>
      </c>
      <c r="AC16" s="66">
        <v>4.3</v>
      </c>
      <c r="AD16" s="66">
        <v>4</v>
      </c>
      <c r="AE16" s="66">
        <v>3.5</v>
      </c>
      <c r="AF16" s="66">
        <v>3.7</v>
      </c>
      <c r="AG16" s="66">
        <v>3.7</v>
      </c>
      <c r="AH16" s="66">
        <v>7.4</v>
      </c>
      <c r="AI16" s="66">
        <v>6.6</v>
      </c>
      <c r="AJ16" s="66">
        <v>5.4</v>
      </c>
      <c r="AK16" s="66">
        <v>3.9</v>
      </c>
      <c r="AL16" s="66">
        <v>3.9</v>
      </c>
      <c r="AM16" s="66">
        <v>2.9</v>
      </c>
      <c r="AN16" s="66">
        <v>2.9</v>
      </c>
      <c r="AO16" s="66">
        <v>2.7</v>
      </c>
      <c r="AP16" s="66">
        <v>3</v>
      </c>
      <c r="AQ16" s="66">
        <v>3</v>
      </c>
      <c r="AR16" s="66">
        <v>3</v>
      </c>
      <c r="AS16" s="66">
        <v>3.2</v>
      </c>
      <c r="AT16" s="66">
        <v>3.1</v>
      </c>
      <c r="AU16" s="66">
        <v>2.8</v>
      </c>
      <c r="AV16" s="66">
        <v>2.6</v>
      </c>
    </row>
    <row r="17" spans="1:48" s="11" customFormat="1" x14ac:dyDescent="0.15">
      <c r="A17" s="64"/>
      <c r="B17" s="65" t="s">
        <v>67</v>
      </c>
      <c r="C17" s="66">
        <v>6.8</v>
      </c>
      <c r="D17" s="66">
        <v>6.9</v>
      </c>
      <c r="E17" s="66">
        <v>6.8</v>
      </c>
      <c r="F17" s="66">
        <v>7</v>
      </c>
      <c r="G17" s="66">
        <v>7.2</v>
      </c>
      <c r="H17" s="66">
        <v>7.5</v>
      </c>
      <c r="I17" s="66">
        <v>7.9</v>
      </c>
      <c r="J17" s="66">
        <v>8.4</v>
      </c>
      <c r="K17" s="66">
        <v>8.4</v>
      </c>
      <c r="L17" s="66">
        <v>9.1</v>
      </c>
      <c r="M17" s="66">
        <v>8.8000000000000007</v>
      </c>
      <c r="N17" s="66">
        <v>8.5</v>
      </c>
      <c r="O17" s="66">
        <v>8.5</v>
      </c>
      <c r="P17" s="66">
        <v>8.6999999999999993</v>
      </c>
      <c r="Q17" s="66">
        <v>8.8000000000000007</v>
      </c>
      <c r="R17" s="66">
        <v>9.1</v>
      </c>
      <c r="S17" s="66">
        <v>9.1999999999999993</v>
      </c>
      <c r="T17" s="66">
        <v>9.1</v>
      </c>
      <c r="U17" s="66">
        <v>9</v>
      </c>
      <c r="V17" s="66">
        <v>8.1999999999999993</v>
      </c>
      <c r="W17" s="66">
        <v>7.9</v>
      </c>
      <c r="X17" s="66">
        <v>7.5</v>
      </c>
      <c r="Y17" s="66">
        <v>7.2</v>
      </c>
      <c r="Z17" s="66">
        <v>6.9</v>
      </c>
      <c r="AA17" s="66">
        <v>6.6</v>
      </c>
      <c r="AB17" s="66">
        <v>6.7</v>
      </c>
      <c r="AC17" s="66">
        <v>6.6</v>
      </c>
      <c r="AD17" s="66">
        <v>6.7</v>
      </c>
      <c r="AE17" s="66">
        <v>6.9</v>
      </c>
      <c r="AF17" s="66">
        <v>7.1</v>
      </c>
      <c r="AG17" s="66">
        <v>7.4</v>
      </c>
      <c r="AH17" s="66">
        <v>8.1</v>
      </c>
      <c r="AI17" s="66">
        <v>8.1999999999999993</v>
      </c>
      <c r="AJ17" s="66">
        <v>8.1999999999999993</v>
      </c>
      <c r="AK17" s="66">
        <v>8.4</v>
      </c>
      <c r="AL17" s="66">
        <v>8.6</v>
      </c>
      <c r="AM17" s="66">
        <v>8.6999999999999993</v>
      </c>
      <c r="AN17" s="66">
        <v>8.9</v>
      </c>
      <c r="AO17" s="66">
        <v>8.9</v>
      </c>
      <c r="AP17" s="66">
        <v>8.6999999999999993</v>
      </c>
      <c r="AQ17" s="66">
        <v>8.6999999999999993</v>
      </c>
      <c r="AR17" s="66">
        <v>8.6</v>
      </c>
      <c r="AS17" s="66">
        <v>9.9</v>
      </c>
      <c r="AT17" s="66">
        <v>9.8000000000000007</v>
      </c>
      <c r="AU17" s="66">
        <v>9.3000000000000007</v>
      </c>
      <c r="AV17" s="66">
        <v>8.9</v>
      </c>
    </row>
    <row r="18" spans="1:48" s="11" customFormat="1" x14ac:dyDescent="0.15">
      <c r="A18" s="64"/>
      <c r="B18" s="65" t="s">
        <v>68</v>
      </c>
      <c r="C18" s="66">
        <v>1</v>
      </c>
      <c r="D18" s="66">
        <v>1.1000000000000001</v>
      </c>
      <c r="E18" s="66">
        <v>1.1000000000000001</v>
      </c>
      <c r="F18" s="66">
        <v>1.1000000000000001</v>
      </c>
      <c r="G18" s="66">
        <v>1.1000000000000001</v>
      </c>
      <c r="H18" s="66">
        <v>1.1000000000000001</v>
      </c>
      <c r="I18" s="66">
        <v>1.4</v>
      </c>
      <c r="J18" s="66">
        <v>1.3</v>
      </c>
      <c r="K18" s="66">
        <v>0.7</v>
      </c>
      <c r="L18" s="66">
        <v>0.8</v>
      </c>
      <c r="M18" s="66">
        <v>0.9</v>
      </c>
      <c r="N18" s="66">
        <v>0.8</v>
      </c>
      <c r="O18" s="66">
        <v>0.8</v>
      </c>
      <c r="P18" s="66">
        <v>1</v>
      </c>
      <c r="Q18" s="66">
        <v>1.6</v>
      </c>
      <c r="R18" s="66">
        <v>2.2999999999999998</v>
      </c>
      <c r="S18" s="66">
        <v>1.8</v>
      </c>
      <c r="T18" s="66">
        <v>2.8</v>
      </c>
      <c r="U18" s="66">
        <v>3.3</v>
      </c>
      <c r="V18" s="66">
        <v>4.3</v>
      </c>
      <c r="W18" s="66">
        <v>3.5</v>
      </c>
      <c r="X18" s="66">
        <v>3.2</v>
      </c>
      <c r="Y18" s="66">
        <v>3.1</v>
      </c>
      <c r="Z18" s="66">
        <v>2.9</v>
      </c>
      <c r="AA18" s="66">
        <v>3</v>
      </c>
      <c r="AB18" s="66">
        <v>3.9</v>
      </c>
      <c r="AC18" s="66">
        <v>5.6</v>
      </c>
      <c r="AD18" s="66">
        <v>6.3</v>
      </c>
      <c r="AE18" s="66">
        <v>6.3</v>
      </c>
      <c r="AF18" s="66">
        <v>6.2</v>
      </c>
      <c r="AG18" s="66">
        <v>6.1</v>
      </c>
      <c r="AH18" s="66">
        <v>7.8</v>
      </c>
      <c r="AI18" s="66">
        <v>8.8000000000000007</v>
      </c>
      <c r="AJ18" s="66">
        <v>10</v>
      </c>
      <c r="AK18" s="66">
        <v>10.1</v>
      </c>
      <c r="AL18" s="66">
        <v>10</v>
      </c>
      <c r="AM18" s="66">
        <v>10.1</v>
      </c>
      <c r="AN18" s="66">
        <v>10</v>
      </c>
      <c r="AO18" s="66">
        <v>10.1</v>
      </c>
      <c r="AP18" s="66">
        <v>9.8000000000000007</v>
      </c>
      <c r="AQ18" s="66">
        <v>8.6999999999999993</v>
      </c>
      <c r="AR18" s="66">
        <v>8</v>
      </c>
      <c r="AS18" s="66">
        <v>11.8</v>
      </c>
      <c r="AT18" s="66">
        <v>11</v>
      </c>
      <c r="AU18" s="66">
        <v>10.3</v>
      </c>
      <c r="AV18" s="66">
        <v>9.4</v>
      </c>
    </row>
    <row r="20" spans="1:48" x14ac:dyDescent="0.15">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row>
    <row r="21" spans="1:48" x14ac:dyDescent="0.15">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row>
    <row r="22" spans="1:48" x14ac:dyDescent="0.15">
      <c r="AM22" s="8"/>
      <c r="AN22" s="8"/>
      <c r="AO22" s="8"/>
      <c r="AP22" s="8"/>
      <c r="AQ22" s="8"/>
      <c r="AR22" s="8"/>
      <c r="AS22" s="8"/>
      <c r="AT22" s="8"/>
    </row>
    <row r="23" spans="1:48" x14ac:dyDescent="0.15">
      <c r="AM23" s="8"/>
      <c r="AN23" s="8"/>
      <c r="AO23" s="8"/>
      <c r="AP23" s="8"/>
      <c r="AQ23" s="8"/>
      <c r="AR23" s="8"/>
      <c r="AS23" s="8"/>
      <c r="AT23" s="8"/>
    </row>
    <row r="24" spans="1:48" x14ac:dyDescent="0.15">
      <c r="AM24" s="8"/>
      <c r="AN24" s="8"/>
      <c r="AO24" s="8"/>
      <c r="AP24" s="8"/>
      <c r="AQ24" s="8"/>
      <c r="AR24" s="8"/>
      <c r="AS24" s="8"/>
      <c r="AT24" s="8"/>
    </row>
    <row r="25" spans="1:48" x14ac:dyDescent="0.15">
      <c r="AM25" s="8"/>
      <c r="AN25" s="8"/>
      <c r="AO25" s="8"/>
      <c r="AP25" s="8"/>
      <c r="AQ25" s="8"/>
      <c r="AR25" s="8"/>
      <c r="AS25" s="8"/>
      <c r="AT25" s="8"/>
    </row>
    <row r="26" spans="1:48" x14ac:dyDescent="0.15">
      <c r="AM26" s="8"/>
      <c r="AN26" s="8"/>
      <c r="AO26" s="8"/>
      <c r="AP26" s="8"/>
      <c r="AQ26" s="8"/>
      <c r="AR26" s="8"/>
      <c r="AS26" s="8"/>
      <c r="AT26" s="8"/>
    </row>
    <row r="27" spans="1:48" x14ac:dyDescent="0.15">
      <c r="AM27" s="8"/>
      <c r="AN27" s="8"/>
      <c r="AO27" s="8"/>
      <c r="AP27" s="8"/>
      <c r="AQ27" s="8"/>
      <c r="AR27" s="8"/>
      <c r="AS27" s="8"/>
      <c r="AT27"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BP302"/>
  <sheetViews>
    <sheetView showZeros="0" workbookViewId="0">
      <pane xSplit="2" ySplit="3" topLeftCell="BF24" activePane="bottomRight" state="frozen"/>
      <selection pane="topRight" activeCell="C1" sqref="C1"/>
      <selection pane="bottomLeft" activeCell="A4" sqref="A4"/>
      <selection pane="bottomRight" activeCell="BO28" sqref="BO28"/>
    </sheetView>
  </sheetViews>
  <sheetFormatPr baseColWidth="10" defaultRowHeight="13" x14ac:dyDescent="0.15"/>
  <cols>
    <col min="1" max="1" width="8.83203125" customWidth="1"/>
    <col min="2" max="2" width="85.1640625" customWidth="1"/>
  </cols>
  <sheetData>
    <row r="1" spans="1:68" x14ac:dyDescent="0.15">
      <c r="A1" s="2" t="s">
        <v>58</v>
      </c>
    </row>
    <row r="3" spans="1:68" x14ac:dyDescent="0.15">
      <c r="B3" t="s">
        <v>0</v>
      </c>
      <c r="C3" s="2">
        <v>1959</v>
      </c>
      <c r="D3" s="2">
        <v>1960</v>
      </c>
      <c r="E3" s="2">
        <v>1961</v>
      </c>
      <c r="F3" s="2">
        <v>1962</v>
      </c>
      <c r="G3" s="2">
        <v>1963</v>
      </c>
      <c r="H3" s="2">
        <v>1964</v>
      </c>
      <c r="I3" s="2">
        <v>1965</v>
      </c>
      <c r="J3" s="2">
        <v>1966</v>
      </c>
      <c r="K3" s="2">
        <v>1967</v>
      </c>
      <c r="L3" s="2">
        <v>1968</v>
      </c>
      <c r="M3" s="2">
        <v>1969</v>
      </c>
      <c r="N3" s="2">
        <v>1970</v>
      </c>
      <c r="O3" s="2">
        <v>1971</v>
      </c>
      <c r="P3" s="2">
        <v>1972</v>
      </c>
      <c r="Q3" s="2">
        <v>1973</v>
      </c>
      <c r="R3" s="2">
        <v>1974</v>
      </c>
      <c r="S3" s="2">
        <v>1975</v>
      </c>
      <c r="T3" s="2">
        <v>1976</v>
      </c>
      <c r="U3" s="2">
        <v>1977</v>
      </c>
      <c r="V3" s="2">
        <v>1978</v>
      </c>
      <c r="W3" s="2">
        <v>1979</v>
      </c>
      <c r="X3" s="2">
        <v>1980</v>
      </c>
      <c r="Y3" s="2">
        <v>1981</v>
      </c>
      <c r="Z3" s="2">
        <v>1982</v>
      </c>
      <c r="AA3" s="2">
        <v>1983</v>
      </c>
      <c r="AB3" s="2">
        <v>1984</v>
      </c>
      <c r="AC3" s="2">
        <v>1985</v>
      </c>
      <c r="AD3" s="2">
        <v>1986</v>
      </c>
      <c r="AE3" s="2">
        <v>1987</v>
      </c>
      <c r="AF3" s="2">
        <v>1988</v>
      </c>
      <c r="AG3" s="2">
        <v>1989</v>
      </c>
      <c r="AH3" s="2">
        <v>1990</v>
      </c>
      <c r="AI3" s="2">
        <v>1991</v>
      </c>
      <c r="AJ3" s="2">
        <v>1992</v>
      </c>
      <c r="AK3" s="2">
        <v>1993</v>
      </c>
      <c r="AL3" s="2">
        <v>1994</v>
      </c>
      <c r="AM3" s="2">
        <v>1995</v>
      </c>
      <c r="AN3" s="2">
        <v>1996</v>
      </c>
      <c r="AO3" s="2">
        <v>1997</v>
      </c>
      <c r="AP3" s="2">
        <v>1998</v>
      </c>
      <c r="AQ3" s="2">
        <v>1999</v>
      </c>
      <c r="AR3" s="2">
        <v>2000</v>
      </c>
      <c r="AS3" s="2">
        <v>2001</v>
      </c>
      <c r="AT3" s="2">
        <v>2002</v>
      </c>
      <c r="AU3" s="2">
        <v>2003</v>
      </c>
      <c r="AV3" s="2">
        <v>2004</v>
      </c>
      <c r="AW3" s="2">
        <v>2005</v>
      </c>
      <c r="AX3" s="2">
        <v>2006</v>
      </c>
      <c r="AY3" s="2">
        <v>2007</v>
      </c>
      <c r="AZ3" s="2">
        <v>2008</v>
      </c>
      <c r="BA3" s="2">
        <v>2009</v>
      </c>
      <c r="BB3" s="2">
        <v>2010</v>
      </c>
      <c r="BC3" s="2">
        <v>2011</v>
      </c>
      <c r="BD3" s="2">
        <v>2012</v>
      </c>
      <c r="BE3" s="2">
        <v>2013</v>
      </c>
      <c r="BF3" s="2">
        <v>2014</v>
      </c>
      <c r="BG3" s="2">
        <v>2015</v>
      </c>
      <c r="BH3" s="2">
        <v>2016</v>
      </c>
      <c r="BI3" s="2">
        <v>2017</v>
      </c>
      <c r="BJ3" s="2">
        <v>2018</v>
      </c>
      <c r="BK3" s="2">
        <v>2019</v>
      </c>
      <c r="BL3" s="2">
        <v>2020</v>
      </c>
      <c r="BM3" s="2">
        <v>2021</v>
      </c>
      <c r="BN3" s="2">
        <v>2022</v>
      </c>
      <c r="BO3" s="2">
        <v>2023</v>
      </c>
      <c r="BP3" s="21" t="s">
        <v>412</v>
      </c>
    </row>
    <row r="4" spans="1:68" s="3" customFormat="1" x14ac:dyDescent="0.15">
      <c r="A4"/>
      <c r="B4" s="1" t="s">
        <v>1</v>
      </c>
    </row>
    <row r="5" spans="1:68" s="3" customFormat="1" x14ac:dyDescent="0.15">
      <c r="A5"/>
      <c r="B5" s="1" t="s">
        <v>2</v>
      </c>
      <c r="C5" s="3">
        <v>6.0360000000000005</v>
      </c>
      <c r="D5" s="3">
        <v>6.391</v>
      </c>
      <c r="E5" s="3">
        <v>7.1029999999999998</v>
      </c>
      <c r="F5" s="3">
        <v>8.0950000000000006</v>
      </c>
      <c r="G5" s="3">
        <v>9.2780000000000005</v>
      </c>
      <c r="H5" s="3">
        <v>10.244999999999999</v>
      </c>
      <c r="I5" s="3">
        <v>11.016</v>
      </c>
      <c r="J5" s="3">
        <v>11.87</v>
      </c>
      <c r="K5" s="3">
        <v>12.940999999999999</v>
      </c>
      <c r="L5" s="3">
        <v>14.802</v>
      </c>
      <c r="M5" s="3">
        <v>16.818999999999999</v>
      </c>
      <c r="N5" s="3">
        <v>18.922000000000001</v>
      </c>
      <c r="O5" s="3">
        <v>21.652000000000001</v>
      </c>
      <c r="P5" s="3">
        <v>24.202999999999999</v>
      </c>
      <c r="Q5" s="3">
        <v>27.454000000000001</v>
      </c>
      <c r="R5" s="3">
        <v>32.625</v>
      </c>
      <c r="S5" s="3">
        <v>39.947000000000003</v>
      </c>
      <c r="T5" s="3">
        <v>46.861999999999995</v>
      </c>
      <c r="U5" s="3">
        <v>53.204000000000001</v>
      </c>
      <c r="V5" s="3">
        <v>61.973000000000006</v>
      </c>
      <c r="W5" s="3">
        <v>69.910999999999987</v>
      </c>
      <c r="X5" s="3">
        <v>81.72</v>
      </c>
      <c r="Y5" s="3">
        <v>93.908999999999992</v>
      </c>
      <c r="Z5" s="3">
        <v>110.16</v>
      </c>
      <c r="AA5" s="3">
        <v>123.35399999999998</v>
      </c>
      <c r="AB5" s="3">
        <v>134.423</v>
      </c>
      <c r="AC5" s="3">
        <v>142.66200000000003</v>
      </c>
      <c r="AD5" s="3">
        <v>150.465</v>
      </c>
      <c r="AE5" s="3">
        <v>156.55399999999997</v>
      </c>
      <c r="AF5" s="3">
        <v>164.40800000000002</v>
      </c>
      <c r="AG5" s="3">
        <v>171.30200000000002</v>
      </c>
      <c r="AH5" s="3">
        <v>181.36500000000001</v>
      </c>
      <c r="AI5" s="3">
        <v>191.86399999999998</v>
      </c>
      <c r="AJ5" s="3">
        <v>205.14100000000002</v>
      </c>
      <c r="AK5" s="3">
        <v>218.422</v>
      </c>
      <c r="AL5" s="3">
        <v>221.58199999999999</v>
      </c>
      <c r="AM5" s="3">
        <v>229.61</v>
      </c>
      <c r="AN5" s="3">
        <v>240.90199999999999</v>
      </c>
      <c r="AO5" s="3">
        <v>247.59400000000002</v>
      </c>
      <c r="AP5" s="3">
        <v>248.46799999999999</v>
      </c>
      <c r="AQ5" s="3">
        <v>256.69099999999997</v>
      </c>
      <c r="AR5" s="3">
        <v>268.31700000000001</v>
      </c>
      <c r="AS5" s="3">
        <v>275.10399999999998</v>
      </c>
      <c r="AT5" s="3">
        <v>290.09900000000005</v>
      </c>
      <c r="AU5" s="3">
        <v>298.77300000000002</v>
      </c>
      <c r="AV5" s="3">
        <v>309.358</v>
      </c>
      <c r="AW5" s="3">
        <v>320.67800000000005</v>
      </c>
      <c r="AX5" s="3">
        <v>329.91799999999995</v>
      </c>
      <c r="AY5" s="3">
        <v>340.01499999999999</v>
      </c>
      <c r="AZ5" s="3">
        <v>348.51</v>
      </c>
      <c r="BA5" s="3">
        <v>362.28</v>
      </c>
      <c r="BB5" s="3">
        <v>371.70099999999996</v>
      </c>
      <c r="BC5" s="3">
        <v>377.41300000000007</v>
      </c>
      <c r="BD5" s="3">
        <v>385.54600000000005</v>
      </c>
      <c r="BE5" s="3">
        <v>393.09</v>
      </c>
      <c r="BF5" s="3">
        <v>398.64700000000005</v>
      </c>
      <c r="BG5" s="3">
        <v>403.40699999999993</v>
      </c>
      <c r="BH5" s="3">
        <v>406.67099999999999</v>
      </c>
      <c r="BI5" s="3">
        <v>416.88400000000001</v>
      </c>
      <c r="BJ5" s="3">
        <v>422.03100000000001</v>
      </c>
      <c r="BK5" s="3">
        <v>429.089</v>
      </c>
      <c r="BL5" s="3">
        <v>437.63169999999997</v>
      </c>
      <c r="BM5" s="3">
        <v>456.36050000000006</v>
      </c>
      <c r="BN5" s="3">
        <v>477.9033</v>
      </c>
    </row>
    <row r="6" spans="1:68" s="3" customFormat="1" x14ac:dyDescent="0.15">
      <c r="A6"/>
      <c r="B6" s="1" t="s">
        <v>3</v>
      </c>
      <c r="C6" s="3">
        <v>1.9390000000000001</v>
      </c>
      <c r="D6" s="3">
        <v>2.0129999999999999</v>
      </c>
      <c r="E6" s="3">
        <v>2.2519999999999998</v>
      </c>
      <c r="F6" s="3">
        <v>2.5499999999999998</v>
      </c>
      <c r="G6" s="3">
        <v>2.9119999999999999</v>
      </c>
      <c r="H6" s="3">
        <v>3.2610000000000001</v>
      </c>
      <c r="I6" s="3">
        <v>3.5779999999999998</v>
      </c>
      <c r="J6" s="3">
        <v>3.895</v>
      </c>
      <c r="K6" s="3">
        <v>4.3159999999999998</v>
      </c>
      <c r="L6" s="3">
        <v>4.6980000000000004</v>
      </c>
      <c r="M6" s="3">
        <v>5.343</v>
      </c>
      <c r="N6" s="3">
        <v>5.9589999999999996</v>
      </c>
      <c r="O6" s="3">
        <v>6.8479999999999999</v>
      </c>
      <c r="P6" s="3">
        <v>7.6369999999999996</v>
      </c>
      <c r="Q6" s="3">
        <v>8.6989999999999998</v>
      </c>
      <c r="R6" s="3">
        <v>10.019</v>
      </c>
      <c r="S6" s="3">
        <v>12.228999999999999</v>
      </c>
      <c r="T6" s="3">
        <v>14.000999999999999</v>
      </c>
      <c r="U6" s="3">
        <v>15.032</v>
      </c>
      <c r="V6" s="3">
        <v>17.603999999999999</v>
      </c>
      <c r="W6" s="3">
        <v>19.486000000000001</v>
      </c>
      <c r="X6" s="3">
        <v>23.254000000000001</v>
      </c>
      <c r="Y6" s="3">
        <v>26.242999999999999</v>
      </c>
      <c r="Z6" s="3">
        <v>30.47</v>
      </c>
      <c r="AA6" s="3">
        <v>34.502000000000002</v>
      </c>
      <c r="AB6" s="3">
        <v>37.063000000000002</v>
      </c>
      <c r="AC6" s="3">
        <v>39.676000000000002</v>
      </c>
      <c r="AD6" s="3">
        <v>41.021999999999998</v>
      </c>
      <c r="AE6" s="3">
        <v>44.142000000000003</v>
      </c>
      <c r="AF6" s="3">
        <v>47.741</v>
      </c>
      <c r="AG6" s="3">
        <v>48.643999999999998</v>
      </c>
      <c r="AH6" s="3">
        <v>51.82</v>
      </c>
      <c r="AI6" s="3">
        <v>55.481000000000002</v>
      </c>
      <c r="AJ6" s="3">
        <v>60.338000000000001</v>
      </c>
      <c r="AK6" s="3">
        <v>65.66</v>
      </c>
      <c r="AL6" s="3">
        <v>62.779000000000003</v>
      </c>
      <c r="AM6" s="3">
        <v>62.697000000000003</v>
      </c>
      <c r="AN6" s="3">
        <v>67.061000000000007</v>
      </c>
      <c r="AO6" s="3">
        <v>69.847999999999999</v>
      </c>
      <c r="AP6" s="3">
        <v>65.281000000000006</v>
      </c>
      <c r="AQ6" s="3">
        <v>66.73</v>
      </c>
      <c r="AR6" s="3">
        <v>71.134</v>
      </c>
      <c r="AS6" s="3">
        <v>70.786000000000001</v>
      </c>
      <c r="AT6" s="3">
        <v>76.59</v>
      </c>
      <c r="AU6" s="3">
        <v>77.563999999999993</v>
      </c>
      <c r="AV6" s="3">
        <v>82.781999999999996</v>
      </c>
      <c r="AW6" s="3">
        <v>86.706999999999994</v>
      </c>
      <c r="AX6" s="3">
        <v>89.090999999999994</v>
      </c>
      <c r="AY6" s="3">
        <v>90.924999999999997</v>
      </c>
      <c r="AZ6" s="3">
        <v>93.061000000000007</v>
      </c>
      <c r="BA6" s="3">
        <v>99.057000000000002</v>
      </c>
      <c r="BB6" s="3">
        <v>102.492</v>
      </c>
      <c r="BC6" s="3">
        <v>104.161</v>
      </c>
      <c r="BD6" s="3">
        <v>107.252</v>
      </c>
      <c r="BE6" s="3">
        <v>109.755</v>
      </c>
      <c r="BF6" s="3">
        <v>109.56399999999999</v>
      </c>
      <c r="BG6" s="3">
        <v>111.369</v>
      </c>
      <c r="BH6" s="3">
        <v>111.809</v>
      </c>
      <c r="BI6" s="3">
        <v>115.047</v>
      </c>
      <c r="BJ6" s="3">
        <v>116.917</v>
      </c>
      <c r="BK6" s="3">
        <v>120.402</v>
      </c>
      <c r="BL6" s="3">
        <v>121.5187</v>
      </c>
      <c r="BM6" s="3">
        <v>129.6585</v>
      </c>
      <c r="BN6" s="3">
        <v>137.1343</v>
      </c>
    </row>
    <row r="7" spans="1:68" s="3" customFormat="1" x14ac:dyDescent="0.15">
      <c r="A7"/>
      <c r="B7" s="1" t="s">
        <v>4</v>
      </c>
      <c r="C7" s="3">
        <v>3.9820000000000002</v>
      </c>
      <c r="D7" s="3">
        <v>4.26</v>
      </c>
      <c r="E7" s="3">
        <v>4.7279999999999998</v>
      </c>
      <c r="F7" s="3">
        <v>5.4039999999999999</v>
      </c>
      <c r="G7" s="3">
        <v>6.2080000000000002</v>
      </c>
      <c r="H7" s="3">
        <v>6.81</v>
      </c>
      <c r="I7" s="3">
        <v>7.24</v>
      </c>
      <c r="J7" s="3">
        <v>7.7569999999999997</v>
      </c>
      <c r="K7" s="3">
        <v>8.3870000000000005</v>
      </c>
      <c r="L7" s="3">
        <v>9.8209999999999997</v>
      </c>
      <c r="M7" s="3">
        <v>11.188000000000001</v>
      </c>
      <c r="N7" s="3">
        <v>12.653</v>
      </c>
      <c r="O7" s="3">
        <v>14.412000000000001</v>
      </c>
      <c r="P7" s="3">
        <v>16.13</v>
      </c>
      <c r="Q7" s="3">
        <v>18.271000000000001</v>
      </c>
      <c r="R7" s="3">
        <v>22.039000000000001</v>
      </c>
      <c r="S7" s="3">
        <v>26.978000000000002</v>
      </c>
      <c r="T7" s="3">
        <v>31.994</v>
      </c>
      <c r="U7" s="3">
        <v>37.116999999999997</v>
      </c>
      <c r="V7" s="3">
        <v>43.081000000000003</v>
      </c>
      <c r="W7" s="3">
        <v>48.945</v>
      </c>
      <c r="X7" s="3">
        <v>56.622</v>
      </c>
      <c r="Y7" s="3">
        <v>65.512</v>
      </c>
      <c r="Z7" s="3">
        <v>77.17</v>
      </c>
      <c r="AA7" s="3">
        <v>85.953999999999994</v>
      </c>
      <c r="AB7" s="3">
        <v>93.870999999999995</v>
      </c>
      <c r="AC7" s="3">
        <v>100.36199999999999</v>
      </c>
      <c r="AD7" s="3">
        <v>106.756</v>
      </c>
      <c r="AE7" s="3">
        <v>109.654</v>
      </c>
      <c r="AF7" s="3">
        <v>113.804</v>
      </c>
      <c r="AG7" s="3">
        <v>119.42400000000001</v>
      </c>
      <c r="AH7" s="3">
        <v>126.065</v>
      </c>
      <c r="AI7" s="3">
        <v>132.619</v>
      </c>
      <c r="AJ7" s="3">
        <v>140.733</v>
      </c>
      <c r="AK7" s="3">
        <v>148.51400000000001</v>
      </c>
      <c r="AL7" s="3">
        <v>154.054</v>
      </c>
      <c r="AM7" s="3">
        <v>161.34700000000001</v>
      </c>
      <c r="AN7" s="3">
        <v>168</v>
      </c>
      <c r="AO7" s="3">
        <v>171.92599999999999</v>
      </c>
      <c r="AP7" s="3">
        <v>177.321</v>
      </c>
      <c r="AQ7" s="3">
        <v>184.06800000000001</v>
      </c>
      <c r="AR7" s="3">
        <v>191.03899999999999</v>
      </c>
      <c r="AS7" s="3">
        <v>197.791</v>
      </c>
      <c r="AT7" s="3">
        <v>206.98099999999999</v>
      </c>
      <c r="AU7" s="3">
        <v>214.137</v>
      </c>
      <c r="AV7" s="3">
        <v>219.22399999999999</v>
      </c>
      <c r="AW7" s="3">
        <v>226.73</v>
      </c>
      <c r="AX7" s="3">
        <v>232.93199999999999</v>
      </c>
      <c r="AY7" s="3">
        <v>240.577</v>
      </c>
      <c r="AZ7" s="3">
        <v>246.62100000000001</v>
      </c>
      <c r="BA7" s="3">
        <v>254.107</v>
      </c>
      <c r="BB7" s="3">
        <v>259.84399999999999</v>
      </c>
      <c r="BC7" s="3">
        <v>263.63400000000001</v>
      </c>
      <c r="BD7" s="3">
        <v>268.49200000000002</v>
      </c>
      <c r="BE7" s="3">
        <v>273.113</v>
      </c>
      <c r="BF7" s="3">
        <v>278.50200000000001</v>
      </c>
      <c r="BG7" s="3">
        <v>281.30099999999999</v>
      </c>
      <c r="BH7" s="3">
        <v>283.98399999999998</v>
      </c>
      <c r="BI7" s="3">
        <v>290.87400000000002</v>
      </c>
      <c r="BJ7" s="3">
        <v>293.947</v>
      </c>
      <c r="BK7" s="3">
        <v>297.32</v>
      </c>
      <c r="BL7" s="3">
        <v>304.26799999999997</v>
      </c>
      <c r="BM7" s="3">
        <v>314.14100000000002</v>
      </c>
      <c r="BN7" s="3">
        <v>327.74099999999999</v>
      </c>
    </row>
    <row r="8" spans="1:68" s="3" customFormat="1" x14ac:dyDescent="0.15">
      <c r="A8"/>
      <c r="B8" s="1" t="s">
        <v>5</v>
      </c>
      <c r="C8" s="3">
        <v>0.115</v>
      </c>
      <c r="D8" s="3">
        <v>0.11799999999999999</v>
      </c>
      <c r="E8" s="3">
        <v>0.123</v>
      </c>
      <c r="F8" s="3">
        <v>0.14099999999999999</v>
      </c>
      <c r="G8" s="3">
        <v>0.158</v>
      </c>
      <c r="H8" s="3">
        <v>0.17399999999999999</v>
      </c>
      <c r="I8" s="3">
        <v>0.19800000000000001</v>
      </c>
      <c r="J8" s="3">
        <v>0.218</v>
      </c>
      <c r="K8" s="3">
        <v>0.23799999999999999</v>
      </c>
      <c r="L8" s="3">
        <v>0.28299999999999997</v>
      </c>
      <c r="M8" s="3">
        <v>0.28799999999999998</v>
      </c>
      <c r="N8" s="3">
        <v>0.31</v>
      </c>
      <c r="O8" s="3">
        <v>0.39200000000000002</v>
      </c>
      <c r="P8" s="3">
        <v>0.436</v>
      </c>
      <c r="Q8" s="3">
        <v>0.48399999999999999</v>
      </c>
      <c r="R8" s="3">
        <v>0.56699999999999995</v>
      </c>
      <c r="S8" s="3">
        <v>0.74</v>
      </c>
      <c r="T8" s="3">
        <v>0.86699999999999999</v>
      </c>
      <c r="U8" s="3">
        <v>1.052</v>
      </c>
      <c r="V8" s="3">
        <v>1.167</v>
      </c>
      <c r="W8" s="3">
        <v>1.3560000000000001</v>
      </c>
      <c r="X8" s="3">
        <v>1.6639999999999999</v>
      </c>
      <c r="Y8" s="3">
        <v>1.905</v>
      </c>
      <c r="Z8" s="3">
        <v>2.2599999999999998</v>
      </c>
      <c r="AA8" s="3">
        <v>2.6120000000000001</v>
      </c>
      <c r="AB8" s="3">
        <v>3.1549999999999998</v>
      </c>
      <c r="AC8" s="3">
        <v>2.2519999999999998</v>
      </c>
      <c r="AD8" s="3">
        <v>2.351</v>
      </c>
      <c r="AE8" s="3">
        <v>2.4860000000000002</v>
      </c>
      <c r="AF8" s="3">
        <v>2.6139999999999999</v>
      </c>
      <c r="AG8" s="3">
        <v>2.9550000000000001</v>
      </c>
      <c r="AH8" s="3">
        <v>3.21</v>
      </c>
      <c r="AI8" s="3">
        <v>3.4980000000000002</v>
      </c>
      <c r="AJ8" s="3">
        <v>3.8180000000000001</v>
      </c>
      <c r="AK8" s="3">
        <v>4.048</v>
      </c>
      <c r="AL8" s="3">
        <v>4.5060000000000002</v>
      </c>
      <c r="AM8" s="3">
        <v>5.3159999999999998</v>
      </c>
      <c r="AN8" s="3">
        <v>5.6459999999999999</v>
      </c>
      <c r="AO8" s="3">
        <v>5.5019999999999998</v>
      </c>
      <c r="AP8" s="3">
        <v>5.4880000000000004</v>
      </c>
      <c r="AQ8" s="3">
        <v>5.6150000000000002</v>
      </c>
      <c r="AR8" s="3">
        <v>5.8170000000000002</v>
      </c>
      <c r="AS8" s="3">
        <v>5.9740000000000002</v>
      </c>
      <c r="AT8" s="3">
        <v>6.242</v>
      </c>
      <c r="AU8" s="3">
        <v>6.8769999999999998</v>
      </c>
      <c r="AV8" s="3">
        <v>7.1559999999999997</v>
      </c>
      <c r="AW8" s="3">
        <v>6.9809999999999999</v>
      </c>
      <c r="AX8" s="3">
        <v>7.5339999999999998</v>
      </c>
      <c r="AY8" s="3">
        <v>8.1189999999999998</v>
      </c>
      <c r="AZ8" s="3">
        <v>8.4459999999999997</v>
      </c>
      <c r="BA8" s="3">
        <v>8.8840000000000003</v>
      </c>
      <c r="BB8" s="3">
        <v>9.1549999999999994</v>
      </c>
      <c r="BC8" s="3">
        <v>9.3889999999999993</v>
      </c>
      <c r="BD8" s="3">
        <v>9.5619999999999994</v>
      </c>
      <c r="BE8" s="3">
        <v>9.9649999999999999</v>
      </c>
      <c r="BF8" s="3">
        <v>10.369</v>
      </c>
      <c r="BG8" s="3">
        <v>10.507999999999999</v>
      </c>
      <c r="BH8" s="3">
        <v>10.659000000000001</v>
      </c>
      <c r="BI8" s="3">
        <v>10.728999999999999</v>
      </c>
      <c r="BJ8" s="3">
        <v>10.912000000000001</v>
      </c>
      <c r="BK8" s="3">
        <v>11.113</v>
      </c>
      <c r="BL8" s="3">
        <v>11.59</v>
      </c>
      <c r="BM8" s="3">
        <v>12.286</v>
      </c>
      <c r="BN8" s="3">
        <v>12.74</v>
      </c>
    </row>
    <row r="9" spans="1:68" s="3" customFormat="1" x14ac:dyDescent="0.15">
      <c r="A9"/>
      <c r="B9" s="1" t="s">
        <v>6</v>
      </c>
      <c r="C9" s="3">
        <v>0</v>
      </c>
      <c r="D9" s="3">
        <v>0</v>
      </c>
      <c r="E9" s="3">
        <v>0</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v>0</v>
      </c>
      <c r="AL9" s="3">
        <v>0</v>
      </c>
      <c r="AM9" s="3">
        <v>0</v>
      </c>
      <c r="AN9" s="3">
        <v>0</v>
      </c>
      <c r="AO9" s="3">
        <v>5.3999999999999999E-2</v>
      </c>
      <c r="AP9" s="3">
        <v>5.7000000000000002E-2</v>
      </c>
      <c r="AQ9" s="3">
        <v>4.2000000000000003E-2</v>
      </c>
      <c r="AR9" s="3">
        <v>5.8999999999999997E-2</v>
      </c>
      <c r="AS9" s="3">
        <v>7.5999999999999998E-2</v>
      </c>
      <c r="AT9" s="3">
        <v>7.4999999999999997E-2</v>
      </c>
      <c r="AU9" s="3">
        <v>8.8999999999999996E-2</v>
      </c>
      <c r="AV9" s="3">
        <v>8.5999999999999993E-2</v>
      </c>
      <c r="AW9" s="3">
        <v>9.5000000000000001E-2</v>
      </c>
      <c r="AX9" s="3">
        <v>9.9000000000000005E-2</v>
      </c>
      <c r="AY9" s="3">
        <v>0.10299999999999999</v>
      </c>
      <c r="AZ9" s="3">
        <v>0.11600000000000001</v>
      </c>
      <c r="BA9" s="3">
        <v>0.12</v>
      </c>
      <c r="BB9" s="3">
        <v>0.121</v>
      </c>
      <c r="BC9" s="3">
        <v>0.129</v>
      </c>
      <c r="BD9" s="3">
        <v>0.13700000000000001</v>
      </c>
      <c r="BE9" s="3">
        <v>0.128</v>
      </c>
      <c r="BF9" s="3">
        <v>0.13</v>
      </c>
      <c r="BG9" s="3">
        <v>0.13300000000000001</v>
      </c>
      <c r="BH9" s="3">
        <v>0.13700000000000001</v>
      </c>
      <c r="BI9" s="3">
        <v>0.14499999999999999</v>
      </c>
      <c r="BJ9" s="3">
        <v>0.159</v>
      </c>
      <c r="BK9" s="3">
        <v>0.17199999999999999</v>
      </c>
      <c r="BL9" s="3">
        <v>0.183</v>
      </c>
      <c r="BM9" s="3">
        <v>0.17699999999999999</v>
      </c>
      <c r="BN9" s="3">
        <v>0.20599999999999999</v>
      </c>
    </row>
    <row r="10" spans="1:68" s="3" customFormat="1" x14ac:dyDescent="0.15">
      <c r="A10"/>
      <c r="B10" s="1" t="s">
        <v>7</v>
      </c>
      <c r="C10" s="3">
        <v>0</v>
      </c>
      <c r="D10" s="3">
        <v>0</v>
      </c>
      <c r="E10" s="3">
        <v>0</v>
      </c>
      <c r="F10" s="3">
        <v>0</v>
      </c>
      <c r="G10" s="3">
        <v>0</v>
      </c>
      <c r="H10" s="3">
        <v>0</v>
      </c>
      <c r="I10" s="3">
        <v>0</v>
      </c>
      <c r="J10" s="3">
        <v>0</v>
      </c>
      <c r="K10" s="3">
        <v>0</v>
      </c>
      <c r="L10" s="3">
        <v>0</v>
      </c>
      <c r="M10" s="3">
        <v>0</v>
      </c>
      <c r="N10" s="3">
        <v>0</v>
      </c>
      <c r="O10" s="3">
        <v>0</v>
      </c>
      <c r="P10" s="3">
        <v>0</v>
      </c>
      <c r="Q10" s="3">
        <v>0</v>
      </c>
      <c r="R10" s="3">
        <v>0</v>
      </c>
      <c r="S10" s="3">
        <v>0</v>
      </c>
      <c r="T10" s="3">
        <v>0</v>
      </c>
      <c r="U10" s="3">
        <v>3.0000000000000001E-3</v>
      </c>
      <c r="V10" s="3">
        <v>0.121</v>
      </c>
      <c r="W10" s="3">
        <v>0.124</v>
      </c>
      <c r="X10" s="3">
        <v>0.18</v>
      </c>
      <c r="Y10" s="3">
        <v>0.249</v>
      </c>
      <c r="Z10" s="3">
        <v>0.26</v>
      </c>
      <c r="AA10" s="3">
        <v>0.28599999999999998</v>
      </c>
      <c r="AB10" s="3">
        <v>0.33400000000000002</v>
      </c>
      <c r="AC10" s="3">
        <v>0.372</v>
      </c>
      <c r="AD10" s="3">
        <v>0.33600000000000002</v>
      </c>
      <c r="AE10" s="3">
        <v>0.27200000000000002</v>
      </c>
      <c r="AF10" s="3">
        <v>0.249</v>
      </c>
      <c r="AG10" s="3">
        <v>0.27900000000000003</v>
      </c>
      <c r="AH10" s="3">
        <v>0.27</v>
      </c>
      <c r="AI10" s="3">
        <v>0.26600000000000001</v>
      </c>
      <c r="AJ10" s="3">
        <v>0.252</v>
      </c>
      <c r="AK10" s="3">
        <v>0.2</v>
      </c>
      <c r="AL10" s="3">
        <v>0.24299999999999999</v>
      </c>
      <c r="AM10" s="3">
        <v>0.25</v>
      </c>
      <c r="AN10" s="3">
        <v>0.19500000000000001</v>
      </c>
      <c r="AO10" s="3">
        <v>0.26400000000000001</v>
      </c>
      <c r="AP10" s="3">
        <v>0.32100000000000001</v>
      </c>
      <c r="AQ10" s="3">
        <v>0.23599999999999999</v>
      </c>
      <c r="AR10" s="3">
        <v>0.26800000000000002</v>
      </c>
      <c r="AS10" s="3">
        <v>0.47699999999999998</v>
      </c>
      <c r="AT10" s="3">
        <v>0.21099999999999999</v>
      </c>
      <c r="AU10" s="3">
        <v>0.106</v>
      </c>
      <c r="AV10" s="3">
        <v>0.11</v>
      </c>
      <c r="AW10" s="3">
        <v>0.16500000000000001</v>
      </c>
      <c r="AX10" s="3">
        <v>0.26200000000000001</v>
      </c>
      <c r="AY10" s="3">
        <v>0.29099999999999998</v>
      </c>
      <c r="AZ10" s="3">
        <v>0.26600000000000001</v>
      </c>
      <c r="BA10" s="3">
        <v>0.112</v>
      </c>
      <c r="BB10" s="3">
        <v>8.8999999999999996E-2</v>
      </c>
      <c r="BC10" s="3">
        <v>0.1</v>
      </c>
      <c r="BD10" s="3">
        <v>0.10299999999999999</v>
      </c>
      <c r="BE10" s="3">
        <v>0.129</v>
      </c>
      <c r="BF10" s="3">
        <v>8.2000000000000003E-2</v>
      </c>
      <c r="BG10" s="3">
        <v>9.6000000000000002E-2</v>
      </c>
      <c r="BH10" s="3">
        <v>8.2000000000000003E-2</v>
      </c>
      <c r="BI10" s="3">
        <v>8.8999999999999996E-2</v>
      </c>
      <c r="BJ10" s="3">
        <v>9.6000000000000002E-2</v>
      </c>
      <c r="BK10" s="3">
        <v>8.2000000000000003E-2</v>
      </c>
      <c r="BL10" s="3">
        <v>7.1999999999999995E-2</v>
      </c>
      <c r="BM10" s="3">
        <v>9.8000000000000004E-2</v>
      </c>
      <c r="BN10" s="3">
        <v>8.2000000000000003E-2</v>
      </c>
    </row>
    <row r="11" spans="1:68" s="3" customFormat="1" x14ac:dyDescent="0.15">
      <c r="A11"/>
      <c r="B11" s="1" t="s">
        <v>0</v>
      </c>
    </row>
    <row r="12" spans="1:68" s="3" customFormat="1" x14ac:dyDescent="0.15">
      <c r="A12"/>
      <c r="B12" s="5" t="s">
        <v>8</v>
      </c>
      <c r="C12" s="6">
        <v>0.50700000000000001</v>
      </c>
      <c r="D12" s="6">
        <v>0.51200000000000001</v>
      </c>
      <c r="E12" s="6">
        <v>0.52500000000000002</v>
      </c>
      <c r="F12" s="6">
        <v>0.59599999999999997</v>
      </c>
      <c r="G12" s="6">
        <v>0.59</v>
      </c>
      <c r="H12" s="6">
        <v>0.55000000000000004</v>
      </c>
      <c r="I12" s="6">
        <v>0.61499999999999999</v>
      </c>
      <c r="J12" s="6">
        <v>0.6</v>
      </c>
      <c r="K12" s="6">
        <v>0.83299999999999996</v>
      </c>
      <c r="L12" s="6">
        <v>0.99199999999999999</v>
      </c>
      <c r="M12" s="6">
        <v>1.117</v>
      </c>
      <c r="N12" s="6">
        <v>1.0580000000000001</v>
      </c>
      <c r="O12" s="6">
        <v>1.004</v>
      </c>
      <c r="P12" s="6">
        <v>0.88</v>
      </c>
      <c r="Q12" s="6">
        <v>0.92400000000000004</v>
      </c>
      <c r="R12" s="6">
        <v>1.2170000000000001</v>
      </c>
      <c r="S12" s="6">
        <v>2.1309999999999998</v>
      </c>
      <c r="T12" s="6">
        <v>2.2400000000000002</v>
      </c>
      <c r="U12" s="6">
        <v>2.883</v>
      </c>
      <c r="V12" s="6">
        <v>3.597</v>
      </c>
      <c r="W12" s="6">
        <v>4.5129999999999999</v>
      </c>
      <c r="X12" s="6">
        <v>5.508</v>
      </c>
      <c r="Y12" s="6">
        <v>8.6690000000000005</v>
      </c>
      <c r="Z12" s="6">
        <v>10.253</v>
      </c>
      <c r="AA12" s="6">
        <v>14.355</v>
      </c>
      <c r="AB12" s="6">
        <v>16.484999999999999</v>
      </c>
      <c r="AC12" s="6">
        <v>19.143999999999998</v>
      </c>
      <c r="AD12" s="6">
        <v>20.811</v>
      </c>
      <c r="AE12" s="6">
        <v>21.082000000000001</v>
      </c>
      <c r="AF12" s="6">
        <v>21.927</v>
      </c>
      <c r="AG12" s="6">
        <v>24.456</v>
      </c>
      <c r="AH12" s="6">
        <v>28.114999999999998</v>
      </c>
      <c r="AI12" s="6">
        <v>30.544</v>
      </c>
      <c r="AJ12" s="6">
        <v>33.664000000000001</v>
      </c>
      <c r="AK12" s="6">
        <v>36.759</v>
      </c>
      <c r="AL12" s="6">
        <v>39.167999999999999</v>
      </c>
      <c r="AM12" s="6">
        <v>42.023000000000003</v>
      </c>
      <c r="AN12" s="6">
        <v>44.631999999999998</v>
      </c>
      <c r="AO12" s="6">
        <v>45.56</v>
      </c>
      <c r="AP12" s="6">
        <v>45.456000000000003</v>
      </c>
      <c r="AQ12" s="6">
        <v>42.634</v>
      </c>
      <c r="AR12" s="6">
        <v>43.262</v>
      </c>
      <c r="AS12" s="6">
        <v>46.351999999999997</v>
      </c>
      <c r="AT12" s="6">
        <v>47.389000000000003</v>
      </c>
      <c r="AU12" s="6">
        <v>46.332999999999998</v>
      </c>
      <c r="AV12" s="6">
        <v>47.292000000000002</v>
      </c>
      <c r="AW12" s="6">
        <v>47.712000000000003</v>
      </c>
      <c r="AX12" s="6">
        <v>48.087000000000003</v>
      </c>
      <c r="AY12" s="6">
        <v>52.23</v>
      </c>
      <c r="AZ12" s="6">
        <v>57.332000000000001</v>
      </c>
      <c r="BA12" s="6">
        <v>49.25</v>
      </c>
      <c r="BB12" s="6">
        <v>50.427</v>
      </c>
      <c r="BC12" s="6">
        <v>55.704000000000001</v>
      </c>
      <c r="BD12" s="6">
        <v>54.683999999999997</v>
      </c>
      <c r="BE12" s="6">
        <v>48.874000000000002</v>
      </c>
      <c r="BF12" s="6">
        <v>46.442</v>
      </c>
      <c r="BG12" s="6">
        <v>43.808999999999997</v>
      </c>
      <c r="BH12" s="6">
        <v>41.088000000000001</v>
      </c>
      <c r="BI12" s="6">
        <v>39.737000000000002</v>
      </c>
      <c r="BJ12" s="6">
        <v>40.340000000000003</v>
      </c>
      <c r="BK12" s="6">
        <v>35.296999999999997</v>
      </c>
      <c r="BL12" s="6">
        <v>29.135000000000002</v>
      </c>
      <c r="BM12" s="6">
        <v>34.578000000000003</v>
      </c>
      <c r="BN12" s="6">
        <v>50.734000000000002</v>
      </c>
      <c r="BO12" s="68">
        <v>50.1</v>
      </c>
    </row>
    <row r="13" spans="1:68" s="3" customFormat="1" x14ac:dyDescent="0.15">
      <c r="A13"/>
      <c r="B13" s="4" t="s">
        <v>57</v>
      </c>
      <c r="C13" s="3">
        <v>0.53200000000000003</v>
      </c>
      <c r="D13" s="3">
        <v>0.53800000000000003</v>
      </c>
      <c r="E13" s="3">
        <v>0.55500000000000005</v>
      </c>
      <c r="F13" s="3">
        <v>0.627</v>
      </c>
      <c r="G13" s="3">
        <v>0.627</v>
      </c>
      <c r="H13" s="3">
        <v>0.59199999999999997</v>
      </c>
      <c r="I13" s="3">
        <v>0.66</v>
      </c>
      <c r="J13" s="3">
        <v>0.64600000000000002</v>
      </c>
      <c r="K13" s="3">
        <v>0.88600000000000001</v>
      </c>
      <c r="L13" s="3">
        <v>1.0509999999999999</v>
      </c>
      <c r="M13" s="3">
        <v>1.1779999999999999</v>
      </c>
      <c r="N13" s="3">
        <v>1.1359999999999999</v>
      </c>
      <c r="O13" s="3">
        <v>1.127</v>
      </c>
      <c r="P13" s="3">
        <v>1.022</v>
      </c>
      <c r="Q13" s="3">
        <v>1.0589999999999999</v>
      </c>
      <c r="R13" s="3">
        <v>1.3460000000000001</v>
      </c>
      <c r="S13" s="3">
        <v>2.3519999999999999</v>
      </c>
      <c r="T13" s="3">
        <v>2.48</v>
      </c>
      <c r="U13" s="3">
        <v>3.109</v>
      </c>
      <c r="V13" s="3">
        <v>3.8650000000000002</v>
      </c>
      <c r="W13" s="3">
        <v>4.8140000000000001</v>
      </c>
      <c r="X13" s="3">
        <v>5.7949999999999999</v>
      </c>
      <c r="Y13" s="3">
        <v>8.9819999999999993</v>
      </c>
      <c r="Z13" s="3">
        <v>10.638999999999999</v>
      </c>
      <c r="AA13" s="3">
        <v>14.88</v>
      </c>
      <c r="AB13" s="3">
        <v>17.071000000000002</v>
      </c>
      <c r="AC13" s="3">
        <v>19.829000000000001</v>
      </c>
      <c r="AD13" s="3">
        <v>21.603999999999999</v>
      </c>
      <c r="AE13" s="3">
        <v>21.943000000000001</v>
      </c>
      <c r="AF13" s="3">
        <v>22.817</v>
      </c>
      <c r="AG13" s="3">
        <v>25.332999999999998</v>
      </c>
      <c r="AH13" s="3">
        <v>29.013999999999999</v>
      </c>
      <c r="AI13" s="3">
        <v>31.559000000000001</v>
      </c>
      <c r="AJ13" s="3">
        <v>34.786999999999999</v>
      </c>
      <c r="AK13" s="3">
        <v>38.115000000000002</v>
      </c>
      <c r="AL13" s="3">
        <v>40.805999999999997</v>
      </c>
      <c r="AM13" s="3">
        <v>43.866</v>
      </c>
      <c r="AN13" s="3">
        <v>46.573</v>
      </c>
      <c r="AO13" s="3">
        <v>46.936999999999998</v>
      </c>
      <c r="AP13" s="3">
        <v>46.963999999999999</v>
      </c>
      <c r="AQ13" s="3">
        <v>45.289000000000001</v>
      </c>
      <c r="AR13" s="3">
        <v>45.851999999999997</v>
      </c>
      <c r="AS13" s="3">
        <v>47.494</v>
      </c>
      <c r="AT13" s="3">
        <v>48.673999999999999</v>
      </c>
      <c r="AU13" s="3">
        <v>47.444000000000003</v>
      </c>
      <c r="AV13" s="3">
        <v>48.249000000000002</v>
      </c>
      <c r="AW13" s="3">
        <v>49.470999999999997</v>
      </c>
      <c r="AX13" s="3">
        <v>49.505000000000003</v>
      </c>
      <c r="AY13" s="3">
        <v>52.774000000000001</v>
      </c>
      <c r="AZ13" s="3">
        <v>57.015000000000001</v>
      </c>
      <c r="BA13" s="3">
        <v>51.006999999999998</v>
      </c>
      <c r="BB13" s="3">
        <v>53.981999999999999</v>
      </c>
      <c r="BC13" s="3">
        <v>58.363</v>
      </c>
      <c r="BD13" s="3">
        <v>57.485999999999997</v>
      </c>
      <c r="BE13" s="3">
        <v>52.320999999999998</v>
      </c>
      <c r="BF13" s="3">
        <v>50.814999999999998</v>
      </c>
      <c r="BG13" s="3">
        <v>48.012999999999998</v>
      </c>
      <c r="BH13" s="3">
        <v>45.710999999999999</v>
      </c>
      <c r="BI13" s="3">
        <v>43.981000000000002</v>
      </c>
      <c r="BJ13" s="3">
        <v>44.194000000000003</v>
      </c>
      <c r="BK13" s="3">
        <v>38.814999999999998</v>
      </c>
      <c r="BL13" s="3">
        <v>32.764000000000003</v>
      </c>
      <c r="BM13" s="3">
        <v>38.049999999999997</v>
      </c>
      <c r="BN13" s="3">
        <v>53.201999999999998</v>
      </c>
    </row>
    <row r="14" spans="1:68" s="3" customFormat="1" x14ac:dyDescent="0.15">
      <c r="A14"/>
      <c r="B14" s="1"/>
    </row>
    <row r="15" spans="1:68" s="3" customFormat="1" x14ac:dyDescent="0.15">
      <c r="A15"/>
      <c r="B15" s="1" t="s">
        <v>9</v>
      </c>
      <c r="C15" s="3">
        <v>6.5972</v>
      </c>
      <c r="D15" s="3">
        <v>7.3550000000000004</v>
      </c>
      <c r="E15" s="3">
        <v>8.3659999999999997</v>
      </c>
      <c r="F15" s="3">
        <v>9.7310000000000016</v>
      </c>
      <c r="G15" s="3">
        <v>11.113999999999999</v>
      </c>
      <c r="H15" s="3">
        <v>12.498000000000001</v>
      </c>
      <c r="I15" s="3">
        <v>13.906000000000002</v>
      </c>
      <c r="J15" s="3">
        <v>15.41</v>
      </c>
      <c r="K15" s="3">
        <v>16.855999999999998</v>
      </c>
      <c r="L15" s="3">
        <v>19.343999999999994</v>
      </c>
      <c r="M15" s="3">
        <v>21.822999999999997</v>
      </c>
      <c r="N15" s="3">
        <v>23.727</v>
      </c>
      <c r="O15" s="3">
        <v>25.754999999999999</v>
      </c>
      <c r="P15" s="3">
        <v>28.7</v>
      </c>
      <c r="Q15" s="3">
        <v>33.861999999999995</v>
      </c>
      <c r="R15" s="3">
        <v>39.657999999999994</v>
      </c>
      <c r="S15" s="3">
        <v>50.926000000000002</v>
      </c>
      <c r="T15" s="3">
        <v>60.196000000000005</v>
      </c>
      <c r="U15" s="3">
        <v>66.373999999999995</v>
      </c>
      <c r="V15" s="3">
        <v>77.576999999999998</v>
      </c>
      <c r="W15" s="3">
        <v>89.774000000000015</v>
      </c>
      <c r="X15" s="3">
        <v>102.73199999999999</v>
      </c>
      <c r="Y15" s="3">
        <v>124.23</v>
      </c>
      <c r="Z15" s="3">
        <v>146.69100000000003</v>
      </c>
      <c r="AA15" s="3">
        <v>163.79900000000001</v>
      </c>
      <c r="AB15" s="3">
        <v>183.982</v>
      </c>
      <c r="AC15" s="3">
        <v>200.23300000000003</v>
      </c>
      <c r="AD15" s="3">
        <v>214.93600000000001</v>
      </c>
      <c r="AE15" s="3">
        <v>224.078</v>
      </c>
      <c r="AF15" s="3">
        <v>238.77900000000002</v>
      </c>
      <c r="AG15" s="3">
        <v>250.22499999999999</v>
      </c>
      <c r="AH15" s="3">
        <v>268.27300000000002</v>
      </c>
      <c r="AI15" s="3">
        <v>283.70400000000001</v>
      </c>
      <c r="AJ15" s="3">
        <v>301.46600000000001</v>
      </c>
      <c r="AK15" s="3">
        <v>324.30400000000003</v>
      </c>
      <c r="AL15" s="3">
        <v>330.23200000000003</v>
      </c>
      <c r="AM15" s="3">
        <v>342.73599999999999</v>
      </c>
      <c r="AN15" s="3">
        <v>348.16300000000001</v>
      </c>
      <c r="AO15" s="3">
        <v>362.37700000000001</v>
      </c>
      <c r="AP15" s="3">
        <v>368.35300000000001</v>
      </c>
      <c r="AQ15" s="3">
        <v>382.21899999999999</v>
      </c>
      <c r="AR15" s="3">
        <v>392.22700000000009</v>
      </c>
      <c r="AS15" s="3">
        <v>412.28700000000009</v>
      </c>
      <c r="AT15" s="3">
        <v>437.226</v>
      </c>
      <c r="AU15" s="3">
        <v>457.58299999999997</v>
      </c>
      <c r="AV15" s="3">
        <v>476.29599999999994</v>
      </c>
      <c r="AW15" s="3">
        <v>499.13099999999991</v>
      </c>
      <c r="AX15" s="3">
        <v>524.18099999999993</v>
      </c>
      <c r="AY15" s="3">
        <v>548.79</v>
      </c>
      <c r="AZ15" s="3">
        <v>574.4079999999999</v>
      </c>
      <c r="BA15" s="3">
        <v>609.05399999999997</v>
      </c>
      <c r="BB15" s="3">
        <v>626.86699999999996</v>
      </c>
      <c r="BC15" s="3">
        <v>641.30999999999995</v>
      </c>
      <c r="BD15" s="3">
        <v>664.01</v>
      </c>
      <c r="BE15" s="3">
        <v>681.87900000000013</v>
      </c>
      <c r="BF15" s="3">
        <v>702.31500000000005</v>
      </c>
      <c r="BG15" s="3">
        <v>724.13100000000009</v>
      </c>
      <c r="BH15" s="3">
        <v>741.1149999999999</v>
      </c>
      <c r="BI15" s="3">
        <v>762.51699999999994</v>
      </c>
      <c r="BJ15" s="3">
        <v>769.82399999999996</v>
      </c>
      <c r="BK15" s="3">
        <v>792.91399999999999</v>
      </c>
      <c r="BL15" s="3">
        <v>865.66700000000003</v>
      </c>
      <c r="BM15" s="3">
        <v>893.59129999999982</v>
      </c>
      <c r="BN15" s="3">
        <v>907.2174</v>
      </c>
    </row>
    <row r="16" spans="1:68" s="3" customFormat="1" x14ac:dyDescent="0.15">
      <c r="A16"/>
      <c r="B16" s="1" t="s">
        <v>10</v>
      </c>
      <c r="C16" s="3">
        <v>4.1580000000000004</v>
      </c>
      <c r="D16" s="3">
        <v>4.556</v>
      </c>
      <c r="E16" s="3">
        <v>5.1159999999999997</v>
      </c>
      <c r="F16" s="3">
        <v>6.1230000000000002</v>
      </c>
      <c r="G16" s="3">
        <v>7.2789999999999999</v>
      </c>
      <c r="H16" s="3">
        <v>8.2170000000000005</v>
      </c>
      <c r="I16" s="3">
        <v>9.02</v>
      </c>
      <c r="J16" s="3">
        <v>9.8040000000000003</v>
      </c>
      <c r="K16" s="3">
        <v>10.715</v>
      </c>
      <c r="L16" s="3">
        <v>12.186999999999999</v>
      </c>
      <c r="M16" s="3">
        <v>13.804</v>
      </c>
      <c r="N16" s="3">
        <v>15.164999999999999</v>
      </c>
      <c r="O16" s="3">
        <v>16.893000000000001</v>
      </c>
      <c r="P16" s="3">
        <v>19.076000000000001</v>
      </c>
      <c r="Q16" s="3">
        <v>22.021999999999998</v>
      </c>
      <c r="R16" s="3">
        <v>26.033999999999999</v>
      </c>
      <c r="S16" s="3">
        <v>32.823999999999998</v>
      </c>
      <c r="T16" s="3">
        <v>37.837000000000003</v>
      </c>
      <c r="U16" s="3">
        <v>43.600999999999999</v>
      </c>
      <c r="V16" s="3">
        <v>51.39</v>
      </c>
      <c r="W16" s="3">
        <v>58.892000000000003</v>
      </c>
      <c r="X16" s="3">
        <v>68.260999999999996</v>
      </c>
      <c r="Y16" s="3">
        <v>81.406999999999996</v>
      </c>
      <c r="Z16" s="3">
        <v>97.066000000000003</v>
      </c>
      <c r="AA16" s="3">
        <v>108.65900000000001</v>
      </c>
      <c r="AB16" s="3">
        <v>119.43</v>
      </c>
      <c r="AC16" s="3">
        <v>129.577</v>
      </c>
      <c r="AD16" s="3">
        <v>137.816</v>
      </c>
      <c r="AE16" s="3">
        <v>142.58600000000001</v>
      </c>
      <c r="AF16" s="3">
        <v>151.49100000000001</v>
      </c>
      <c r="AG16" s="3">
        <v>160.34</v>
      </c>
      <c r="AH16" s="3">
        <v>170.44900000000001</v>
      </c>
      <c r="AI16" s="3">
        <v>181.42699999999999</v>
      </c>
      <c r="AJ16" s="3">
        <v>192.38200000000001</v>
      </c>
      <c r="AK16" s="3">
        <v>203.12100000000001</v>
      </c>
      <c r="AL16" s="3">
        <v>209.251</v>
      </c>
      <c r="AM16" s="3">
        <v>215.75</v>
      </c>
      <c r="AN16" s="3">
        <v>222.751</v>
      </c>
      <c r="AO16" s="3">
        <v>230.971</v>
      </c>
      <c r="AP16" s="3">
        <v>236.244</v>
      </c>
      <c r="AQ16" s="3">
        <v>242.71</v>
      </c>
      <c r="AR16" s="3">
        <v>248.28700000000001</v>
      </c>
      <c r="AS16" s="3">
        <v>259.56400000000002</v>
      </c>
      <c r="AT16" s="3">
        <v>272.45499999999998</v>
      </c>
      <c r="AU16" s="3">
        <v>283.52600000000001</v>
      </c>
      <c r="AV16" s="3">
        <v>296.59199999999998</v>
      </c>
      <c r="AW16" s="3">
        <v>309.86099999999999</v>
      </c>
      <c r="AX16" s="3">
        <v>325.07900000000001</v>
      </c>
      <c r="AY16" s="3">
        <v>339.33499999999998</v>
      </c>
      <c r="AZ16" s="3">
        <v>350.94600000000003</v>
      </c>
      <c r="BA16" s="3">
        <v>371.35</v>
      </c>
      <c r="BB16" s="3">
        <v>382.87200000000001</v>
      </c>
      <c r="BC16" s="3">
        <v>394.30399999999997</v>
      </c>
      <c r="BD16" s="3">
        <v>408.33499999999998</v>
      </c>
      <c r="BE16" s="3">
        <v>420.52699999999999</v>
      </c>
      <c r="BF16" s="3">
        <v>429.065</v>
      </c>
      <c r="BG16" s="3">
        <v>435.99200000000002</v>
      </c>
      <c r="BH16" s="3">
        <v>442.863</v>
      </c>
      <c r="BI16" s="3">
        <v>449.99799999999999</v>
      </c>
      <c r="BJ16" s="3">
        <v>459.38099999999997</v>
      </c>
      <c r="BK16" s="3">
        <v>473.04700000000003</v>
      </c>
      <c r="BL16" s="3">
        <v>519.4126</v>
      </c>
      <c r="BM16" s="3">
        <v>508.28359999999998</v>
      </c>
      <c r="BN16" s="3">
        <v>512.88400000000001</v>
      </c>
    </row>
    <row r="17" spans="1:67" s="3" customFormat="1" x14ac:dyDescent="0.15">
      <c r="A17"/>
      <c r="B17" s="1" t="s">
        <v>11</v>
      </c>
      <c r="C17" s="3">
        <v>0.66300000000000003</v>
      </c>
      <c r="D17" s="3">
        <v>0.754</v>
      </c>
      <c r="E17" s="3">
        <v>0.877</v>
      </c>
      <c r="F17" s="3">
        <v>1.0209999999999999</v>
      </c>
      <c r="G17" s="3">
        <v>1.2</v>
      </c>
      <c r="H17" s="3">
        <v>1.427</v>
      </c>
      <c r="I17" s="3">
        <v>1.6459999999999999</v>
      </c>
      <c r="J17" s="3">
        <v>1.897</v>
      </c>
      <c r="K17" s="3">
        <v>2.1680000000000001</v>
      </c>
      <c r="L17" s="3">
        <v>2.351</v>
      </c>
      <c r="M17" s="3">
        <v>2.8130000000000002</v>
      </c>
      <c r="N17" s="3">
        <v>3.2469999999999999</v>
      </c>
      <c r="O17" s="3">
        <v>3.6890000000000001</v>
      </c>
      <c r="P17" s="3">
        <v>4.2</v>
      </c>
      <c r="Q17" s="3">
        <v>5.2729999999999997</v>
      </c>
      <c r="R17" s="3">
        <v>6.2009999999999996</v>
      </c>
      <c r="S17" s="3">
        <v>7.5449999999999999</v>
      </c>
      <c r="T17" s="3">
        <v>8.5250000000000004</v>
      </c>
      <c r="U17" s="3">
        <v>9.3409999999999993</v>
      </c>
      <c r="V17" s="3">
        <v>10.942999999999994</v>
      </c>
      <c r="W17" s="3">
        <v>12.645</v>
      </c>
      <c r="X17" s="3">
        <v>14.833999999999994</v>
      </c>
      <c r="Y17" s="3">
        <v>18.304000000000002</v>
      </c>
      <c r="Z17" s="3">
        <v>21.278000000000013</v>
      </c>
      <c r="AA17" s="3">
        <v>23.607000000000003</v>
      </c>
      <c r="AB17" s="3">
        <v>26.859000000000002</v>
      </c>
      <c r="AC17" s="3">
        <v>30.553000000000001</v>
      </c>
      <c r="AD17" s="3">
        <v>33.405999999999999</v>
      </c>
      <c r="AE17" s="3">
        <v>34.972999999999992</v>
      </c>
      <c r="AF17" s="3">
        <v>38.347000000000008</v>
      </c>
      <c r="AG17" s="3">
        <v>40.947000000000017</v>
      </c>
      <c r="AH17" s="3">
        <v>43.78</v>
      </c>
      <c r="AI17" s="3">
        <v>46.621999999999986</v>
      </c>
      <c r="AJ17" s="3">
        <v>48.868000000000002</v>
      </c>
      <c r="AK17" s="3">
        <v>52.155000000000001</v>
      </c>
      <c r="AL17" s="3">
        <v>53.711000000000013</v>
      </c>
      <c r="AM17" s="3">
        <v>56.192000000000014</v>
      </c>
      <c r="AN17" s="3">
        <v>59.095999999999989</v>
      </c>
      <c r="AO17" s="3">
        <v>61.083999999999982</v>
      </c>
      <c r="AP17" s="3">
        <v>63.873999999999995</v>
      </c>
      <c r="AQ17" s="3">
        <v>66.872</v>
      </c>
      <c r="AR17" s="3">
        <v>71.324000000000041</v>
      </c>
      <c r="AS17" s="3">
        <v>75.578000000000017</v>
      </c>
      <c r="AT17" s="3">
        <v>81.20700000000005</v>
      </c>
      <c r="AU17" s="3">
        <v>87.685000000000002</v>
      </c>
      <c r="AV17" s="3">
        <v>92.325000000000003</v>
      </c>
      <c r="AW17" s="3">
        <v>95.784999999999997</v>
      </c>
      <c r="AX17" s="3">
        <v>100.551</v>
      </c>
      <c r="AY17" s="3">
        <v>106.005</v>
      </c>
      <c r="AZ17" s="3">
        <v>110.36099999999998</v>
      </c>
      <c r="BA17" s="3">
        <v>114.52500000000001</v>
      </c>
      <c r="BB17" s="3">
        <v>118.223</v>
      </c>
      <c r="BC17" s="3">
        <v>121.15300000000001</v>
      </c>
      <c r="BD17" s="3">
        <v>124.367</v>
      </c>
      <c r="BE17" s="3">
        <v>127.42100000000001</v>
      </c>
      <c r="BF17" s="3">
        <v>131.10900000000001</v>
      </c>
      <c r="BG17" s="3">
        <v>133.23599999999999</v>
      </c>
      <c r="BH17" s="3">
        <v>136.756</v>
      </c>
      <c r="BI17" s="3">
        <v>139.696</v>
      </c>
      <c r="BJ17" s="3">
        <v>141.011</v>
      </c>
      <c r="BK17" s="3">
        <v>143.32599999999999</v>
      </c>
      <c r="BL17" s="3">
        <v>144.8554</v>
      </c>
      <c r="BM17" s="3">
        <v>164.8254</v>
      </c>
      <c r="BN17" s="3">
        <v>167.733</v>
      </c>
    </row>
    <row r="18" spans="1:67" s="3" customFormat="1" x14ac:dyDescent="0.15">
      <c r="A18"/>
      <c r="B18" s="1" t="s">
        <v>12</v>
      </c>
      <c r="C18" s="3">
        <v>0.73099999999999998</v>
      </c>
      <c r="D18" s="3">
        <v>0.83599999999999997</v>
      </c>
      <c r="E18" s="3">
        <v>1.085</v>
      </c>
      <c r="F18" s="3">
        <v>1.2849999999999999</v>
      </c>
      <c r="G18" s="3">
        <v>1.4379999999999999</v>
      </c>
      <c r="H18" s="3">
        <v>1.48</v>
      </c>
      <c r="I18" s="3">
        <v>1.6819999999999999</v>
      </c>
      <c r="J18" s="3">
        <v>1.853</v>
      </c>
      <c r="K18" s="3">
        <v>1.9790000000000001</v>
      </c>
      <c r="L18" s="3">
        <v>2.5819999999999999</v>
      </c>
      <c r="M18" s="3">
        <v>2.6560000000000001</v>
      </c>
      <c r="N18" s="3">
        <v>2.4870000000000001</v>
      </c>
      <c r="O18" s="3">
        <v>2.2879999999999998</v>
      </c>
      <c r="P18" s="3">
        <v>2.6070000000000002</v>
      </c>
      <c r="Q18" s="3">
        <v>3.22</v>
      </c>
      <c r="R18" s="3">
        <v>3.5470000000000002</v>
      </c>
      <c r="S18" s="3">
        <v>4.63</v>
      </c>
      <c r="T18" s="3">
        <v>5.4880000000000004</v>
      </c>
      <c r="U18" s="3">
        <v>6.43</v>
      </c>
      <c r="V18" s="3">
        <v>6.8289999999999997</v>
      </c>
      <c r="W18" s="3">
        <v>7.8579999999999997</v>
      </c>
      <c r="X18" s="3">
        <v>8.7330000000000005</v>
      </c>
      <c r="Y18" s="3">
        <v>10.659000000000001</v>
      </c>
      <c r="Z18" s="3">
        <v>12.478999999999999</v>
      </c>
      <c r="AA18" s="3">
        <v>13.932</v>
      </c>
      <c r="AB18" s="3">
        <v>17.911999999999999</v>
      </c>
      <c r="AC18" s="3">
        <v>18.033000000000001</v>
      </c>
      <c r="AD18" s="3">
        <v>19.899000000000001</v>
      </c>
      <c r="AE18" s="3">
        <v>19.803999999999998</v>
      </c>
      <c r="AF18" s="3">
        <v>17.87</v>
      </c>
      <c r="AG18" s="3">
        <v>17.451000000000001</v>
      </c>
      <c r="AH18" s="3">
        <v>17.710999999999999</v>
      </c>
      <c r="AI18" s="3">
        <v>17.609000000000002</v>
      </c>
      <c r="AJ18" s="3">
        <v>17.638999999999999</v>
      </c>
      <c r="AK18" s="3">
        <v>18.414000000000001</v>
      </c>
      <c r="AL18" s="3">
        <v>17.93</v>
      </c>
      <c r="AM18" s="3">
        <v>18.135000000000002</v>
      </c>
      <c r="AN18" s="3">
        <v>18.768999999999998</v>
      </c>
      <c r="AO18" s="3">
        <v>18.622</v>
      </c>
      <c r="AP18" s="3">
        <v>18.963000000000001</v>
      </c>
      <c r="AQ18" s="3">
        <v>19.934999999999999</v>
      </c>
      <c r="AR18" s="3">
        <v>20.361999999999998</v>
      </c>
      <c r="AS18" s="3">
        <v>22.280999999999999</v>
      </c>
      <c r="AT18" s="3">
        <v>25.056000000000001</v>
      </c>
      <c r="AU18" s="3">
        <v>24.989000000000001</v>
      </c>
      <c r="AV18" s="3">
        <v>24.119</v>
      </c>
      <c r="AW18" s="3">
        <v>24.013000000000002</v>
      </c>
      <c r="AX18" s="3">
        <v>25.094000000000001</v>
      </c>
      <c r="AY18" s="3">
        <v>26.867000000000001</v>
      </c>
      <c r="AZ18" s="3">
        <v>29.050999999999998</v>
      </c>
      <c r="BA18" s="3">
        <v>34.5</v>
      </c>
      <c r="BB18" s="3">
        <v>36.411000000000001</v>
      </c>
      <c r="BC18" s="3">
        <v>34.734000000000002</v>
      </c>
      <c r="BD18" s="3">
        <v>36.289000000000001</v>
      </c>
      <c r="BE18" s="3">
        <v>36.436999999999998</v>
      </c>
      <c r="BF18" s="3">
        <v>47.201000000000001</v>
      </c>
      <c r="BG18" s="3">
        <v>56.094000000000001</v>
      </c>
      <c r="BH18" s="3">
        <v>55.932000000000002</v>
      </c>
      <c r="BI18" s="3">
        <v>57.186</v>
      </c>
      <c r="BJ18" s="3">
        <v>62.427</v>
      </c>
      <c r="BK18" s="3">
        <v>66.873999999999995</v>
      </c>
      <c r="BL18" s="3">
        <v>77.254999999999995</v>
      </c>
      <c r="BM18" s="3">
        <v>82.274000000000001</v>
      </c>
      <c r="BN18" s="3">
        <v>82.998999999999995</v>
      </c>
    </row>
    <row r="19" spans="1:67" s="3" customFormat="1" x14ac:dyDescent="0.15">
      <c r="A19"/>
      <c r="B19" s="1" t="s">
        <v>13</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-1E-3</v>
      </c>
      <c r="AE19" s="3">
        <v>0</v>
      </c>
      <c r="AF19" s="3">
        <v>0</v>
      </c>
      <c r="AG19" s="3">
        <v>0</v>
      </c>
      <c r="AH19" s="3">
        <v>0</v>
      </c>
      <c r="AI19" s="3">
        <v>0</v>
      </c>
      <c r="AJ19" s="3">
        <v>0</v>
      </c>
      <c r="AK19" s="3">
        <v>-1E-3</v>
      </c>
      <c r="AL19" s="3">
        <v>0</v>
      </c>
      <c r="AM19" s="3">
        <v>0</v>
      </c>
      <c r="AN19" s="3">
        <v>0</v>
      </c>
      <c r="AO19" s="3">
        <v>1E-3</v>
      </c>
      <c r="AP19" s="3">
        <v>0</v>
      </c>
      <c r="AQ19" s="3">
        <v>0</v>
      </c>
      <c r="AR19" s="3">
        <v>0</v>
      </c>
      <c r="AS19" s="3">
        <v>0</v>
      </c>
      <c r="AT19" s="3">
        <v>1E-3</v>
      </c>
      <c r="AU19" s="3">
        <v>1E-3</v>
      </c>
      <c r="AV19" s="3">
        <v>1E-3</v>
      </c>
      <c r="AW19" s="3">
        <v>1E-3</v>
      </c>
      <c r="AX19" s="3">
        <v>1E-3</v>
      </c>
      <c r="AY19" s="3">
        <v>1E-3</v>
      </c>
      <c r="AZ19" s="3">
        <v>0</v>
      </c>
      <c r="BA19" s="3">
        <v>0</v>
      </c>
      <c r="BB19" s="3">
        <v>0</v>
      </c>
      <c r="BC19" s="3">
        <v>0</v>
      </c>
      <c r="BD19" s="3">
        <v>0</v>
      </c>
      <c r="BE19" s="3">
        <v>0</v>
      </c>
      <c r="BF19" s="3">
        <v>0</v>
      </c>
      <c r="BG19" s="3">
        <v>0</v>
      </c>
      <c r="BH19" s="3">
        <v>0</v>
      </c>
      <c r="BI19" s="3">
        <v>0</v>
      </c>
      <c r="BJ19" s="3">
        <v>0</v>
      </c>
      <c r="BK19" s="3">
        <v>0</v>
      </c>
      <c r="BL19" s="3">
        <v>-1E-3</v>
      </c>
      <c r="BM19" s="3">
        <v>0</v>
      </c>
      <c r="BN19" s="3">
        <v>0</v>
      </c>
    </row>
    <row r="20" spans="1:67" s="3" customFormat="1" x14ac:dyDescent="0.15">
      <c r="A20"/>
      <c r="B20" s="1" t="s">
        <v>14</v>
      </c>
      <c r="C20" s="3">
        <v>0.60499999999999998</v>
      </c>
      <c r="D20" s="3">
        <v>0.73099999999999998</v>
      </c>
      <c r="E20" s="3">
        <v>0.80900000000000005</v>
      </c>
      <c r="F20" s="3">
        <v>0.78900000000000003</v>
      </c>
      <c r="G20" s="3">
        <v>0.73099999999999998</v>
      </c>
      <c r="H20" s="3">
        <v>0.86799999999999999</v>
      </c>
      <c r="I20" s="3">
        <v>1.002</v>
      </c>
      <c r="J20" s="3">
        <v>1.0229999999999999</v>
      </c>
      <c r="K20" s="3">
        <v>1.139</v>
      </c>
      <c r="L20" s="3">
        <v>1.327</v>
      </c>
      <c r="M20" s="3">
        <v>1.58</v>
      </c>
      <c r="N20" s="3">
        <v>1.857</v>
      </c>
      <c r="O20" s="3">
        <v>2.1150000000000002</v>
      </c>
      <c r="P20" s="3">
        <v>1.8779999999999999</v>
      </c>
      <c r="Q20" s="3">
        <v>2.1360000000000001</v>
      </c>
      <c r="R20" s="3">
        <v>2.4510000000000001</v>
      </c>
      <c r="S20" s="3">
        <v>3.84</v>
      </c>
      <c r="T20" s="3">
        <v>4.3230000000000004</v>
      </c>
      <c r="U20" s="3">
        <v>4.6920000000000002</v>
      </c>
      <c r="V20" s="3">
        <v>6.1139999999999999</v>
      </c>
      <c r="W20" s="3">
        <v>7.1909999999999998</v>
      </c>
      <c r="X20" s="3">
        <v>7.5780000000000003</v>
      </c>
      <c r="Y20" s="3">
        <v>9.6470000000000002</v>
      </c>
      <c r="Z20" s="3">
        <v>11.869</v>
      </c>
      <c r="AA20" s="3">
        <v>13.32</v>
      </c>
      <c r="AB20" s="3">
        <v>14.628</v>
      </c>
      <c r="AC20" s="3">
        <v>16.747</v>
      </c>
      <c r="AD20" s="3">
        <v>17.945</v>
      </c>
      <c r="AE20" s="3">
        <v>19.244</v>
      </c>
      <c r="AF20" s="3">
        <v>22.530999999999999</v>
      </c>
      <c r="AG20" s="3">
        <v>23.021000000000001</v>
      </c>
      <c r="AH20" s="3">
        <v>24.742000000000001</v>
      </c>
      <c r="AI20" s="3">
        <v>28.78</v>
      </c>
      <c r="AJ20" s="3">
        <v>31.472000000000001</v>
      </c>
      <c r="AK20" s="3">
        <v>32.635999999999996</v>
      </c>
      <c r="AL20" s="3">
        <v>34.658000000000001</v>
      </c>
      <c r="AM20" s="3">
        <v>34.933</v>
      </c>
      <c r="AN20" s="3">
        <v>35.802999999999997</v>
      </c>
      <c r="AO20" s="3">
        <v>35.836000000000006</v>
      </c>
      <c r="AP20" s="3">
        <v>37.752000000000002</v>
      </c>
      <c r="AQ20" s="3">
        <v>38.069000000000003</v>
      </c>
      <c r="AR20" s="3">
        <v>40.936999999999998</v>
      </c>
      <c r="AS20" s="3">
        <v>42.698999999999998</v>
      </c>
      <c r="AT20" s="3">
        <v>45.834000000000003</v>
      </c>
      <c r="AU20" s="3">
        <v>48.661000000000001</v>
      </c>
      <c r="AV20" s="3">
        <v>49.263000000000005</v>
      </c>
      <c r="AW20" s="3">
        <v>53.969000000000001</v>
      </c>
      <c r="AX20" s="3">
        <v>55.994999999999997</v>
      </c>
      <c r="AY20" s="3">
        <v>58.356000000000002</v>
      </c>
      <c r="AZ20" s="3">
        <v>61.451999999999998</v>
      </c>
      <c r="BA20" s="3">
        <v>66.022999999999996</v>
      </c>
      <c r="BB20" s="3">
        <v>67.578999999999994</v>
      </c>
      <c r="BC20" s="3">
        <v>68.213999999999999</v>
      </c>
      <c r="BD20" s="3">
        <v>70.760999999999996</v>
      </c>
      <c r="BE20" s="3">
        <v>74.477000000000004</v>
      </c>
      <c r="BF20" s="3">
        <v>72.132999999999996</v>
      </c>
      <c r="BG20" s="3">
        <v>73.305999999999997</v>
      </c>
      <c r="BH20" s="3">
        <v>79.447000000000003</v>
      </c>
      <c r="BI20" s="3">
        <v>77.751000000000005</v>
      </c>
      <c r="BJ20" s="3">
        <v>82.096000000000004</v>
      </c>
      <c r="BK20" s="3">
        <v>85.093000000000004</v>
      </c>
      <c r="BL20" s="3">
        <v>95.153000000000006</v>
      </c>
      <c r="BM20" s="3">
        <v>102.0183</v>
      </c>
      <c r="BN20" s="3">
        <v>102.2534</v>
      </c>
    </row>
    <row r="21" spans="1:67" s="3" customFormat="1" x14ac:dyDescent="0.15">
      <c r="A21"/>
      <c r="B21" s="1" t="s">
        <v>15</v>
      </c>
      <c r="C21" s="3">
        <v>0.44020000000000004</v>
      </c>
      <c r="D21" s="3">
        <v>0.47799999999999998</v>
      </c>
      <c r="E21" s="3">
        <v>0.47899999999999998</v>
      </c>
      <c r="F21" s="3">
        <v>0.51300000000000001</v>
      </c>
      <c r="G21" s="3">
        <v>0.46600000000000003</v>
      </c>
      <c r="H21" s="3">
        <v>0.50600000000000001</v>
      </c>
      <c r="I21" s="3">
        <v>0.55600000000000005</v>
      </c>
      <c r="J21" s="3">
        <v>0.83299999999999996</v>
      </c>
      <c r="K21" s="3">
        <v>0.85499999999999998</v>
      </c>
      <c r="L21" s="3">
        <v>0.89700000000000002</v>
      </c>
      <c r="M21" s="3">
        <v>0.97</v>
      </c>
      <c r="N21" s="3">
        <v>0.97099999999999997</v>
      </c>
      <c r="O21" s="3">
        <v>0.77</v>
      </c>
      <c r="P21" s="3">
        <v>0.93899999999999995</v>
      </c>
      <c r="Q21" s="3">
        <v>1.2110000000000001</v>
      </c>
      <c r="R21" s="3">
        <v>1.425</v>
      </c>
      <c r="S21" s="3">
        <v>2.0870000000000002</v>
      </c>
      <c r="T21" s="3">
        <v>4.0229999999999997</v>
      </c>
      <c r="U21" s="3">
        <v>2.31</v>
      </c>
      <c r="V21" s="3">
        <v>2.3009999999999997</v>
      </c>
      <c r="W21" s="3">
        <v>3.1879999999999997</v>
      </c>
      <c r="X21" s="3">
        <v>3.3260000000000001</v>
      </c>
      <c r="Y21" s="3">
        <v>4.2129999999999992</v>
      </c>
      <c r="Z21" s="3">
        <v>3.9990000000000001</v>
      </c>
      <c r="AA21" s="3">
        <v>4.2809999999999997</v>
      </c>
      <c r="AB21" s="3">
        <v>5.1530000000000005</v>
      </c>
      <c r="AC21" s="3">
        <v>5.3230000000000004</v>
      </c>
      <c r="AD21" s="3">
        <v>5.8710000000000004</v>
      </c>
      <c r="AE21" s="3">
        <v>7.4710000000000001</v>
      </c>
      <c r="AF21" s="3">
        <v>8.5399999999999991</v>
      </c>
      <c r="AG21" s="3">
        <v>8.4659999999999993</v>
      </c>
      <c r="AH21" s="3">
        <v>11.590999999999998</v>
      </c>
      <c r="AI21" s="3">
        <v>9.266</v>
      </c>
      <c r="AJ21" s="3">
        <v>11.105</v>
      </c>
      <c r="AK21" s="3">
        <v>17.978999999999999</v>
      </c>
      <c r="AL21" s="3">
        <v>14.682</v>
      </c>
      <c r="AM21" s="3">
        <v>17.725999999999999</v>
      </c>
      <c r="AN21" s="3">
        <v>11.744</v>
      </c>
      <c r="AO21" s="3">
        <v>15.863000000000001</v>
      </c>
      <c r="AP21" s="3">
        <v>11.52</v>
      </c>
      <c r="AQ21" s="3">
        <v>14.632999999999999</v>
      </c>
      <c r="AR21" s="3">
        <v>11.317</v>
      </c>
      <c r="AS21" s="3">
        <v>12.164999999999999</v>
      </c>
      <c r="AT21" s="3">
        <v>12.673</v>
      </c>
      <c r="AU21" s="3">
        <v>12.721</v>
      </c>
      <c r="AV21" s="3">
        <v>13.996000000000002</v>
      </c>
      <c r="AW21" s="3">
        <v>15.502000000000001</v>
      </c>
      <c r="AX21" s="3">
        <v>17.460999999999999</v>
      </c>
      <c r="AY21" s="3">
        <v>18.226000000000003</v>
      </c>
      <c r="AZ21" s="3">
        <v>22.598000000000003</v>
      </c>
      <c r="BA21" s="3">
        <v>22.656000000000002</v>
      </c>
      <c r="BB21" s="3">
        <v>21.782</v>
      </c>
      <c r="BC21" s="3">
        <v>22.905000000000001</v>
      </c>
      <c r="BD21" s="3">
        <v>24.257999999999999</v>
      </c>
      <c r="BE21" s="3">
        <v>23.016999999999999</v>
      </c>
      <c r="BF21" s="3">
        <v>22.806999999999999</v>
      </c>
      <c r="BG21" s="3">
        <v>25.503</v>
      </c>
      <c r="BH21" s="3">
        <v>26.117000000000001</v>
      </c>
      <c r="BI21" s="3">
        <v>37.885999999999996</v>
      </c>
      <c r="BJ21" s="3">
        <v>24.908999999999999</v>
      </c>
      <c r="BK21" s="3">
        <v>24.573999999999998</v>
      </c>
      <c r="BL21" s="3">
        <v>28.992000000000001</v>
      </c>
      <c r="BM21" s="3">
        <v>36.19</v>
      </c>
      <c r="BN21" s="3">
        <v>41.347999999999999</v>
      </c>
    </row>
    <row r="22" spans="1:67" s="3" customFormat="1" x14ac:dyDescent="0.15">
      <c r="A22"/>
      <c r="B22" s="1" t="s">
        <v>0</v>
      </c>
    </row>
    <row r="23" spans="1:67" s="3" customFormat="1" x14ac:dyDescent="0.15">
      <c r="A23"/>
      <c r="B23" s="1" t="s">
        <v>16</v>
      </c>
      <c r="C23" s="3">
        <v>1.7929999999999999</v>
      </c>
      <c r="D23" s="3">
        <v>1.9869999999999999</v>
      </c>
      <c r="E23" s="3">
        <v>2.302</v>
      </c>
      <c r="F23" s="3">
        <v>2.7330000000000001</v>
      </c>
      <c r="G23" s="3">
        <v>3.2189999999999999</v>
      </c>
      <c r="H23" s="3">
        <v>3.855</v>
      </c>
      <c r="I23" s="3">
        <v>4.343</v>
      </c>
      <c r="J23" s="3">
        <v>4.6500000000000004</v>
      </c>
      <c r="K23" s="3">
        <v>5.1349999999999998</v>
      </c>
      <c r="L23" s="3">
        <v>5.7809999999999997</v>
      </c>
      <c r="M23" s="3">
        <v>6.0169999999999995</v>
      </c>
      <c r="N23" s="3">
        <v>6.601</v>
      </c>
      <c r="O23" s="3">
        <v>7.1719999999999997</v>
      </c>
      <c r="P23" s="3">
        <v>7.9479999999999995</v>
      </c>
      <c r="Q23" s="3">
        <v>8.3970000000000002</v>
      </c>
      <c r="R23" s="3">
        <v>9.738999999999999</v>
      </c>
      <c r="S23" s="3">
        <v>12.016</v>
      </c>
      <c r="T23" s="3">
        <v>13.347</v>
      </c>
      <c r="U23" s="3">
        <v>13.124000000000001</v>
      </c>
      <c r="V23" s="3">
        <v>14.414999999999999</v>
      </c>
      <c r="W23" s="3">
        <v>16.875</v>
      </c>
      <c r="X23" s="3">
        <v>19.682000000000002</v>
      </c>
      <c r="Y23" s="3">
        <v>22.867000000000001</v>
      </c>
      <c r="Z23" s="3">
        <v>27.282</v>
      </c>
      <c r="AA23" s="3">
        <v>28.59</v>
      </c>
      <c r="AB23" s="3">
        <v>30.457999999999998</v>
      </c>
      <c r="AC23" s="3">
        <v>34.320999999999998</v>
      </c>
      <c r="AD23" s="3">
        <v>36.575000000000003</v>
      </c>
      <c r="AE23" s="3">
        <v>37.566000000000003</v>
      </c>
      <c r="AF23" s="3">
        <v>43.448999999999998</v>
      </c>
      <c r="AG23" s="3">
        <v>47.322000000000003</v>
      </c>
      <c r="AH23" s="3">
        <v>50.412999999999997</v>
      </c>
      <c r="AI23" s="3">
        <v>53.623000000000005</v>
      </c>
      <c r="AJ23" s="3">
        <v>54.526999999999994</v>
      </c>
      <c r="AK23" s="3">
        <v>51.016000000000005</v>
      </c>
      <c r="AL23" s="3">
        <v>53.524000000000001</v>
      </c>
      <c r="AM23" s="3">
        <v>53.351999999999997</v>
      </c>
      <c r="AN23" s="3">
        <v>53.559000000000005</v>
      </c>
      <c r="AO23" s="3">
        <v>49.427999999999997</v>
      </c>
      <c r="AP23" s="3">
        <v>53.207000000000001</v>
      </c>
      <c r="AQ23" s="3">
        <v>55.802999999999997</v>
      </c>
      <c r="AR23" s="3">
        <v>59.917000000000002</v>
      </c>
      <c r="AS23" s="3">
        <v>61.787999999999997</v>
      </c>
      <c r="AT23" s="3">
        <v>63.584000000000003</v>
      </c>
      <c r="AU23" s="3">
        <v>65.974999999999994</v>
      </c>
      <c r="AV23" s="3">
        <v>69.926000000000002</v>
      </c>
      <c r="AW23" s="3">
        <v>73.602000000000004</v>
      </c>
      <c r="AX23" s="3">
        <v>75.036999999999992</v>
      </c>
      <c r="AY23" s="3">
        <v>79.451000000000008</v>
      </c>
      <c r="AZ23" s="3">
        <v>81.614999999999995</v>
      </c>
      <c r="BA23" s="3">
        <v>86.11699999999999</v>
      </c>
      <c r="BB23" s="3">
        <v>85.961000000000013</v>
      </c>
      <c r="BC23" s="3">
        <v>84.242999999999995</v>
      </c>
      <c r="BD23" s="3">
        <v>88.619</v>
      </c>
      <c r="BE23" s="3">
        <v>87.778000000000006</v>
      </c>
      <c r="BF23" s="3">
        <v>82.554000000000002</v>
      </c>
      <c r="BG23" s="3">
        <v>77.309000000000012</v>
      </c>
      <c r="BH23" s="3">
        <v>77.561000000000007</v>
      </c>
      <c r="BI23" s="3">
        <v>78.88300000000001</v>
      </c>
      <c r="BJ23" s="3">
        <v>82.856000000000009</v>
      </c>
      <c r="BK23" s="3">
        <v>91.974999999999994</v>
      </c>
      <c r="BL23" s="3">
        <v>89.481000000000009</v>
      </c>
      <c r="BM23" s="3">
        <v>93.149999999999991</v>
      </c>
      <c r="BN23" s="3">
        <v>103.066</v>
      </c>
    </row>
    <row r="24" spans="1:67" s="3" customFormat="1" x14ac:dyDescent="0.15">
      <c r="A24"/>
      <c r="B24" s="1" t="s">
        <v>17</v>
      </c>
      <c r="C24" s="3">
        <v>1.7609999999999999</v>
      </c>
      <c r="D24" s="3">
        <v>1.9219999999999999</v>
      </c>
      <c r="E24" s="3">
        <v>2.2360000000000002</v>
      </c>
      <c r="F24" s="3">
        <v>2.6459999999999999</v>
      </c>
      <c r="G24" s="3">
        <v>3.1059999999999999</v>
      </c>
      <c r="H24" s="3">
        <v>3.7170000000000001</v>
      </c>
      <c r="I24" s="3">
        <v>4.2</v>
      </c>
      <c r="J24" s="3">
        <v>4.444</v>
      </c>
      <c r="K24" s="3">
        <v>4.9279999999999999</v>
      </c>
      <c r="L24" s="3">
        <v>5.1559999999999997</v>
      </c>
      <c r="M24" s="3">
        <v>5.5949999999999998</v>
      </c>
      <c r="N24" s="3">
        <v>6.1840000000000002</v>
      </c>
      <c r="O24" s="3">
        <v>6.649</v>
      </c>
      <c r="P24" s="3">
        <v>7.1109999999999998</v>
      </c>
      <c r="Q24" s="3">
        <v>7.9260000000000002</v>
      </c>
      <c r="R24" s="3">
        <v>9.3249999999999993</v>
      </c>
      <c r="S24" s="3">
        <v>11.260999999999999</v>
      </c>
      <c r="T24" s="3">
        <v>12.802</v>
      </c>
      <c r="U24" s="3">
        <v>12.951000000000001</v>
      </c>
      <c r="V24" s="3">
        <v>13.894</v>
      </c>
      <c r="W24" s="3">
        <v>16.003</v>
      </c>
      <c r="X24" s="3">
        <v>18.658000000000001</v>
      </c>
      <c r="Y24" s="3">
        <v>21.87</v>
      </c>
      <c r="Z24" s="3">
        <v>25.957999999999998</v>
      </c>
      <c r="AA24" s="3">
        <v>27.363</v>
      </c>
      <c r="AB24" s="3">
        <v>29.498999999999999</v>
      </c>
      <c r="AC24" s="3">
        <v>32.734999999999999</v>
      </c>
      <c r="AD24" s="3">
        <v>34.862000000000002</v>
      </c>
      <c r="AE24" s="3">
        <v>37.436</v>
      </c>
      <c r="AF24" s="3">
        <v>42.503999999999998</v>
      </c>
      <c r="AG24" s="3">
        <v>45.643000000000001</v>
      </c>
      <c r="AH24" s="3">
        <v>48.616</v>
      </c>
      <c r="AI24" s="3">
        <v>51.99</v>
      </c>
      <c r="AJ24" s="3">
        <v>53.412999999999997</v>
      </c>
      <c r="AK24" s="3">
        <v>52.24</v>
      </c>
      <c r="AL24" s="3">
        <v>52.765999999999998</v>
      </c>
      <c r="AM24" s="3">
        <v>51.174999999999997</v>
      </c>
      <c r="AN24" s="3">
        <v>51.938000000000002</v>
      </c>
      <c r="AO24" s="3">
        <v>49.658999999999999</v>
      </c>
      <c r="AP24" s="3">
        <v>50.215000000000003</v>
      </c>
      <c r="AQ24" s="3">
        <v>53.244999999999997</v>
      </c>
      <c r="AR24" s="3">
        <v>58.228999999999999</v>
      </c>
      <c r="AS24" s="3">
        <v>59.250999999999998</v>
      </c>
      <c r="AT24" s="3">
        <v>59.871000000000002</v>
      </c>
      <c r="AU24" s="3">
        <v>63.648000000000003</v>
      </c>
      <c r="AV24" s="3">
        <v>67.61</v>
      </c>
      <c r="AW24" s="3">
        <v>70.884</v>
      </c>
      <c r="AX24" s="3">
        <v>72.653999999999996</v>
      </c>
      <c r="AY24" s="3">
        <v>76.617000000000004</v>
      </c>
      <c r="AZ24" s="3">
        <v>78.641000000000005</v>
      </c>
      <c r="BA24" s="3">
        <v>82.438999999999993</v>
      </c>
      <c r="BB24" s="3">
        <v>82.936000000000007</v>
      </c>
      <c r="BC24" s="3">
        <v>81.590999999999994</v>
      </c>
      <c r="BD24" s="3">
        <v>84.537000000000006</v>
      </c>
      <c r="BE24" s="3">
        <v>84.295000000000002</v>
      </c>
      <c r="BF24" s="3">
        <v>79.638000000000005</v>
      </c>
      <c r="BG24" s="3">
        <v>74.879000000000005</v>
      </c>
      <c r="BH24" s="3">
        <v>75.075000000000003</v>
      </c>
      <c r="BI24" s="3">
        <v>76.441000000000003</v>
      </c>
      <c r="BJ24" s="3">
        <v>80.376000000000005</v>
      </c>
      <c r="BK24" s="3">
        <v>89.018000000000001</v>
      </c>
      <c r="BL24" s="3">
        <v>84.974000000000004</v>
      </c>
      <c r="BM24" s="3">
        <v>90.076999999999998</v>
      </c>
      <c r="BN24" s="3">
        <v>98.388999999999996</v>
      </c>
    </row>
    <row r="25" spans="1:67" s="3" customFormat="1" x14ac:dyDescent="0.15">
      <c r="A25"/>
      <c r="B25" s="1" t="s">
        <v>18</v>
      </c>
      <c r="C25" s="3">
        <v>3.2000000000000001E-2</v>
      </c>
      <c r="D25" s="3">
        <v>6.5000000000000002E-2</v>
      </c>
      <c r="E25" s="3">
        <v>6.6000000000000003E-2</v>
      </c>
      <c r="F25" s="3">
        <v>8.6999999999999994E-2</v>
      </c>
      <c r="G25" s="3">
        <v>0.113</v>
      </c>
      <c r="H25" s="3">
        <v>0.13800000000000001</v>
      </c>
      <c r="I25" s="3">
        <v>0.14299999999999999</v>
      </c>
      <c r="J25" s="3">
        <v>0.20599999999999999</v>
      </c>
      <c r="K25" s="3">
        <v>0.20699999999999999</v>
      </c>
      <c r="L25" s="3">
        <v>0.625</v>
      </c>
      <c r="M25" s="3">
        <v>0.42199999999999999</v>
      </c>
      <c r="N25" s="3">
        <v>0.41699999999999998</v>
      </c>
      <c r="O25" s="3">
        <v>0.52300000000000002</v>
      </c>
      <c r="P25" s="3">
        <v>0.83699999999999997</v>
      </c>
      <c r="Q25" s="3">
        <v>0.47099999999999997</v>
      </c>
      <c r="R25" s="3">
        <v>0.41399999999999998</v>
      </c>
      <c r="S25" s="3">
        <v>0.755</v>
      </c>
      <c r="T25" s="3">
        <v>0.54500000000000004</v>
      </c>
      <c r="U25" s="3">
        <v>0.17299999999999999</v>
      </c>
      <c r="V25" s="3">
        <v>0.52100000000000002</v>
      </c>
      <c r="W25" s="3">
        <v>0.872</v>
      </c>
      <c r="X25" s="3">
        <v>1.024</v>
      </c>
      <c r="Y25" s="3">
        <v>0.997</v>
      </c>
      <c r="Z25" s="3">
        <v>1.3240000000000001</v>
      </c>
      <c r="AA25" s="3">
        <v>1.2269999999999999</v>
      </c>
      <c r="AB25" s="3">
        <v>0.95899999999999996</v>
      </c>
      <c r="AC25" s="3">
        <v>1.5859999999999999</v>
      </c>
      <c r="AD25" s="3">
        <v>1.7130000000000001</v>
      </c>
      <c r="AE25" s="3">
        <v>0.13</v>
      </c>
      <c r="AF25" s="3">
        <v>0.94499999999999995</v>
      </c>
      <c r="AG25" s="3">
        <v>1.6789999999999998</v>
      </c>
      <c r="AH25" s="3">
        <v>1.7969999999999999</v>
      </c>
      <c r="AI25" s="3">
        <v>1.633</v>
      </c>
      <c r="AJ25" s="3">
        <v>1.1139999999999999</v>
      </c>
      <c r="AK25" s="3">
        <v>-1.2240000000000002</v>
      </c>
      <c r="AL25" s="3">
        <v>0.75800000000000001</v>
      </c>
      <c r="AM25" s="3">
        <v>2.177</v>
      </c>
      <c r="AN25" s="3">
        <v>1.621</v>
      </c>
      <c r="AO25" s="3">
        <v>-0.23099999999999987</v>
      </c>
      <c r="AP25" s="3">
        <v>2.992</v>
      </c>
      <c r="AQ25" s="3">
        <v>2.5579999999999998</v>
      </c>
      <c r="AR25" s="3">
        <v>1.6879999999999999</v>
      </c>
      <c r="AS25" s="3">
        <v>2.5369999999999999</v>
      </c>
      <c r="AT25" s="3">
        <v>3.7130000000000001</v>
      </c>
      <c r="AU25" s="3">
        <v>2.327</v>
      </c>
      <c r="AV25" s="3">
        <v>2.3159999999999998</v>
      </c>
      <c r="AW25" s="3">
        <v>2.718</v>
      </c>
      <c r="AX25" s="3">
        <v>2.3829999999999996</v>
      </c>
      <c r="AY25" s="3">
        <v>2.8340000000000001</v>
      </c>
      <c r="AZ25" s="3">
        <v>2.9739999999999998</v>
      </c>
      <c r="BA25" s="3">
        <v>3.6779999999999999</v>
      </c>
      <c r="BB25" s="3">
        <v>3.0249999999999999</v>
      </c>
      <c r="BC25" s="3">
        <v>2.6520000000000001</v>
      </c>
      <c r="BD25" s="3">
        <v>4.0819999999999999</v>
      </c>
      <c r="BE25" s="3">
        <v>3.4829999999999997</v>
      </c>
      <c r="BF25" s="3">
        <v>2.9159999999999999</v>
      </c>
      <c r="BG25" s="3">
        <v>2.4300000000000002</v>
      </c>
      <c r="BH25" s="3">
        <v>2.4860000000000002</v>
      </c>
      <c r="BI25" s="3">
        <v>2.4420000000000002</v>
      </c>
      <c r="BJ25" s="3">
        <v>2.48</v>
      </c>
      <c r="BK25" s="3">
        <v>2.9569999999999999</v>
      </c>
      <c r="BL25" s="3">
        <v>4.5069999999999997</v>
      </c>
      <c r="BM25" s="3">
        <v>3.073</v>
      </c>
      <c r="BN25" s="3">
        <v>4.6769999999999996</v>
      </c>
    </row>
    <row r="26" spans="1:67" s="3" customFormat="1" x14ac:dyDescent="0.15">
      <c r="A26"/>
      <c r="B26" s="1" t="s">
        <v>0</v>
      </c>
    </row>
    <row r="27" spans="1:67" s="3" customFormat="1" x14ac:dyDescent="0.15">
      <c r="A27"/>
      <c r="B27" s="5" t="s">
        <v>19</v>
      </c>
      <c r="C27" s="6">
        <v>14.933199999999999</v>
      </c>
      <c r="D27" s="6">
        <v>16.245000000000001</v>
      </c>
      <c r="E27" s="6">
        <v>18.295999999999999</v>
      </c>
      <c r="F27" s="6">
        <v>21.155000000000001</v>
      </c>
      <c r="G27" s="6">
        <v>24.201000000000001</v>
      </c>
      <c r="H27" s="6">
        <v>27.148</v>
      </c>
      <c r="I27" s="6">
        <v>29.88</v>
      </c>
      <c r="J27" s="6">
        <v>32.53</v>
      </c>
      <c r="K27" s="6">
        <v>35.765000000000001</v>
      </c>
      <c r="L27" s="6">
        <v>40.91899999999999</v>
      </c>
      <c r="M27" s="6">
        <v>45.775999999999996</v>
      </c>
      <c r="N27" s="6">
        <v>50.308</v>
      </c>
      <c r="O27" s="6">
        <v>55.582999999999998</v>
      </c>
      <c r="P27" s="6">
        <v>61.731000000000002</v>
      </c>
      <c r="Q27" s="6">
        <v>70.637</v>
      </c>
      <c r="R27" s="6">
        <v>83.239000000000004</v>
      </c>
      <c r="S27" s="6">
        <v>105.02</v>
      </c>
      <c r="T27" s="6">
        <v>122.645</v>
      </c>
      <c r="U27" s="6">
        <v>135.58500000000001</v>
      </c>
      <c r="V27" s="6">
        <v>157.56199999999998</v>
      </c>
      <c r="W27" s="6">
        <v>181.07300000000001</v>
      </c>
      <c r="X27" s="6">
        <v>209.642</v>
      </c>
      <c r="Y27" s="6">
        <v>249.67500000000001</v>
      </c>
      <c r="Z27" s="6">
        <v>294.38600000000002</v>
      </c>
      <c r="AA27" s="6">
        <v>330.09799999999996</v>
      </c>
      <c r="AB27" s="6">
        <v>365.34799999999996</v>
      </c>
      <c r="AC27" s="6">
        <v>396.36</v>
      </c>
      <c r="AD27" s="6">
        <v>422.78699999999998</v>
      </c>
      <c r="AE27" s="6">
        <v>439.28</v>
      </c>
      <c r="AF27" s="6">
        <v>468.56300000000005</v>
      </c>
      <c r="AG27" s="6">
        <v>493.30500000000001</v>
      </c>
      <c r="AH27" s="6">
        <v>528.16600000000005</v>
      </c>
      <c r="AI27" s="6">
        <v>559.73500000000001</v>
      </c>
      <c r="AJ27" s="6">
        <v>594.798</v>
      </c>
      <c r="AK27" s="6">
        <v>630.50099999999998</v>
      </c>
      <c r="AL27" s="6">
        <v>644.50599999999997</v>
      </c>
      <c r="AM27" s="6">
        <v>667.721</v>
      </c>
      <c r="AN27" s="6">
        <v>687.25599999999997</v>
      </c>
      <c r="AO27" s="6">
        <v>704.95899999999995</v>
      </c>
      <c r="AP27" s="6">
        <v>715.48400000000004</v>
      </c>
      <c r="AQ27" s="6">
        <v>737.34699999999998</v>
      </c>
      <c r="AR27" s="6">
        <v>763.72300000000007</v>
      </c>
      <c r="AS27" s="6">
        <v>795.53100000000006</v>
      </c>
      <c r="AT27" s="6">
        <v>838.298</v>
      </c>
      <c r="AU27" s="6">
        <v>868.66399999999999</v>
      </c>
      <c r="AV27" s="6">
        <v>902.87199999999996</v>
      </c>
      <c r="AW27" s="6">
        <v>941.12299999999993</v>
      </c>
      <c r="AX27" s="6">
        <v>977.22299999999996</v>
      </c>
      <c r="AY27" s="6">
        <v>1020.486</v>
      </c>
      <c r="AZ27" s="6">
        <v>1061.865</v>
      </c>
      <c r="BA27" s="6">
        <v>1106.701</v>
      </c>
      <c r="BB27" s="6">
        <v>1134.9559999999999</v>
      </c>
      <c r="BC27" s="6">
        <v>1158.67</v>
      </c>
      <c r="BD27" s="6">
        <v>1192.8589999999999</v>
      </c>
      <c r="BE27" s="6">
        <v>1211.6210000000001</v>
      </c>
      <c r="BF27" s="6">
        <v>1229.9580000000001</v>
      </c>
      <c r="BG27" s="6">
        <v>1248.6559999999999</v>
      </c>
      <c r="BH27" s="6">
        <v>1266.4349999999997</v>
      </c>
      <c r="BI27" s="6">
        <v>1298.021</v>
      </c>
      <c r="BJ27" s="6">
        <v>1315.0509999999999</v>
      </c>
      <c r="BK27" s="6">
        <v>1349.2749999999999</v>
      </c>
      <c r="BL27" s="6">
        <v>1421.9147</v>
      </c>
      <c r="BM27" s="6">
        <v>1477.6797999999999</v>
      </c>
      <c r="BN27" s="6">
        <v>1538.9206999999999</v>
      </c>
      <c r="BO27" s="68">
        <v>1607.4</v>
      </c>
    </row>
    <row r="28" spans="1:67" s="3" customFormat="1" x14ac:dyDescent="0.15">
      <c r="A28"/>
      <c r="B28" s="1" t="s">
        <v>20</v>
      </c>
      <c r="C28" s="3">
        <v>0.60399999999999998</v>
      </c>
      <c r="D28" s="3">
        <v>0.64600000000000002</v>
      </c>
      <c r="E28" s="3">
        <v>0.71599999999999997</v>
      </c>
      <c r="F28" s="3">
        <v>0.82299999999999995</v>
      </c>
      <c r="G28" s="3">
        <v>0.96799999999999997</v>
      </c>
      <c r="H28" s="3">
        <v>1.089</v>
      </c>
      <c r="I28" s="3">
        <v>1.234</v>
      </c>
      <c r="J28" s="3">
        <v>1.3240000000000001</v>
      </c>
      <c r="K28" s="3">
        <v>1.395</v>
      </c>
      <c r="L28" s="3">
        <v>1.458</v>
      </c>
      <c r="M28" s="3">
        <v>1.6259999999999999</v>
      </c>
      <c r="N28" s="3">
        <v>1.786</v>
      </c>
      <c r="O28" s="3">
        <v>1.9950000000000001</v>
      </c>
      <c r="P28" s="3">
        <v>2.2480000000000002</v>
      </c>
      <c r="Q28" s="3">
        <v>2.5110000000000001</v>
      </c>
      <c r="R28" s="3">
        <v>2.95</v>
      </c>
      <c r="S28" s="3">
        <v>3.5840000000000001</v>
      </c>
      <c r="T28" s="3">
        <v>4.3170000000000002</v>
      </c>
      <c r="U28" s="3">
        <v>4.8470000000000004</v>
      </c>
      <c r="V28" s="3">
        <v>5.8259999999999996</v>
      </c>
      <c r="W28" s="3">
        <v>6.4260000000000002</v>
      </c>
      <c r="X28" s="3">
        <v>7.44</v>
      </c>
      <c r="Y28" s="3">
        <v>8.58</v>
      </c>
      <c r="Z28" s="3">
        <v>10.07</v>
      </c>
      <c r="AA28" s="3">
        <v>10.906000000000001</v>
      </c>
      <c r="AB28" s="3">
        <v>11.913</v>
      </c>
      <c r="AC28" s="3">
        <v>12.85</v>
      </c>
      <c r="AD28" s="3">
        <v>13.992000000000001</v>
      </c>
      <c r="AE28" s="3">
        <v>14.358000000000001</v>
      </c>
      <c r="AF28" s="3">
        <v>15.013</v>
      </c>
      <c r="AG28" s="3">
        <v>15.153</v>
      </c>
      <c r="AH28" s="3">
        <v>15.903</v>
      </c>
      <c r="AI28" s="3">
        <v>16.824999999999999</v>
      </c>
      <c r="AJ28" s="3">
        <v>18.061</v>
      </c>
      <c r="AK28" s="3">
        <v>19.192</v>
      </c>
      <c r="AL28" s="3">
        <v>19.934999999999999</v>
      </c>
      <c r="AM28" s="3">
        <v>20.739000000000001</v>
      </c>
      <c r="AN28" s="3">
        <v>22.434000000000001</v>
      </c>
      <c r="AO28" s="3">
        <v>23.274000000000001</v>
      </c>
      <c r="AP28" s="3">
        <v>23.923999999999999</v>
      </c>
      <c r="AQ28" s="3">
        <v>24.783999999999999</v>
      </c>
      <c r="AR28" s="3">
        <v>25.873999999999999</v>
      </c>
      <c r="AS28" s="3">
        <v>26.61</v>
      </c>
      <c r="AT28" s="3">
        <v>27.802</v>
      </c>
      <c r="AU28" s="3">
        <v>29.265000000000001</v>
      </c>
      <c r="AV28" s="3">
        <v>30.001999999999999</v>
      </c>
      <c r="AW28" s="3">
        <v>31.064</v>
      </c>
      <c r="AX28" s="3">
        <v>31.782</v>
      </c>
      <c r="AY28" s="3">
        <v>33.51</v>
      </c>
      <c r="AZ28" s="3">
        <v>34.875</v>
      </c>
      <c r="BA28" s="3">
        <v>36.722999999999999</v>
      </c>
      <c r="BB28" s="3">
        <v>38.027999999999999</v>
      </c>
      <c r="BC28" s="3">
        <v>39.56</v>
      </c>
      <c r="BD28" s="3">
        <v>40.98</v>
      </c>
      <c r="BE28" s="3">
        <v>41.947000000000003</v>
      </c>
      <c r="BF28" s="3">
        <v>42.463999999999999</v>
      </c>
      <c r="BG28" s="3">
        <v>42.655000000000001</v>
      </c>
      <c r="BH28" s="3">
        <v>42.93</v>
      </c>
      <c r="BI28" s="3">
        <v>43.040999999999997</v>
      </c>
      <c r="BJ28" s="3">
        <v>43.658999999999999</v>
      </c>
      <c r="BK28" s="3">
        <v>43.965000000000003</v>
      </c>
      <c r="BL28" s="3">
        <v>44.457999999999998</v>
      </c>
      <c r="BM28" s="3">
        <v>44.71</v>
      </c>
      <c r="BN28" s="3">
        <v>46.569000000000003</v>
      </c>
    </row>
    <row r="29" spans="1:67" s="3" customFormat="1" x14ac:dyDescent="0.15">
      <c r="A29"/>
      <c r="B29" s="1" t="s">
        <v>21</v>
      </c>
      <c r="C29" s="3">
        <v>0.16639999999999999</v>
      </c>
      <c r="D29" s="3">
        <v>0.17680000000000001</v>
      </c>
      <c r="E29" s="3">
        <v>0.1961</v>
      </c>
      <c r="F29" s="3">
        <v>0.22359999999999999</v>
      </c>
      <c r="G29" s="3">
        <v>0.25580000000000003</v>
      </c>
      <c r="H29" s="3">
        <v>0.28270000000000001</v>
      </c>
      <c r="I29" s="3">
        <v>0.3049</v>
      </c>
      <c r="J29" s="3">
        <v>0.32930000000000004</v>
      </c>
      <c r="K29" s="3">
        <v>0.35869999999999996</v>
      </c>
      <c r="L29" s="3">
        <v>0.4093</v>
      </c>
      <c r="M29" s="3">
        <v>0.46239999999999998</v>
      </c>
      <c r="N29" s="3">
        <v>0.51779999999999993</v>
      </c>
      <c r="O29" s="3">
        <v>0.59239999999999993</v>
      </c>
      <c r="P29" s="3">
        <v>0.66470000000000007</v>
      </c>
      <c r="Q29" s="3">
        <v>0.74890000000000001</v>
      </c>
      <c r="R29" s="3">
        <v>0.89779999999999993</v>
      </c>
      <c r="S29" s="3">
        <v>1.0985</v>
      </c>
      <c r="T29" s="3">
        <v>1.2939000000000001</v>
      </c>
      <c r="U29" s="3">
        <v>1.4735</v>
      </c>
      <c r="V29" s="3">
        <v>1.72</v>
      </c>
      <c r="W29" s="3">
        <v>2.0310000000000001</v>
      </c>
      <c r="X29" s="3">
        <v>2.3109999999999999</v>
      </c>
      <c r="Y29" s="3">
        <v>2.9359999999999999</v>
      </c>
      <c r="Z29" s="3">
        <v>3.641</v>
      </c>
      <c r="AA29" s="3">
        <v>4.226</v>
      </c>
      <c r="AB29" s="3">
        <v>4.7690000000000001</v>
      </c>
      <c r="AC29" s="3">
        <v>5.0490000000000004</v>
      </c>
      <c r="AD29" s="3">
        <v>5.3680000000000003</v>
      </c>
      <c r="AE29" s="3">
        <v>5.6829999999999998</v>
      </c>
      <c r="AF29" s="3">
        <v>6.0410000000000004</v>
      </c>
      <c r="AG29" s="3">
        <v>6.4640000000000004</v>
      </c>
      <c r="AH29" s="3">
        <v>6.9770000000000003</v>
      </c>
      <c r="AI29" s="3">
        <v>7.04</v>
      </c>
      <c r="AJ29" s="3">
        <v>7.0419999999999998</v>
      </c>
      <c r="AK29" s="3">
        <v>7.3419999999999996</v>
      </c>
      <c r="AL29" s="3">
        <v>7.3860000000000001</v>
      </c>
      <c r="AM29" s="3">
        <v>7.8719999999999999</v>
      </c>
      <c r="AN29" s="3">
        <v>8.01</v>
      </c>
      <c r="AO29" s="3">
        <v>7.9109999999999996</v>
      </c>
      <c r="AP29" s="3">
        <v>8.3420000000000005</v>
      </c>
      <c r="AQ29" s="3">
        <v>8.6389999999999993</v>
      </c>
      <c r="AR29" s="3">
        <v>9.0579999999999998</v>
      </c>
      <c r="AS29" s="3">
        <v>9.59</v>
      </c>
      <c r="AT29" s="3">
        <v>9.9350000000000005</v>
      </c>
      <c r="AU29" s="3">
        <v>10.074</v>
      </c>
      <c r="AV29" s="3">
        <v>10.29</v>
      </c>
      <c r="AW29" s="3">
        <v>10.785</v>
      </c>
      <c r="AX29" s="3">
        <v>11.012</v>
      </c>
      <c r="AY29" s="3">
        <v>11.494999999999999</v>
      </c>
      <c r="AZ29" s="3">
        <v>12.132</v>
      </c>
      <c r="BA29" s="3">
        <v>13.128</v>
      </c>
      <c r="BB29" s="3">
        <v>13.563000000000001</v>
      </c>
      <c r="BC29" s="3">
        <v>14.173</v>
      </c>
      <c r="BD29" s="3">
        <v>13.698</v>
      </c>
      <c r="BE29" s="3">
        <v>14.281000000000001</v>
      </c>
      <c r="BF29" s="3">
        <v>14.108000000000001</v>
      </c>
      <c r="BG29" s="3">
        <v>14.545999999999999</v>
      </c>
      <c r="BH29" s="3">
        <v>14.603</v>
      </c>
      <c r="BI29" s="3">
        <v>14.999000000000001</v>
      </c>
      <c r="BJ29" s="3">
        <v>15.315</v>
      </c>
      <c r="BK29" s="3">
        <v>15.816000000000001</v>
      </c>
      <c r="BL29" s="3">
        <v>15.839</v>
      </c>
      <c r="BM29" s="3">
        <v>16.475999999999999</v>
      </c>
      <c r="BN29" s="3">
        <v>17.030999999999999</v>
      </c>
    </row>
    <row r="30" spans="1:67" s="3" customFormat="1" x14ac:dyDescent="0.15">
      <c r="A30"/>
      <c r="B30" s="1" t="s">
        <v>22</v>
      </c>
      <c r="C30" s="3">
        <v>0</v>
      </c>
      <c r="D30" s="3">
        <v>0</v>
      </c>
      <c r="E30" s="3">
        <v>0</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v>0</v>
      </c>
      <c r="AA30" s="3">
        <v>0.25739999999999996</v>
      </c>
      <c r="AB30" s="3">
        <v>0.26800000000000002</v>
      </c>
      <c r="AC30" s="3">
        <v>0.27860000000000001</v>
      </c>
      <c r="AD30" s="3">
        <v>0.28920000000000001</v>
      </c>
      <c r="AE30" s="3">
        <v>0.29919999999999997</v>
      </c>
      <c r="AF30" s="3">
        <v>0.31039999999999995</v>
      </c>
      <c r="AG30" s="3">
        <v>0.32100000000000001</v>
      </c>
      <c r="AH30" s="3">
        <v>0.33160000000000001</v>
      </c>
      <c r="AI30" s="3">
        <v>0.3422</v>
      </c>
      <c r="AJ30" s="3">
        <v>0.3528</v>
      </c>
      <c r="AK30" s="3">
        <v>0.3634</v>
      </c>
      <c r="AL30" s="3">
        <v>0.374</v>
      </c>
      <c r="AM30" s="3">
        <v>0.3846</v>
      </c>
      <c r="AN30" s="3">
        <v>0.3952</v>
      </c>
      <c r="AO30" s="3">
        <v>0.40579999999999999</v>
      </c>
      <c r="AP30" s="3">
        <v>0.41639999999999999</v>
      </c>
      <c r="AQ30" s="3">
        <v>0.42699999999999999</v>
      </c>
      <c r="AR30" s="3">
        <v>0.45700000000000002</v>
      </c>
      <c r="AS30" s="3">
        <v>0.46</v>
      </c>
      <c r="AT30" s="3">
        <v>2.6150000000000002</v>
      </c>
      <c r="AU30" s="3">
        <v>3.0350000000000001</v>
      </c>
      <c r="AV30" s="3">
        <v>3.3149999999999999</v>
      </c>
      <c r="AW30" s="3">
        <v>4.3250000000000002</v>
      </c>
      <c r="AX30" s="3">
        <v>6.734</v>
      </c>
      <c r="AY30" s="3">
        <v>10.205</v>
      </c>
      <c r="AZ30" s="3">
        <v>15.153</v>
      </c>
      <c r="BA30" s="3">
        <v>17.099</v>
      </c>
      <c r="BB30" s="3">
        <v>17.616</v>
      </c>
      <c r="BC30" s="3">
        <v>17.03</v>
      </c>
      <c r="BD30" s="3">
        <v>16.559000000000001</v>
      </c>
      <c r="BE30" s="3">
        <v>15.916</v>
      </c>
      <c r="BF30" s="3">
        <v>25.369</v>
      </c>
      <c r="BG30" s="3">
        <v>32.36</v>
      </c>
      <c r="BH30" s="3">
        <v>31.657</v>
      </c>
      <c r="BI30" s="3">
        <v>31.838000000000001</v>
      </c>
      <c r="BJ30" s="3">
        <v>39.610999999999997</v>
      </c>
      <c r="BK30" s="3">
        <v>38.195999999999998</v>
      </c>
      <c r="BL30" s="3">
        <v>18.811</v>
      </c>
      <c r="BM30" s="3">
        <v>15.772</v>
      </c>
      <c r="BN30" s="3">
        <v>16.367999999999999</v>
      </c>
    </row>
    <row r="31" spans="1:67" s="3" customFormat="1" x14ac:dyDescent="0.15">
      <c r="A31"/>
      <c r="B31" s="1" t="s">
        <v>23</v>
      </c>
      <c r="C31" s="3">
        <v>14.162800000000001</v>
      </c>
      <c r="D31" s="3">
        <v>15.4222</v>
      </c>
      <c r="E31" s="3">
        <v>17.383899999999997</v>
      </c>
      <c r="F31" s="3">
        <v>20.1084</v>
      </c>
      <c r="G31" s="3">
        <v>22.9772</v>
      </c>
      <c r="H31" s="3">
        <v>25.776300000000003</v>
      </c>
      <c r="I31" s="3">
        <v>28.341100000000001</v>
      </c>
      <c r="J31" s="3">
        <v>30.8767</v>
      </c>
      <c r="K31" s="3">
        <v>34.011299999999991</v>
      </c>
      <c r="L31" s="3">
        <v>39.05169999999999</v>
      </c>
      <c r="M31" s="3">
        <v>43.687599999999996</v>
      </c>
      <c r="N31" s="3">
        <v>48.004199999999997</v>
      </c>
      <c r="O31" s="3">
        <v>52.995600000000003</v>
      </c>
      <c r="P31" s="3">
        <v>58.818300000000001</v>
      </c>
      <c r="Q31" s="3">
        <v>67.377099999999999</v>
      </c>
      <c r="R31" s="3">
        <v>79.391199999999998</v>
      </c>
      <c r="S31" s="3">
        <v>100.33750000000001</v>
      </c>
      <c r="T31" s="3">
        <v>117.03410000000001</v>
      </c>
      <c r="U31" s="3">
        <v>129.2645</v>
      </c>
      <c r="V31" s="3">
        <v>150.01599999999999</v>
      </c>
      <c r="W31" s="3">
        <v>172.61600000000001</v>
      </c>
      <c r="X31" s="3">
        <v>199.89099999999999</v>
      </c>
      <c r="Y31" s="3">
        <v>238.15899999999996</v>
      </c>
      <c r="Z31" s="3">
        <v>280.67500000000001</v>
      </c>
      <c r="AA31" s="3">
        <v>314.70859999999993</v>
      </c>
      <c r="AB31" s="3">
        <v>348.39799999999997</v>
      </c>
      <c r="AC31" s="3">
        <v>378.18240000000014</v>
      </c>
      <c r="AD31" s="3">
        <v>403.13779999999997</v>
      </c>
      <c r="AE31" s="3">
        <v>418.93979999999999</v>
      </c>
      <c r="AF31" s="3">
        <v>447.19860000000006</v>
      </c>
      <c r="AG31" s="3">
        <v>471.36700000000002</v>
      </c>
      <c r="AH31" s="3">
        <v>504.95440000000008</v>
      </c>
      <c r="AI31" s="3">
        <v>535.52779999999996</v>
      </c>
      <c r="AJ31" s="3">
        <v>569.34219999999993</v>
      </c>
      <c r="AK31" s="3">
        <v>603.60360000000003</v>
      </c>
      <c r="AL31" s="3">
        <v>616.81100000000004</v>
      </c>
      <c r="AM31" s="3">
        <v>638.72540000000004</v>
      </c>
      <c r="AN31" s="3">
        <v>656.41679999999997</v>
      </c>
      <c r="AO31" s="3">
        <v>673.3682</v>
      </c>
      <c r="AP31" s="3">
        <v>682.80160000000012</v>
      </c>
      <c r="AQ31" s="3">
        <v>703.49699999999996</v>
      </c>
      <c r="AR31" s="3">
        <v>728.33400000000006</v>
      </c>
      <c r="AS31" s="3">
        <v>758.87099999999998</v>
      </c>
      <c r="AT31" s="3">
        <v>797.94600000000003</v>
      </c>
      <c r="AU31" s="3">
        <v>826.29</v>
      </c>
      <c r="AV31" s="3">
        <v>859.26499999999999</v>
      </c>
      <c r="AW31" s="3">
        <v>894.94899999999996</v>
      </c>
      <c r="AX31" s="3">
        <v>927.69500000000005</v>
      </c>
      <c r="AY31" s="3">
        <v>965.27599999999995</v>
      </c>
      <c r="AZ31" s="3">
        <v>999.70500000000004</v>
      </c>
      <c r="BA31" s="3">
        <v>1039.7510000000002</v>
      </c>
      <c r="BB31" s="3">
        <v>1065.7489999999998</v>
      </c>
      <c r="BC31" s="3">
        <v>1087.9070000000002</v>
      </c>
      <c r="BD31" s="3">
        <v>1121.6219999999998</v>
      </c>
      <c r="BE31" s="3">
        <v>1139.4770000000001</v>
      </c>
      <c r="BF31" s="3">
        <v>1148.0170000000003</v>
      </c>
      <c r="BG31" s="3">
        <v>1159.095</v>
      </c>
      <c r="BH31" s="3">
        <v>1177.2449999999997</v>
      </c>
      <c r="BI31" s="3">
        <v>1208.143</v>
      </c>
      <c r="BJ31" s="3">
        <v>1216.4659999999997</v>
      </c>
      <c r="BK31" s="3">
        <v>1251.298</v>
      </c>
      <c r="BL31" s="3">
        <v>1342.8067000000001</v>
      </c>
      <c r="BM31" s="3">
        <v>1400.7217999999998</v>
      </c>
      <c r="BN31" s="3">
        <v>1458.9527</v>
      </c>
    </row>
    <row r="32" spans="1:67" s="3" customFormat="1" x14ac:dyDescent="0.15">
      <c r="A32"/>
      <c r="B32" s="1" t="s">
        <v>0</v>
      </c>
    </row>
    <row r="33" spans="1:66" s="3" customFormat="1" x14ac:dyDescent="0.15">
      <c r="A33"/>
      <c r="B33" s="1" t="s">
        <v>24</v>
      </c>
    </row>
    <row r="34" spans="1:66" s="3" customFormat="1" x14ac:dyDescent="0.15">
      <c r="A34"/>
      <c r="B34" s="1" t="s">
        <v>25</v>
      </c>
      <c r="C34" s="3">
        <v>1.1429</v>
      </c>
      <c r="D34" s="3">
        <v>1.23</v>
      </c>
      <c r="E34" s="3">
        <v>1.3907</v>
      </c>
      <c r="F34" s="3">
        <v>1.5769</v>
      </c>
      <c r="G34" s="3">
        <v>1.7996000000000001</v>
      </c>
      <c r="H34" s="3">
        <v>2.0303</v>
      </c>
      <c r="I34" s="3">
        <v>2.2584999999999997</v>
      </c>
      <c r="J34" s="3">
        <v>2.4511000000000003</v>
      </c>
      <c r="K34" s="3">
        <v>2.6882000000000001</v>
      </c>
      <c r="L34" s="3">
        <v>3.2534999999999998</v>
      </c>
      <c r="M34" s="3">
        <v>3.3159999999999998</v>
      </c>
      <c r="N34" s="3">
        <v>3.5183999999999997</v>
      </c>
      <c r="O34" s="3">
        <v>4.1059000000000001</v>
      </c>
      <c r="P34" s="3">
        <v>4.7412999999999998</v>
      </c>
      <c r="Q34" s="3">
        <v>4.9738000000000007</v>
      </c>
      <c r="R34" s="3">
        <v>5.9740000000000002</v>
      </c>
      <c r="S34" s="3">
        <v>7.2693999999999992</v>
      </c>
      <c r="T34" s="3">
        <v>8.4015999999999984</v>
      </c>
      <c r="U34" s="3">
        <v>9.0526</v>
      </c>
      <c r="V34" s="3">
        <v>11.139000000000001</v>
      </c>
      <c r="W34" s="3">
        <v>12.535</v>
      </c>
      <c r="X34" s="3">
        <v>15.084</v>
      </c>
      <c r="Y34" s="3">
        <v>17.181999999999999</v>
      </c>
      <c r="Z34" s="3">
        <v>20.278999999999996</v>
      </c>
      <c r="AA34" s="3">
        <v>22.709</v>
      </c>
      <c r="AB34" s="3">
        <v>25.359000000000002</v>
      </c>
      <c r="AC34" s="3">
        <v>27.178999999999998</v>
      </c>
      <c r="AD34" s="3">
        <v>28.838000000000001</v>
      </c>
      <c r="AE34" s="3">
        <v>30.142999999999997</v>
      </c>
      <c r="AF34" s="3">
        <v>31.923999999999999</v>
      </c>
      <c r="AG34" s="3">
        <v>33.234999999999999</v>
      </c>
      <c r="AH34" s="3">
        <v>35.111000000000004</v>
      </c>
      <c r="AI34" s="3">
        <v>37.586999999999996</v>
      </c>
      <c r="AJ34" s="3">
        <v>39.173999999999999</v>
      </c>
      <c r="AK34" s="3">
        <v>41.741</v>
      </c>
      <c r="AL34" s="3">
        <v>41.585000000000001</v>
      </c>
      <c r="AM34" s="3">
        <v>44.398000000000003</v>
      </c>
      <c r="AN34" s="3">
        <v>48.32</v>
      </c>
      <c r="AO34" s="3">
        <v>49.445</v>
      </c>
      <c r="AP34" s="3">
        <v>50.650999999999996</v>
      </c>
      <c r="AQ34" s="3">
        <v>51.827999999999996</v>
      </c>
      <c r="AR34" s="3">
        <v>55.532000000000004</v>
      </c>
      <c r="AS34" s="3">
        <v>57.453999999999994</v>
      </c>
      <c r="AT34" s="3">
        <v>59.331000000000003</v>
      </c>
      <c r="AU34" s="3">
        <v>59.881999999999991</v>
      </c>
      <c r="AV34" s="3">
        <v>62.161999999999999</v>
      </c>
      <c r="AW34" s="3">
        <v>64.686999999999998</v>
      </c>
      <c r="AX34" s="3">
        <v>68.296999999999997</v>
      </c>
      <c r="AY34" s="3">
        <v>71.852000000000004</v>
      </c>
      <c r="AZ34" s="3">
        <v>74.397999999999996</v>
      </c>
      <c r="BA34" s="3">
        <v>77.180999999999997</v>
      </c>
      <c r="BB34" s="3">
        <v>79.984000000000009</v>
      </c>
      <c r="BC34" s="3">
        <v>81.425999999999988</v>
      </c>
      <c r="BD34" s="3">
        <v>82.960999999999999</v>
      </c>
      <c r="BE34" s="3">
        <v>84.905000000000001</v>
      </c>
      <c r="BF34" s="3">
        <v>86.49</v>
      </c>
      <c r="BG34" s="3">
        <v>88.301000000000016</v>
      </c>
      <c r="BH34" s="3">
        <v>88.709000000000003</v>
      </c>
      <c r="BI34" s="3">
        <v>91.131000000000014</v>
      </c>
      <c r="BJ34" s="3">
        <v>92.548000000000002</v>
      </c>
      <c r="BK34" s="3">
        <v>93.725000000000009</v>
      </c>
      <c r="BL34" s="3">
        <v>88.079000000000008</v>
      </c>
      <c r="BM34" s="3">
        <v>95.256000000000014</v>
      </c>
      <c r="BN34" s="3">
        <v>102.45800000000001</v>
      </c>
    </row>
    <row r="35" spans="1:66" s="3" customFormat="1" x14ac:dyDescent="0.15">
      <c r="A35"/>
      <c r="B35" s="1" t="s">
        <v>26</v>
      </c>
      <c r="C35" s="3">
        <v>0.84050000000000002</v>
      </c>
      <c r="D35" s="3">
        <v>0.89319999999999999</v>
      </c>
      <c r="E35" s="3">
        <v>0.99060000000000004</v>
      </c>
      <c r="F35" s="3">
        <v>1.1293</v>
      </c>
      <c r="G35" s="3">
        <v>1.2918000000000001</v>
      </c>
      <c r="H35" s="3">
        <v>1.4276</v>
      </c>
      <c r="I35" s="3">
        <v>1.5395999999999999</v>
      </c>
      <c r="J35" s="3">
        <v>1.6628000000000001</v>
      </c>
      <c r="K35" s="3">
        <v>1.8115000000000001</v>
      </c>
      <c r="L35" s="3">
        <v>2.0671999999999997</v>
      </c>
      <c r="M35" s="3">
        <v>2.3355999999999999</v>
      </c>
      <c r="N35" s="3">
        <v>2.6155999999999997</v>
      </c>
      <c r="O35" s="3">
        <v>2.9925000000000002</v>
      </c>
      <c r="P35" s="3">
        <v>3.3575999999999997</v>
      </c>
      <c r="Q35" s="3">
        <v>3.7829000000000002</v>
      </c>
      <c r="R35" s="3">
        <v>4.5351999999999997</v>
      </c>
      <c r="S35" s="3">
        <v>5.5488999999999997</v>
      </c>
      <c r="T35" s="3">
        <v>6.5356999999999994</v>
      </c>
      <c r="U35" s="3">
        <v>7.0431000000000008</v>
      </c>
      <c r="V35" s="3">
        <v>8.6829999999999998</v>
      </c>
      <c r="W35" s="3">
        <v>9.6519999999999992</v>
      </c>
      <c r="X35" s="3">
        <v>11.795</v>
      </c>
      <c r="Y35" s="3">
        <v>13.132999999999999</v>
      </c>
      <c r="Z35" s="3">
        <v>15.363</v>
      </c>
      <c r="AA35" s="3">
        <v>17.045999999999999</v>
      </c>
      <c r="AB35" s="3">
        <v>18.904</v>
      </c>
      <c r="AC35" s="3">
        <v>20.332999999999998</v>
      </c>
      <c r="AD35" s="3">
        <v>21.021999999999998</v>
      </c>
      <c r="AE35" s="3">
        <v>21.960999999999999</v>
      </c>
      <c r="AF35" s="3">
        <v>23.257999999999999</v>
      </c>
      <c r="AG35" s="3">
        <v>23.994</v>
      </c>
      <c r="AH35" s="3">
        <v>25.236000000000001</v>
      </c>
      <c r="AI35" s="3">
        <v>27.488</v>
      </c>
      <c r="AJ35" s="3">
        <v>29.02</v>
      </c>
      <c r="AK35" s="3">
        <v>29.902000000000001</v>
      </c>
      <c r="AL35" s="3">
        <v>29.481999999999999</v>
      </c>
      <c r="AM35" s="3">
        <v>31.369</v>
      </c>
      <c r="AN35" s="3">
        <v>34.682000000000002</v>
      </c>
      <c r="AO35" s="3">
        <v>35.994</v>
      </c>
      <c r="AP35" s="3">
        <v>36.348999999999997</v>
      </c>
      <c r="AQ35" s="3">
        <v>37.527000000000001</v>
      </c>
      <c r="AR35" s="3">
        <v>38.624000000000002</v>
      </c>
      <c r="AS35" s="3">
        <v>39.886000000000003</v>
      </c>
      <c r="AT35" s="3">
        <v>40.953000000000003</v>
      </c>
      <c r="AU35" s="3">
        <v>41.61</v>
      </c>
      <c r="AV35" s="3">
        <v>43.65</v>
      </c>
      <c r="AW35" s="3">
        <v>45.487000000000002</v>
      </c>
      <c r="AX35" s="3">
        <v>46.890999999999998</v>
      </c>
      <c r="AY35" s="3">
        <v>49.353999999999999</v>
      </c>
      <c r="AZ35" s="3">
        <v>51.293999999999997</v>
      </c>
      <c r="BA35" s="3">
        <v>53.057000000000002</v>
      </c>
      <c r="BB35" s="3">
        <v>54.734999999999999</v>
      </c>
      <c r="BC35" s="3">
        <v>55.463000000000001</v>
      </c>
      <c r="BD35" s="3">
        <v>57.079000000000001</v>
      </c>
      <c r="BE35" s="3">
        <v>58.081000000000003</v>
      </c>
      <c r="BF35" s="3">
        <v>59.154000000000003</v>
      </c>
      <c r="BG35" s="3">
        <v>59.968000000000004</v>
      </c>
      <c r="BH35" s="3">
        <v>60.329000000000001</v>
      </c>
      <c r="BI35" s="3">
        <v>62.142000000000003</v>
      </c>
      <c r="BJ35" s="3">
        <v>63.661000000000001</v>
      </c>
      <c r="BK35" s="3">
        <v>64.498000000000005</v>
      </c>
      <c r="BL35" s="3">
        <v>61.478999999999999</v>
      </c>
      <c r="BM35" s="3">
        <v>66.599000000000004</v>
      </c>
      <c r="BN35" s="3">
        <v>71.430000000000007</v>
      </c>
    </row>
    <row r="36" spans="1:66" s="3" customFormat="1" x14ac:dyDescent="0.15">
      <c r="A36"/>
      <c r="B36" s="1" t="s">
        <v>27</v>
      </c>
      <c r="C36" s="3">
        <v>0.16639999999999999</v>
      </c>
      <c r="D36" s="3">
        <v>0.17680000000000001</v>
      </c>
      <c r="E36" s="3">
        <v>0.1961</v>
      </c>
      <c r="F36" s="3">
        <v>0.22359999999999999</v>
      </c>
      <c r="G36" s="3">
        <v>0.25580000000000003</v>
      </c>
      <c r="H36" s="3">
        <v>0.28270000000000001</v>
      </c>
      <c r="I36" s="3">
        <v>0.3049</v>
      </c>
      <c r="J36" s="3">
        <v>0.32930000000000004</v>
      </c>
      <c r="K36" s="3">
        <v>0.35869999999999996</v>
      </c>
      <c r="L36" s="3">
        <v>0.4093</v>
      </c>
      <c r="M36" s="3">
        <v>0.46239999999999998</v>
      </c>
      <c r="N36" s="3">
        <v>0.51779999999999993</v>
      </c>
      <c r="O36" s="3">
        <v>0.59239999999999993</v>
      </c>
      <c r="P36" s="3">
        <v>0.66470000000000007</v>
      </c>
      <c r="Q36" s="3">
        <v>0.74890000000000001</v>
      </c>
      <c r="R36" s="3">
        <v>0.89779999999999993</v>
      </c>
      <c r="S36" s="3">
        <v>1.0985</v>
      </c>
      <c r="T36" s="3">
        <v>1.2939000000000001</v>
      </c>
      <c r="U36" s="3">
        <v>1.4735</v>
      </c>
      <c r="V36" s="3">
        <v>1.72</v>
      </c>
      <c r="W36" s="3">
        <v>2.0310000000000001</v>
      </c>
      <c r="X36" s="3">
        <v>2.3109999999999999</v>
      </c>
      <c r="Y36" s="3">
        <v>2.9359999999999999</v>
      </c>
      <c r="Z36" s="3">
        <v>3.641</v>
      </c>
      <c r="AA36" s="3">
        <v>4.226</v>
      </c>
      <c r="AB36" s="3">
        <v>4.7690000000000001</v>
      </c>
      <c r="AC36" s="3">
        <v>5.0490000000000004</v>
      </c>
      <c r="AD36" s="3">
        <v>5.3680000000000003</v>
      </c>
      <c r="AE36" s="3">
        <v>5.6829999999999998</v>
      </c>
      <c r="AF36" s="3">
        <v>6.0410000000000004</v>
      </c>
      <c r="AG36" s="3">
        <v>6.4640000000000004</v>
      </c>
      <c r="AH36" s="3">
        <v>6.9770000000000003</v>
      </c>
      <c r="AI36" s="3">
        <v>7.04</v>
      </c>
      <c r="AJ36" s="3">
        <v>7.0419999999999998</v>
      </c>
      <c r="AK36" s="3">
        <v>7.3419999999999996</v>
      </c>
      <c r="AL36" s="3">
        <v>7.3860000000000001</v>
      </c>
      <c r="AM36" s="3">
        <v>7.8719999999999999</v>
      </c>
      <c r="AN36" s="3">
        <v>8.01</v>
      </c>
      <c r="AO36" s="3">
        <v>7.9109999999999996</v>
      </c>
      <c r="AP36" s="3">
        <v>8.3420000000000005</v>
      </c>
      <c r="AQ36" s="3">
        <v>8.6389999999999993</v>
      </c>
      <c r="AR36" s="3">
        <v>9.0579999999999998</v>
      </c>
      <c r="AS36" s="3">
        <v>9.59</v>
      </c>
      <c r="AT36" s="3">
        <v>9.9350000000000005</v>
      </c>
      <c r="AU36" s="3">
        <v>10.074</v>
      </c>
      <c r="AV36" s="3">
        <v>10.29</v>
      </c>
      <c r="AW36" s="3">
        <v>10.785</v>
      </c>
      <c r="AX36" s="3">
        <v>11.012</v>
      </c>
      <c r="AY36" s="3">
        <v>11.494999999999999</v>
      </c>
      <c r="AZ36" s="3">
        <v>12.132</v>
      </c>
      <c r="BA36" s="3">
        <v>13.128</v>
      </c>
      <c r="BB36" s="3">
        <v>13.563000000000001</v>
      </c>
      <c r="BC36" s="3">
        <v>14.173</v>
      </c>
      <c r="BD36" s="3">
        <v>13.698</v>
      </c>
      <c r="BE36" s="3">
        <v>14.281000000000001</v>
      </c>
      <c r="BF36" s="3">
        <v>14.108000000000001</v>
      </c>
      <c r="BG36" s="3">
        <v>14.545999999999999</v>
      </c>
      <c r="BH36" s="3">
        <v>14.603</v>
      </c>
      <c r="BI36" s="3">
        <v>14.999000000000001</v>
      </c>
      <c r="BJ36" s="3">
        <v>15.315</v>
      </c>
      <c r="BK36" s="3">
        <v>15.816000000000001</v>
      </c>
      <c r="BL36" s="3">
        <v>15.839</v>
      </c>
      <c r="BM36" s="3">
        <v>16.475999999999999</v>
      </c>
      <c r="BN36" s="3">
        <v>17.030999999999999</v>
      </c>
    </row>
    <row r="37" spans="1:66" s="3" customFormat="1" x14ac:dyDescent="0.15">
      <c r="A37"/>
      <c r="B37" s="1" t="s">
        <v>28</v>
      </c>
      <c r="C37" s="3">
        <v>0.13600000000000001</v>
      </c>
      <c r="D37" s="3">
        <v>0.16</v>
      </c>
      <c r="E37" s="3">
        <v>0.20399999999999999</v>
      </c>
      <c r="F37" s="3">
        <v>0.224</v>
      </c>
      <c r="G37" s="3">
        <v>0.252</v>
      </c>
      <c r="H37" s="3">
        <v>0.32</v>
      </c>
      <c r="I37" s="3">
        <v>0.41399999999999998</v>
      </c>
      <c r="J37" s="3">
        <v>0.45900000000000002</v>
      </c>
      <c r="K37" s="3">
        <v>0.51800000000000002</v>
      </c>
      <c r="L37" s="3">
        <v>0.77700000000000002</v>
      </c>
      <c r="M37" s="3">
        <v>0.51800000000000002</v>
      </c>
      <c r="N37" s="3">
        <v>0.38500000000000001</v>
      </c>
      <c r="O37" s="3">
        <v>0.52100000000000002</v>
      </c>
      <c r="P37" s="3">
        <v>0.71899999999999997</v>
      </c>
      <c r="Q37" s="3">
        <v>0.442</v>
      </c>
      <c r="R37" s="3">
        <v>0.54100000000000004</v>
      </c>
      <c r="S37" s="3">
        <v>0.622</v>
      </c>
      <c r="T37" s="3">
        <v>0.57199999999999995</v>
      </c>
      <c r="U37" s="3">
        <v>0.53600000000000003</v>
      </c>
      <c r="V37" s="3">
        <v>0.73599999999999999</v>
      </c>
      <c r="W37" s="3">
        <v>0.85199999999999998</v>
      </c>
      <c r="X37" s="3">
        <v>0.97799999999999998</v>
      </c>
      <c r="Y37" s="3">
        <v>1.113</v>
      </c>
      <c r="Z37" s="3">
        <v>1.2749999999999999</v>
      </c>
      <c r="AA37" s="3">
        <v>1.4370000000000001</v>
      </c>
      <c r="AB37" s="3">
        <v>1.6859999999999999</v>
      </c>
      <c r="AC37" s="3">
        <v>1.7969999999999999</v>
      </c>
      <c r="AD37" s="3">
        <v>2.448</v>
      </c>
      <c r="AE37" s="3">
        <v>2.4990000000000001</v>
      </c>
      <c r="AF37" s="3">
        <v>2.625</v>
      </c>
      <c r="AG37" s="3">
        <v>2.7770000000000001</v>
      </c>
      <c r="AH37" s="3">
        <v>2.8980000000000001</v>
      </c>
      <c r="AI37" s="3">
        <v>3.0590000000000002</v>
      </c>
      <c r="AJ37" s="3">
        <v>3.1120000000000001</v>
      </c>
      <c r="AK37" s="3">
        <v>3.2090000000000001</v>
      </c>
      <c r="AL37" s="3">
        <v>3.41</v>
      </c>
      <c r="AM37" s="3">
        <v>3.6360000000000001</v>
      </c>
      <c r="AN37" s="3">
        <v>4.1760000000000002</v>
      </c>
      <c r="AO37" s="3">
        <v>4.4989999999999997</v>
      </c>
      <c r="AP37" s="3">
        <v>4.774</v>
      </c>
      <c r="AQ37" s="3">
        <v>4.1520000000000001</v>
      </c>
      <c r="AR37" s="3">
        <v>5.0780000000000003</v>
      </c>
      <c r="AS37" s="3">
        <v>5.242</v>
      </c>
      <c r="AT37" s="3">
        <v>5.524</v>
      </c>
      <c r="AU37" s="3">
        <v>5.282</v>
      </c>
      <c r="AV37" s="3">
        <v>5.9109999999999996</v>
      </c>
      <c r="AW37" s="3">
        <v>6.4039999999999999</v>
      </c>
      <c r="AX37" s="3">
        <v>7.2889999999999997</v>
      </c>
      <c r="AY37" s="3">
        <v>7.6920000000000002</v>
      </c>
      <c r="AZ37" s="3">
        <v>7.8360000000000003</v>
      </c>
      <c r="BA37" s="3">
        <v>7.835</v>
      </c>
      <c r="BB37" s="3">
        <v>8.1999999999999993</v>
      </c>
      <c r="BC37" s="3">
        <v>8.6690000000000005</v>
      </c>
      <c r="BD37" s="3">
        <v>8.9730000000000008</v>
      </c>
      <c r="BE37" s="3">
        <v>9.2940000000000005</v>
      </c>
      <c r="BF37" s="3">
        <v>9.51</v>
      </c>
      <c r="BG37" s="3">
        <v>9.7560000000000002</v>
      </c>
      <c r="BH37" s="3">
        <v>9.7070000000000007</v>
      </c>
      <c r="BI37" s="3">
        <v>10.058</v>
      </c>
      <c r="BJ37" s="3">
        <v>10.217000000000001</v>
      </c>
      <c r="BK37" s="3">
        <v>10.425000000000001</v>
      </c>
      <c r="BL37" s="3">
        <v>7.867</v>
      </c>
      <c r="BM37" s="3">
        <v>9.1440000000000001</v>
      </c>
      <c r="BN37" s="3">
        <v>10.545</v>
      </c>
    </row>
    <row r="38" spans="1:66" s="3" customFormat="1" x14ac:dyDescent="0.15">
      <c r="A38"/>
      <c r="B38" s="1" t="s">
        <v>29</v>
      </c>
      <c r="C38" s="3">
        <v>0</v>
      </c>
      <c r="D38" s="3">
        <v>0</v>
      </c>
      <c r="E38" s="3">
        <v>0</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1.288</v>
      </c>
      <c r="AL38" s="3">
        <v>1.3069999999999999</v>
      </c>
      <c r="AM38" s="3">
        <v>1.5209999999999999</v>
      </c>
      <c r="AN38" s="3">
        <v>1.452</v>
      </c>
      <c r="AO38" s="3">
        <v>1.0409999999999999</v>
      </c>
      <c r="AP38" s="3">
        <v>1.1859999999999999</v>
      </c>
      <c r="AQ38" s="3">
        <v>1.51</v>
      </c>
      <c r="AR38" s="3">
        <v>2.7719999999999998</v>
      </c>
      <c r="AS38" s="3">
        <v>2.7360000000000002</v>
      </c>
      <c r="AT38" s="3">
        <v>2.919</v>
      </c>
      <c r="AU38" s="3">
        <v>2.9159999999999999</v>
      </c>
      <c r="AV38" s="3">
        <v>2.3109999999999999</v>
      </c>
      <c r="AW38" s="3">
        <v>2.0110000000000001</v>
      </c>
      <c r="AX38" s="3">
        <v>3.105</v>
      </c>
      <c r="AY38" s="3">
        <v>3.3109999999999999</v>
      </c>
      <c r="AZ38" s="3">
        <v>3.1360000000000001</v>
      </c>
      <c r="BA38" s="3">
        <v>3.161</v>
      </c>
      <c r="BB38" s="3">
        <v>3.4860000000000002</v>
      </c>
      <c r="BC38" s="3">
        <v>3.121</v>
      </c>
      <c r="BD38" s="3">
        <v>3.2109999999999999</v>
      </c>
      <c r="BE38" s="3">
        <v>3.2490000000000001</v>
      </c>
      <c r="BF38" s="3">
        <v>3.718</v>
      </c>
      <c r="BG38" s="3">
        <v>4.0309999999999997</v>
      </c>
      <c r="BH38" s="3">
        <v>4.07</v>
      </c>
      <c r="BI38" s="3">
        <v>3.9319999999999999</v>
      </c>
      <c r="BJ38" s="3">
        <v>3.355</v>
      </c>
      <c r="BK38" s="3">
        <v>2.9860000000000002</v>
      </c>
      <c r="BL38" s="3">
        <v>2.8940000000000001</v>
      </c>
      <c r="BM38" s="3">
        <v>3.0369999999999999</v>
      </c>
      <c r="BN38" s="3">
        <v>3.452</v>
      </c>
    </row>
    <row r="39" spans="1:66" s="3" customFormat="1" x14ac:dyDescent="0.15">
      <c r="A39"/>
      <c r="B39" s="1" t="s">
        <v>0</v>
      </c>
    </row>
    <row r="40" spans="1:66" s="3" customFormat="1" x14ac:dyDescent="0.15">
      <c r="A40"/>
      <c r="B40" s="1" t="s">
        <v>30</v>
      </c>
      <c r="C40" s="3">
        <v>0.436</v>
      </c>
      <c r="D40" s="3">
        <v>0.45399999999999996</v>
      </c>
      <c r="E40" s="3">
        <v>0.52899999999999991</v>
      </c>
      <c r="F40" s="3">
        <v>0.61199999999999999</v>
      </c>
      <c r="G40" s="3">
        <v>0.74299999999999999</v>
      </c>
      <c r="H40" s="3">
        <v>0.69900000000000007</v>
      </c>
      <c r="I40" s="3">
        <v>0.78099999999999992</v>
      </c>
      <c r="J40" s="3">
        <v>0.78300000000000003</v>
      </c>
      <c r="K40" s="3">
        <v>0.91199999999999992</v>
      </c>
      <c r="L40" s="3">
        <v>0.98</v>
      </c>
      <c r="M40" s="3">
        <v>1.3109999999999999</v>
      </c>
      <c r="N40" s="3">
        <v>1.72</v>
      </c>
      <c r="O40" s="3">
        <v>1.8220000000000001</v>
      </c>
      <c r="P40" s="3">
        <v>1.8340000000000001</v>
      </c>
      <c r="Q40" s="3">
        <v>2.1520000000000001</v>
      </c>
      <c r="R40" s="3">
        <v>2.988</v>
      </c>
      <c r="S40" s="3">
        <v>3.2110000000000003</v>
      </c>
      <c r="T40" s="3">
        <v>2.91</v>
      </c>
      <c r="U40" s="3">
        <v>3.3559999999999999</v>
      </c>
      <c r="V40" s="3">
        <v>3.5350000000000001</v>
      </c>
      <c r="W40" s="3">
        <v>3.5569999999999999</v>
      </c>
      <c r="X40" s="3">
        <v>4.3540000000000001</v>
      </c>
      <c r="Y40" s="3">
        <v>6.4610000000000003</v>
      </c>
      <c r="Z40" s="3">
        <v>7.9329999999999998</v>
      </c>
      <c r="AA40" s="3">
        <v>9.4780000000000015</v>
      </c>
      <c r="AB40" s="3">
        <v>9.593</v>
      </c>
      <c r="AC40" s="3">
        <v>11.829000000000001</v>
      </c>
      <c r="AD40" s="3">
        <v>13.086</v>
      </c>
      <c r="AE40" s="3">
        <v>12</v>
      </c>
      <c r="AF40" s="3">
        <v>11.231999999999999</v>
      </c>
      <c r="AG40" s="3">
        <v>12.88</v>
      </c>
      <c r="AH40" s="3">
        <v>14.358000000000001</v>
      </c>
      <c r="AI40" s="3">
        <v>16.61</v>
      </c>
      <c r="AJ40" s="3">
        <v>16.475999999999999</v>
      </c>
      <c r="AK40" s="3">
        <v>15.902999999999999</v>
      </c>
      <c r="AL40" s="3">
        <v>15.146000000000001</v>
      </c>
      <c r="AM40" s="3">
        <v>16.978000000000002</v>
      </c>
      <c r="AN40" s="3">
        <v>14.074</v>
      </c>
      <c r="AO40" s="3">
        <v>13.376000000000001</v>
      </c>
      <c r="AP40" s="3">
        <v>13.725999999999999</v>
      </c>
      <c r="AQ40" s="3">
        <v>12.462</v>
      </c>
      <c r="AR40" s="3">
        <v>12.648999999999999</v>
      </c>
      <c r="AS40" s="3">
        <v>16.524999999999999</v>
      </c>
      <c r="AT40" s="3">
        <v>15.404999999999999</v>
      </c>
      <c r="AU40" s="3">
        <v>12.088000000000001</v>
      </c>
      <c r="AV40" s="3">
        <v>12.243</v>
      </c>
      <c r="AW40" s="3">
        <v>13.071</v>
      </c>
      <c r="AX40" s="3">
        <v>15.292</v>
      </c>
      <c r="AY40" s="3">
        <v>18.209</v>
      </c>
      <c r="AZ40" s="3">
        <v>20.308999999999997</v>
      </c>
      <c r="BA40" s="3">
        <v>19.116999999999997</v>
      </c>
      <c r="BB40" s="3">
        <v>18.972999999999999</v>
      </c>
      <c r="BC40" s="3">
        <v>19.401999999999997</v>
      </c>
      <c r="BD40" s="3">
        <v>16.276999999999997</v>
      </c>
      <c r="BE40" s="3">
        <v>15.32</v>
      </c>
      <c r="BF40" s="3">
        <v>15.294</v>
      </c>
      <c r="BG40" s="3">
        <v>15.385</v>
      </c>
      <c r="BH40" s="3">
        <v>14.426</v>
      </c>
      <c r="BI40" s="3">
        <v>15.007</v>
      </c>
      <c r="BJ40" s="3">
        <v>15.317</v>
      </c>
      <c r="BK40" s="3">
        <v>15.959999999999999</v>
      </c>
      <c r="BL40" s="3">
        <v>11.3735</v>
      </c>
      <c r="BM40" s="3">
        <v>14.86</v>
      </c>
      <c r="BN40" s="3">
        <v>16.462799999999998</v>
      </c>
    </row>
    <row r="41" spans="1:66" s="3" customFormat="1" x14ac:dyDescent="0.15">
      <c r="A41"/>
      <c r="B41" s="1" t="s">
        <v>8</v>
      </c>
      <c r="C41" s="3">
        <v>0.19600000000000001</v>
      </c>
      <c r="D41" s="3">
        <v>0.20699999999999999</v>
      </c>
      <c r="E41" s="3">
        <v>0.23699999999999999</v>
      </c>
      <c r="F41" s="3">
        <v>0.28199999999999997</v>
      </c>
      <c r="G41" s="3">
        <v>0.36699999999999999</v>
      </c>
      <c r="H41" s="3">
        <v>0.36599999999999999</v>
      </c>
      <c r="I41" s="3">
        <v>0.40899999999999997</v>
      </c>
      <c r="J41" s="3">
        <v>0.40500000000000003</v>
      </c>
      <c r="K41" s="3">
        <v>0.49299999999999999</v>
      </c>
      <c r="L41" s="3">
        <v>0.53200000000000003</v>
      </c>
      <c r="M41" s="3">
        <v>0.64300000000000002</v>
      </c>
      <c r="N41" s="3">
        <v>0.76100000000000001</v>
      </c>
      <c r="O41" s="3">
        <v>0.80900000000000005</v>
      </c>
      <c r="P41" s="3">
        <v>0.84599999999999997</v>
      </c>
      <c r="Q41" s="3">
        <v>1.0980000000000001</v>
      </c>
      <c r="R41" s="3">
        <v>1.423</v>
      </c>
      <c r="S41" s="3">
        <v>1.5</v>
      </c>
      <c r="T41" s="3">
        <v>1.6439999999999999</v>
      </c>
      <c r="U41" s="3">
        <v>2.0339999999999998</v>
      </c>
      <c r="V41" s="3">
        <v>2.226</v>
      </c>
      <c r="W41" s="3">
        <v>2.1949999999999998</v>
      </c>
      <c r="X41" s="3">
        <v>2.8090000000000002</v>
      </c>
      <c r="Y41" s="3">
        <v>3.9329999999999998</v>
      </c>
      <c r="Z41" s="3">
        <v>4.7519999999999998</v>
      </c>
      <c r="AA41" s="3">
        <v>5.2460000000000004</v>
      </c>
      <c r="AB41" s="3">
        <v>5.64</v>
      </c>
      <c r="AC41" s="3">
        <v>6.1580000000000004</v>
      </c>
      <c r="AD41" s="3">
        <v>6.117</v>
      </c>
      <c r="AE41" s="3">
        <v>5.1689999999999996</v>
      </c>
      <c r="AF41" s="3">
        <v>4.9240000000000004</v>
      </c>
      <c r="AG41" s="3">
        <v>5.0039999999999996</v>
      </c>
      <c r="AH41" s="3">
        <v>5.2030000000000003</v>
      </c>
      <c r="AI41" s="3">
        <v>5.5419999999999998</v>
      </c>
      <c r="AJ41" s="3">
        <v>5.8220000000000001</v>
      </c>
      <c r="AK41" s="3">
        <v>6.3120000000000003</v>
      </c>
      <c r="AL41" s="3">
        <v>6.25</v>
      </c>
      <c r="AM41" s="3">
        <v>6.93</v>
      </c>
      <c r="AN41" s="3">
        <v>6.1989999999999998</v>
      </c>
      <c r="AO41" s="3">
        <v>6.7640000000000002</v>
      </c>
      <c r="AP41" s="3">
        <v>6.6139999999999999</v>
      </c>
      <c r="AQ41" s="3">
        <v>5.601</v>
      </c>
      <c r="AR41" s="3">
        <v>5.2939999999999996</v>
      </c>
      <c r="AS41" s="3">
        <v>6.43</v>
      </c>
      <c r="AT41" s="3">
        <v>5.8869999999999996</v>
      </c>
      <c r="AU41" s="3">
        <v>5.4770000000000003</v>
      </c>
      <c r="AV41" s="3">
        <v>4.5090000000000003</v>
      </c>
      <c r="AW41" s="3">
        <v>4.6440000000000001</v>
      </c>
      <c r="AX41" s="3">
        <v>4.0709999999999997</v>
      </c>
      <c r="AY41" s="3">
        <v>4.1120000000000001</v>
      </c>
      <c r="AZ41" s="3">
        <v>4.5519999999999996</v>
      </c>
      <c r="BA41" s="3">
        <v>5.98</v>
      </c>
      <c r="BB41" s="3">
        <v>4.93</v>
      </c>
      <c r="BC41" s="3">
        <v>4.8220000000000001</v>
      </c>
      <c r="BD41" s="3">
        <v>3.871</v>
      </c>
      <c r="BE41" s="3">
        <v>2.923</v>
      </c>
      <c r="BF41" s="3">
        <v>2.2669999999999999</v>
      </c>
      <c r="BG41" s="3">
        <v>2.585</v>
      </c>
      <c r="BH41" s="3">
        <v>2.1019999999999999</v>
      </c>
      <c r="BI41" s="3">
        <v>2.2040000000000002</v>
      </c>
      <c r="BJ41" s="3">
        <v>2.3149999999999999</v>
      </c>
      <c r="BK41" s="3">
        <v>2.2029999999999998</v>
      </c>
      <c r="BL41" s="3">
        <v>1.9330999999999998</v>
      </c>
      <c r="BM41" s="3">
        <v>2.3618999999999999</v>
      </c>
      <c r="BN41" s="3">
        <v>2.5776999999999997</v>
      </c>
    </row>
    <row r="42" spans="1:66" s="3" customFormat="1" x14ac:dyDescent="0.15">
      <c r="A42"/>
      <c r="B42" s="4" t="s">
        <v>57</v>
      </c>
      <c r="C42" s="3">
        <v>0.184</v>
      </c>
      <c r="D42" s="3">
        <v>0.19500000000000001</v>
      </c>
      <c r="E42" s="3">
        <v>0.22500000000000001</v>
      </c>
      <c r="F42" s="3">
        <v>0.27</v>
      </c>
      <c r="G42" s="3">
        <v>0.35</v>
      </c>
      <c r="H42" s="3">
        <v>0.34399999999999997</v>
      </c>
      <c r="I42" s="3">
        <v>0.38700000000000001</v>
      </c>
      <c r="J42" s="3">
        <v>0.38100000000000001</v>
      </c>
      <c r="K42" s="3">
        <v>0.46500000000000002</v>
      </c>
      <c r="L42" s="3">
        <v>0.496</v>
      </c>
      <c r="M42" s="3">
        <v>0.59</v>
      </c>
      <c r="N42" s="3">
        <v>0.69599999999999995</v>
      </c>
      <c r="O42" s="3">
        <v>0.73699999999999999</v>
      </c>
      <c r="P42" s="3">
        <v>0.77200000000000002</v>
      </c>
      <c r="Q42" s="3">
        <v>0.97899999999999998</v>
      </c>
      <c r="R42" s="3">
        <v>1.2170000000000001</v>
      </c>
      <c r="S42" s="3">
        <v>1.331</v>
      </c>
      <c r="T42" s="3">
        <v>1.444</v>
      </c>
      <c r="U42" s="3">
        <v>1.823</v>
      </c>
      <c r="V42" s="3">
        <v>2.0430000000000001</v>
      </c>
      <c r="W42" s="3">
        <v>1.996</v>
      </c>
      <c r="X42" s="3">
        <v>2.52</v>
      </c>
      <c r="Y42" s="3">
        <v>3.468</v>
      </c>
      <c r="Z42" s="3">
        <v>4.3330000000000002</v>
      </c>
      <c r="AA42" s="3">
        <v>4.7670000000000003</v>
      </c>
      <c r="AB42" s="3">
        <v>5.0860000000000003</v>
      </c>
      <c r="AC42" s="3">
        <v>5.5540000000000003</v>
      </c>
      <c r="AD42" s="3">
        <v>5.5330000000000004</v>
      </c>
      <c r="AE42" s="3">
        <v>4.6539999999999999</v>
      </c>
      <c r="AF42" s="3">
        <v>4.3869999999999996</v>
      </c>
      <c r="AG42" s="3">
        <v>4.4749999999999996</v>
      </c>
      <c r="AH42" s="3">
        <v>4.7320000000000002</v>
      </c>
      <c r="AI42" s="3">
        <v>5.0090000000000003</v>
      </c>
      <c r="AJ42" s="3">
        <v>5.3040000000000003</v>
      </c>
      <c r="AK42" s="3">
        <v>5.8760000000000003</v>
      </c>
      <c r="AL42" s="3">
        <v>5.9729999999999999</v>
      </c>
      <c r="AM42" s="3">
        <v>6.6959999999999997</v>
      </c>
      <c r="AN42" s="3">
        <v>5.9320000000000004</v>
      </c>
      <c r="AO42" s="3">
        <v>6.5439999999999996</v>
      </c>
      <c r="AP42" s="3">
        <v>6.2990000000000004</v>
      </c>
      <c r="AQ42" s="3">
        <v>5.6379999999999999</v>
      </c>
      <c r="AR42" s="3">
        <v>5.5170000000000003</v>
      </c>
      <c r="AS42" s="3">
        <v>5.3410000000000002</v>
      </c>
      <c r="AT42" s="3">
        <v>5.2830000000000004</v>
      </c>
      <c r="AU42" s="3">
        <v>5.1890000000000001</v>
      </c>
      <c r="AV42" s="3">
        <v>3.8879999999999999</v>
      </c>
      <c r="AW42" s="3">
        <v>4.3979999999999997</v>
      </c>
      <c r="AX42" s="3">
        <v>3.94</v>
      </c>
      <c r="AY42" s="3">
        <v>3.8130000000000002</v>
      </c>
      <c r="AZ42" s="3">
        <v>3.9249999999999998</v>
      </c>
      <c r="BA42" s="3">
        <v>5.6660000000000004</v>
      </c>
      <c r="BB42" s="3">
        <v>4.7619999999999996</v>
      </c>
      <c r="BC42" s="3">
        <v>4.532</v>
      </c>
      <c r="BD42" s="3">
        <v>3.6680000000000001</v>
      </c>
      <c r="BE42" s="3">
        <v>2.8919999999999999</v>
      </c>
      <c r="BF42" s="3">
        <v>2.27</v>
      </c>
      <c r="BG42" s="3">
        <v>2.423</v>
      </c>
      <c r="BH42" s="3">
        <v>1.944</v>
      </c>
      <c r="BI42" s="3">
        <v>2.048</v>
      </c>
      <c r="BJ42" s="3">
        <v>2.1629999999999998</v>
      </c>
      <c r="BK42" s="3">
        <v>2.069</v>
      </c>
      <c r="BL42" s="3">
        <v>1.8811</v>
      </c>
      <c r="BM42" s="3">
        <v>2.3969</v>
      </c>
      <c r="BN42" s="3">
        <v>2.4806999999999997</v>
      </c>
    </row>
    <row r="43" spans="1:66" s="3" customFormat="1" x14ac:dyDescent="0.15">
      <c r="A43"/>
      <c r="B43" s="1" t="s">
        <v>6</v>
      </c>
      <c r="C43" s="3">
        <v>0.24</v>
      </c>
      <c r="D43" s="3">
        <v>0.247</v>
      </c>
      <c r="E43" s="3">
        <v>0.29199999999999998</v>
      </c>
      <c r="F43" s="3">
        <v>0.33</v>
      </c>
      <c r="G43" s="3">
        <v>0.376</v>
      </c>
      <c r="H43" s="3">
        <v>0.33300000000000002</v>
      </c>
      <c r="I43" s="3">
        <v>0.372</v>
      </c>
      <c r="J43" s="3">
        <v>0.378</v>
      </c>
      <c r="K43" s="3">
        <v>0.41899999999999998</v>
      </c>
      <c r="L43" s="3">
        <v>0.44800000000000001</v>
      </c>
      <c r="M43" s="3">
        <v>0.66800000000000004</v>
      </c>
      <c r="N43" s="3">
        <v>0.95899999999999996</v>
      </c>
      <c r="O43" s="3">
        <v>1.0129999999999999</v>
      </c>
      <c r="P43" s="3">
        <v>0.98799999999999999</v>
      </c>
      <c r="Q43" s="3">
        <v>1.054</v>
      </c>
      <c r="R43" s="3">
        <v>1.5649999999999999</v>
      </c>
      <c r="S43" s="3">
        <v>1.7110000000000001</v>
      </c>
      <c r="T43" s="3">
        <v>1.266</v>
      </c>
      <c r="U43" s="3">
        <v>1.3220000000000001</v>
      </c>
      <c r="V43" s="3">
        <v>1.3089999999999999</v>
      </c>
      <c r="W43" s="3">
        <v>1.3620000000000001</v>
      </c>
      <c r="X43" s="3">
        <v>1.5449999999999999</v>
      </c>
      <c r="Y43" s="3">
        <v>2.528</v>
      </c>
      <c r="Z43" s="3">
        <v>3.181</v>
      </c>
      <c r="AA43" s="3">
        <v>4.2320000000000002</v>
      </c>
      <c r="AB43" s="3">
        <v>3.9530000000000003</v>
      </c>
      <c r="AC43" s="3">
        <v>5.6710000000000003</v>
      </c>
      <c r="AD43" s="3">
        <v>6.9690000000000003</v>
      </c>
      <c r="AE43" s="3">
        <v>6.8309999999999995</v>
      </c>
      <c r="AF43" s="3">
        <v>6.3079999999999998</v>
      </c>
      <c r="AG43" s="3">
        <v>7.8760000000000003</v>
      </c>
      <c r="AH43" s="3">
        <v>9.1549999999999994</v>
      </c>
      <c r="AI43" s="3">
        <v>11.068</v>
      </c>
      <c r="AJ43" s="3">
        <v>10.654</v>
      </c>
      <c r="AK43" s="3">
        <v>9.5909999999999993</v>
      </c>
      <c r="AL43" s="3">
        <v>8.8960000000000008</v>
      </c>
      <c r="AM43" s="3">
        <v>10.048</v>
      </c>
      <c r="AN43" s="3">
        <v>7.875</v>
      </c>
      <c r="AO43" s="3">
        <v>6.6120000000000001</v>
      </c>
      <c r="AP43" s="3">
        <v>7.1120000000000001</v>
      </c>
      <c r="AQ43" s="3">
        <v>6.8610000000000007</v>
      </c>
      <c r="AR43" s="3">
        <v>7.3550000000000004</v>
      </c>
      <c r="AS43" s="3">
        <v>10.095000000000001</v>
      </c>
      <c r="AT43" s="3">
        <v>9.5180000000000007</v>
      </c>
      <c r="AU43" s="3">
        <v>6.6110000000000007</v>
      </c>
      <c r="AV43" s="3">
        <v>7.734</v>
      </c>
      <c r="AW43" s="3">
        <v>8.4269999999999996</v>
      </c>
      <c r="AX43" s="3">
        <v>11.221</v>
      </c>
      <c r="AY43" s="3">
        <v>14.097</v>
      </c>
      <c r="AZ43" s="3">
        <v>15.757</v>
      </c>
      <c r="BA43" s="3">
        <v>13.136999999999999</v>
      </c>
      <c r="BB43" s="3">
        <v>14.042999999999999</v>
      </c>
      <c r="BC43" s="3">
        <v>14.58</v>
      </c>
      <c r="BD43" s="3">
        <v>12.405999999999999</v>
      </c>
      <c r="BE43" s="3">
        <v>12.397</v>
      </c>
      <c r="BF43" s="3">
        <v>13.027000000000001</v>
      </c>
      <c r="BG43" s="3">
        <v>12.8</v>
      </c>
      <c r="BH43" s="3">
        <v>12.324</v>
      </c>
      <c r="BI43" s="3">
        <v>12.802999999999999</v>
      </c>
      <c r="BJ43" s="3">
        <v>13.002000000000001</v>
      </c>
      <c r="BK43" s="3">
        <v>13.757</v>
      </c>
      <c r="BL43" s="3">
        <v>9.4404000000000003</v>
      </c>
      <c r="BM43" s="3">
        <v>12.498099999999999</v>
      </c>
      <c r="BN43" s="3">
        <v>13.8851</v>
      </c>
    </row>
    <row r="44" spans="1:66" s="3" customFormat="1" x14ac:dyDescent="0.15">
      <c r="A44"/>
      <c r="B44" s="1" t="s">
        <v>0</v>
      </c>
    </row>
    <row r="45" spans="1:66" s="3" customFormat="1" x14ac:dyDescent="0.15">
      <c r="A45"/>
      <c r="B45" s="1" t="s">
        <v>31</v>
      </c>
      <c r="C45" s="3">
        <v>13.678303636999999</v>
      </c>
      <c r="D45" s="3">
        <v>14.824855378000001</v>
      </c>
      <c r="E45" s="3">
        <v>16.639907909000001</v>
      </c>
      <c r="F45" s="3">
        <v>18.709277020999998</v>
      </c>
      <c r="G45" s="3">
        <v>21.502575822000001</v>
      </c>
      <c r="H45" s="3">
        <v>24.550653433000004</v>
      </c>
      <c r="I45" s="3">
        <v>26.743751887999998</v>
      </c>
      <c r="J45" s="3">
        <v>28.914567933999997</v>
      </c>
      <c r="K45" s="3">
        <v>31.040200005999999</v>
      </c>
      <c r="L45" s="3">
        <v>34.544216078999995</v>
      </c>
      <c r="M45" s="3">
        <v>40.061268660000003</v>
      </c>
      <c r="N45" s="3">
        <v>43.982217996999999</v>
      </c>
      <c r="O45" s="3">
        <v>48.182742849</v>
      </c>
      <c r="P45" s="3">
        <v>54.407428322000001</v>
      </c>
      <c r="Q45" s="3">
        <v>62.274850888999993</v>
      </c>
      <c r="R45" s="3">
        <v>73.028800225999987</v>
      </c>
      <c r="S45" s="3">
        <v>85.933120508000002</v>
      </c>
      <c r="T45" s="3">
        <v>104.661643441</v>
      </c>
      <c r="U45" s="3">
        <v>117.52601438599999</v>
      </c>
      <c r="V45" s="3">
        <v>134.38699999999997</v>
      </c>
      <c r="W45" s="3">
        <v>160.16300000000001</v>
      </c>
      <c r="X45" s="3">
        <v>185.24400000000003</v>
      </c>
      <c r="Y45" s="3">
        <v>210.12</v>
      </c>
      <c r="Z45" s="3">
        <v>244.90099999999998</v>
      </c>
      <c r="AA45" s="3">
        <v>276.50299999999999</v>
      </c>
      <c r="AB45" s="3">
        <v>305.59399999999999</v>
      </c>
      <c r="AC45" s="3">
        <v>328.31299999999999</v>
      </c>
      <c r="AD45" s="3">
        <v>348.74200000000008</v>
      </c>
      <c r="AE45" s="3">
        <v>372.24799999999999</v>
      </c>
      <c r="AF45" s="3">
        <v>393.60400000000004</v>
      </c>
      <c r="AG45" s="3">
        <v>420.65499999999997</v>
      </c>
      <c r="AH45" s="3">
        <v>444.45499999999998</v>
      </c>
      <c r="AI45" s="3">
        <v>463.791</v>
      </c>
      <c r="AJ45" s="3">
        <v>476.08599999999996</v>
      </c>
      <c r="AK45" s="3">
        <v>489.18799999999999</v>
      </c>
      <c r="AL45" s="3">
        <v>512.12</v>
      </c>
      <c r="AM45" s="3">
        <v>532.12300000000005</v>
      </c>
      <c r="AN45" s="3">
        <v>562.49399999999991</v>
      </c>
      <c r="AO45" s="3">
        <v>583.59900000000005</v>
      </c>
      <c r="AP45" s="3">
        <v>608.31299999999999</v>
      </c>
      <c r="AQ45" s="3">
        <v>640.36599999999999</v>
      </c>
      <c r="AR45" s="3">
        <v>663.44099999999992</v>
      </c>
      <c r="AS45" s="3">
        <v>687.452</v>
      </c>
      <c r="AT45" s="3">
        <v>698.36299999999994</v>
      </c>
      <c r="AU45" s="3">
        <v>715.63299999999992</v>
      </c>
      <c r="AV45" s="3">
        <v>749.99399999999991</v>
      </c>
      <c r="AW45" s="3">
        <v>786.08500000000004</v>
      </c>
      <c r="AX45" s="3">
        <v>830.83699999999999</v>
      </c>
      <c r="AY45" s="3">
        <v>861.98099999999988</v>
      </c>
      <c r="AZ45" s="3">
        <v>883.11800000000005</v>
      </c>
      <c r="BA45" s="3">
        <v>852.31</v>
      </c>
      <c r="BB45" s="3">
        <v>880.69800000000009</v>
      </c>
      <c r="BC45" s="3">
        <v>932.26099999999997</v>
      </c>
      <c r="BD45" s="3">
        <v>969.81200000000001</v>
      </c>
      <c r="BE45" s="3">
        <v>1004.052</v>
      </c>
      <c r="BF45" s="3">
        <v>1023.8819999999999</v>
      </c>
      <c r="BG45" s="3">
        <v>1044.6029999999998</v>
      </c>
      <c r="BH45" s="3">
        <v>1060.5009999999997</v>
      </c>
      <c r="BI45" s="3">
        <v>1104.7470000000001</v>
      </c>
      <c r="BJ45" s="3">
        <v>1133.056</v>
      </c>
      <c r="BK45" s="3">
        <v>1143.8399999999999</v>
      </c>
      <c r="BL45" s="3">
        <v>1091.9109999999998</v>
      </c>
      <c r="BM45" s="3">
        <v>1169.4139999999998</v>
      </c>
      <c r="BN45" s="3">
        <v>1257.796</v>
      </c>
    </row>
    <row r="46" spans="1:66" s="3" customFormat="1" x14ac:dyDescent="0.15">
      <c r="A46"/>
      <c r="B46" s="1" t="s">
        <v>32</v>
      </c>
      <c r="C46" s="3">
        <v>6.9459999999999997</v>
      </c>
      <c r="D46" s="3">
        <v>7.5570000000000004</v>
      </c>
      <c r="E46" s="3">
        <v>8.3079999999999998</v>
      </c>
      <c r="F46" s="3">
        <v>9.3829999999999991</v>
      </c>
      <c r="G46" s="3">
        <v>10.695</v>
      </c>
      <c r="H46" s="3">
        <v>11.999000000000001</v>
      </c>
      <c r="I46" s="3">
        <v>12.842000000000001</v>
      </c>
      <c r="J46" s="3">
        <v>13.94</v>
      </c>
      <c r="K46" s="3">
        <v>14.682</v>
      </c>
      <c r="L46" s="3">
        <v>15.53</v>
      </c>
      <c r="M46" s="3">
        <v>17.707999999999998</v>
      </c>
      <c r="N46" s="3">
        <v>18.552</v>
      </c>
      <c r="O46" s="3">
        <v>20.183</v>
      </c>
      <c r="P46" s="3">
        <v>22.690999999999999</v>
      </c>
      <c r="Q46" s="3">
        <v>26.071999999999999</v>
      </c>
      <c r="R46" s="3">
        <v>28.157</v>
      </c>
      <c r="S46" s="3">
        <v>33.609000000000002</v>
      </c>
      <c r="T46" s="3">
        <v>40.576000000000001</v>
      </c>
      <c r="U46" s="3">
        <v>43.262999999999998</v>
      </c>
      <c r="V46" s="3">
        <v>50.798999999999999</v>
      </c>
      <c r="W46" s="3">
        <v>60.54</v>
      </c>
      <c r="X46" s="3">
        <v>67.465000000000003</v>
      </c>
      <c r="Y46" s="3">
        <v>76.694999999999993</v>
      </c>
      <c r="Z46" s="3">
        <v>89.653000000000006</v>
      </c>
      <c r="AA46" s="3">
        <v>99.364000000000004</v>
      </c>
      <c r="AB46" s="3">
        <v>110.23</v>
      </c>
      <c r="AC46" s="3">
        <v>118.81</v>
      </c>
      <c r="AD46" s="3">
        <v>125.931</v>
      </c>
      <c r="AE46" s="3">
        <v>133.94499999999999</v>
      </c>
      <c r="AF46" s="3">
        <v>142.29599999999999</v>
      </c>
      <c r="AG46" s="3">
        <v>148.82499999999999</v>
      </c>
      <c r="AH46" s="3">
        <v>156.65700000000001</v>
      </c>
      <c r="AI46" s="3">
        <v>160.87799999999999</v>
      </c>
      <c r="AJ46" s="3">
        <v>164.167</v>
      </c>
      <c r="AK46" s="3">
        <v>170.02</v>
      </c>
      <c r="AL46" s="3">
        <v>181.709</v>
      </c>
      <c r="AM46" s="3">
        <v>190.45500000000001</v>
      </c>
      <c r="AN46" s="3">
        <v>202.45099999999999</v>
      </c>
      <c r="AO46" s="3">
        <v>209.096</v>
      </c>
      <c r="AP46" s="3">
        <v>216.98</v>
      </c>
      <c r="AQ46" s="3">
        <v>224.06700000000001</v>
      </c>
      <c r="AR46" s="3">
        <v>227.51300000000001</v>
      </c>
      <c r="AS46" s="3">
        <v>230.07499999999999</v>
      </c>
      <c r="AT46" s="3">
        <v>237.999</v>
      </c>
      <c r="AU46" s="3">
        <v>243.46799999999999</v>
      </c>
      <c r="AV46" s="3">
        <v>257.51799999999997</v>
      </c>
      <c r="AW46" s="3">
        <v>269.45499999999998</v>
      </c>
      <c r="AX46" s="3">
        <v>279.822</v>
      </c>
      <c r="AY46" s="3">
        <v>290.19</v>
      </c>
      <c r="AZ46" s="3">
        <v>293.31799999999998</v>
      </c>
      <c r="BA46" s="3">
        <v>289.31799999999998</v>
      </c>
      <c r="BB46" s="3">
        <v>293.44499999999999</v>
      </c>
      <c r="BC46" s="3">
        <v>310.73500000000001</v>
      </c>
      <c r="BD46" s="3">
        <v>319.613</v>
      </c>
      <c r="BE46" s="3">
        <v>328.76900000000001</v>
      </c>
      <c r="BF46" s="3">
        <v>337.06099999999998</v>
      </c>
      <c r="BG46" s="3">
        <v>347.52699999999999</v>
      </c>
      <c r="BH46" s="3">
        <v>356.036</v>
      </c>
      <c r="BI46" s="3">
        <v>372.47500000000002</v>
      </c>
      <c r="BJ46" s="3">
        <v>387.49599999999998</v>
      </c>
      <c r="BK46" s="3">
        <v>407.04899999999998</v>
      </c>
      <c r="BL46" s="3">
        <v>390.20800000000003</v>
      </c>
      <c r="BM46" s="3">
        <v>415.63799999999998</v>
      </c>
      <c r="BN46" s="3">
        <v>441.35700000000003</v>
      </c>
    </row>
    <row r="47" spans="1:66" s="3" customFormat="1" x14ac:dyDescent="0.15">
      <c r="A47"/>
      <c r="B47" s="1" t="s">
        <v>7</v>
      </c>
      <c r="C47" s="3">
        <v>2.4249999999999998</v>
      </c>
      <c r="D47" s="3">
        <v>2.5579999999999998</v>
      </c>
      <c r="E47" s="3">
        <v>2.7509999999999999</v>
      </c>
      <c r="F47" s="3">
        <v>2.8639999999999999</v>
      </c>
      <c r="G47" s="3">
        <v>3.1739999999999999</v>
      </c>
      <c r="H47" s="3">
        <v>3.9079999999999999</v>
      </c>
      <c r="I47" s="3">
        <v>4.375</v>
      </c>
      <c r="J47" s="3">
        <v>4.5999999999999996</v>
      </c>
      <c r="K47" s="3">
        <v>4.859</v>
      </c>
      <c r="L47" s="3">
        <v>5.67</v>
      </c>
      <c r="M47" s="3">
        <v>6.8259999999999996</v>
      </c>
      <c r="N47" s="3">
        <v>7.9260000000000002</v>
      </c>
      <c r="O47" s="3">
        <v>8.2929999999999993</v>
      </c>
      <c r="P47" s="3">
        <v>9.4760000000000009</v>
      </c>
      <c r="Q47" s="3">
        <v>10.715999999999999</v>
      </c>
      <c r="R47" s="3">
        <v>14.396000000000001</v>
      </c>
      <c r="S47" s="3">
        <v>14.427</v>
      </c>
      <c r="T47" s="3">
        <v>18.960999999999999</v>
      </c>
      <c r="U47" s="3">
        <v>21.486000000000001</v>
      </c>
      <c r="V47" s="3">
        <v>23.21</v>
      </c>
      <c r="W47" s="3">
        <v>27.538</v>
      </c>
      <c r="X47" s="3">
        <v>33.276000000000003</v>
      </c>
      <c r="Y47" s="3">
        <v>38.332000000000001</v>
      </c>
      <c r="Z47" s="3">
        <v>44.984000000000002</v>
      </c>
      <c r="AA47" s="3">
        <v>50.454999999999998</v>
      </c>
      <c r="AB47" s="3">
        <v>56.472000000000001</v>
      </c>
      <c r="AC47" s="3">
        <v>59.597999999999999</v>
      </c>
      <c r="AD47" s="3">
        <v>64.004000000000005</v>
      </c>
      <c r="AE47" s="3">
        <v>67.876000000000005</v>
      </c>
      <c r="AF47" s="3">
        <v>70.12</v>
      </c>
      <c r="AG47" s="3">
        <v>75.933999999999997</v>
      </c>
      <c r="AH47" s="3">
        <v>82.113</v>
      </c>
      <c r="AI47" s="3">
        <v>86.646000000000001</v>
      </c>
      <c r="AJ47" s="3">
        <v>87.218000000000004</v>
      </c>
      <c r="AK47" s="3">
        <v>89.647000000000006</v>
      </c>
      <c r="AL47" s="3">
        <v>94.576999999999998</v>
      </c>
      <c r="AM47" s="3">
        <v>97.792000000000002</v>
      </c>
      <c r="AN47" s="3">
        <v>107.086</v>
      </c>
      <c r="AO47" s="3">
        <v>118.024</v>
      </c>
      <c r="AP47" s="3">
        <v>151.99199999999999</v>
      </c>
      <c r="AQ47" s="3">
        <v>165.18199999999999</v>
      </c>
      <c r="AR47" s="3">
        <v>174.643</v>
      </c>
      <c r="AS47" s="3">
        <v>185.768</v>
      </c>
      <c r="AT47" s="3">
        <v>178.583</v>
      </c>
      <c r="AU47" s="3">
        <v>178.167</v>
      </c>
      <c r="AV47" s="3">
        <v>188.518</v>
      </c>
      <c r="AW47" s="3">
        <v>199.52099999999999</v>
      </c>
      <c r="AX47" s="3">
        <v>218.09399999999999</v>
      </c>
      <c r="AY47" s="3">
        <v>226.98500000000001</v>
      </c>
      <c r="AZ47" s="3">
        <v>236.709</v>
      </c>
      <c r="BA47" s="3">
        <v>206.38399999999999</v>
      </c>
      <c r="BB47" s="3">
        <v>223.084</v>
      </c>
      <c r="BC47" s="3">
        <v>240.77</v>
      </c>
      <c r="BD47" s="3">
        <v>259.51100000000002</v>
      </c>
      <c r="BE47" s="3">
        <v>272.25</v>
      </c>
      <c r="BF47" s="3">
        <v>274.05200000000002</v>
      </c>
      <c r="BG47" s="3">
        <v>278.39800000000002</v>
      </c>
      <c r="BH47" s="3">
        <v>280.101</v>
      </c>
      <c r="BI47" s="3">
        <v>294.50400000000002</v>
      </c>
      <c r="BJ47" s="3">
        <v>312.911</v>
      </c>
      <c r="BK47" s="3">
        <v>318.51799999999997</v>
      </c>
      <c r="BL47" s="3">
        <v>304.685</v>
      </c>
      <c r="BM47" s="3">
        <v>323.20299999999997</v>
      </c>
      <c r="BN47" s="3">
        <v>357.08600000000001</v>
      </c>
    </row>
    <row r="48" spans="1:66" s="3" customFormat="1" x14ac:dyDescent="0.15">
      <c r="A48"/>
      <c r="B48" s="1" t="s">
        <v>33</v>
      </c>
      <c r="C48" s="3">
        <v>9.8103637000000007E-2</v>
      </c>
      <c r="D48" s="3">
        <v>9.7855378000000007E-2</v>
      </c>
      <c r="E48" s="3">
        <v>9.5907909E-2</v>
      </c>
      <c r="F48" s="3">
        <v>0.11727702100000001</v>
      </c>
      <c r="G48" s="3">
        <v>0.120575822</v>
      </c>
      <c r="H48" s="3">
        <v>0.12365343300000001</v>
      </c>
      <c r="I48" s="3">
        <v>0.13875188800000002</v>
      </c>
      <c r="J48" s="3">
        <v>0.14556793400000001</v>
      </c>
      <c r="K48" s="3">
        <v>0.15920000600000001</v>
      </c>
      <c r="L48" s="3">
        <v>0.214216079</v>
      </c>
      <c r="M48" s="3">
        <v>0.21226866</v>
      </c>
      <c r="N48" s="3">
        <v>0.288217997</v>
      </c>
      <c r="O48" s="3">
        <v>0.231742849</v>
      </c>
      <c r="P48" s="3">
        <v>0.28042832200000001</v>
      </c>
      <c r="Q48" s="3">
        <v>0.33885088899999999</v>
      </c>
      <c r="R48" s="3">
        <v>0.41480022599999999</v>
      </c>
      <c r="S48" s="3">
        <v>0.58812050799999993</v>
      </c>
      <c r="T48" s="3">
        <v>0.45764344099999998</v>
      </c>
      <c r="U48" s="3">
        <v>0.55501438599999997</v>
      </c>
      <c r="V48" s="3">
        <v>0.69</v>
      </c>
      <c r="W48" s="3">
        <v>0.874</v>
      </c>
      <c r="X48" s="3">
        <v>0.95899999999999996</v>
      </c>
      <c r="Y48" s="3">
        <v>1.4770000000000001</v>
      </c>
      <c r="Z48" s="3">
        <v>1.327</v>
      </c>
      <c r="AA48" s="3">
        <v>1.583</v>
      </c>
      <c r="AB48" s="3">
        <v>1.645</v>
      </c>
      <c r="AC48" s="3">
        <v>1.82</v>
      </c>
      <c r="AD48" s="3">
        <v>2.4969999999999999</v>
      </c>
      <c r="AE48" s="3">
        <v>2.629</v>
      </c>
      <c r="AF48" s="3">
        <v>3.1219999999999999</v>
      </c>
      <c r="AG48" s="3">
        <v>3.35</v>
      </c>
      <c r="AH48" s="3">
        <v>3.8610000000000002</v>
      </c>
      <c r="AI48" s="3">
        <v>4.3460000000000001</v>
      </c>
      <c r="AJ48" s="3">
        <v>4.3710000000000004</v>
      </c>
      <c r="AK48" s="3">
        <v>4.26</v>
      </c>
      <c r="AL48" s="3">
        <v>4.5640000000000001</v>
      </c>
      <c r="AM48" s="3">
        <v>4.2610000000000001</v>
      </c>
      <c r="AN48" s="3">
        <v>4.8419999999999996</v>
      </c>
      <c r="AO48" s="3">
        <v>6.0940000000000003</v>
      </c>
      <c r="AP48" s="3">
        <v>5.5940000000000003</v>
      </c>
      <c r="AQ48" s="3">
        <v>6.5629999999999997</v>
      </c>
      <c r="AR48" s="3">
        <v>6.907</v>
      </c>
      <c r="AS48" s="3">
        <v>7.3140000000000001</v>
      </c>
      <c r="AT48" s="3">
        <v>7.1520000000000001</v>
      </c>
      <c r="AU48" s="3">
        <v>7.3739999999999997</v>
      </c>
      <c r="AV48" s="3">
        <v>8.61</v>
      </c>
      <c r="AW48" s="3">
        <v>9.0060000000000002</v>
      </c>
      <c r="AX48" s="3">
        <v>8.3460000000000001</v>
      </c>
      <c r="AY48" s="3">
        <v>8.91</v>
      </c>
      <c r="AZ48" s="3">
        <v>7.8940000000000001</v>
      </c>
      <c r="BA48" s="3">
        <v>7.4619999999999997</v>
      </c>
      <c r="BB48" s="3">
        <v>7.7380000000000004</v>
      </c>
      <c r="BC48" s="3">
        <v>10.337999999999999</v>
      </c>
      <c r="BD48" s="3">
        <v>9.6159999999999997</v>
      </c>
      <c r="BE48" s="3">
        <v>10.456</v>
      </c>
      <c r="BF48" s="3">
        <v>10.375</v>
      </c>
      <c r="BG48" s="3">
        <v>12.317</v>
      </c>
      <c r="BH48" s="3">
        <v>12.489000000000001</v>
      </c>
      <c r="BI48" s="3">
        <v>14.343999999999999</v>
      </c>
      <c r="BJ48" s="3">
        <v>14.398999999999999</v>
      </c>
      <c r="BK48" s="3">
        <v>15.252000000000001</v>
      </c>
      <c r="BL48" s="3">
        <v>15.039</v>
      </c>
      <c r="BM48" s="3">
        <v>18.623999999999999</v>
      </c>
      <c r="BN48" s="3">
        <v>18.597000000000001</v>
      </c>
    </row>
    <row r="49" spans="1:67" s="3" customFormat="1" x14ac:dyDescent="0.15">
      <c r="A49"/>
      <c r="B49" s="1" t="s">
        <v>34</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v>0</v>
      </c>
      <c r="AM49" s="3">
        <v>0</v>
      </c>
      <c r="AN49" s="3">
        <v>0</v>
      </c>
      <c r="AO49" s="3">
        <v>0</v>
      </c>
      <c r="AP49" s="3">
        <v>0</v>
      </c>
      <c r="AQ49" s="3">
        <v>0</v>
      </c>
      <c r="AR49" s="3">
        <v>0</v>
      </c>
      <c r="AS49" s="3">
        <v>0</v>
      </c>
      <c r="AT49" s="3">
        <v>0</v>
      </c>
      <c r="AU49" s="3">
        <v>0</v>
      </c>
      <c r="AV49" s="3">
        <v>0</v>
      </c>
      <c r="AW49" s="3">
        <v>0</v>
      </c>
      <c r="AX49" s="3">
        <v>0</v>
      </c>
      <c r="AY49" s="3">
        <v>0</v>
      </c>
      <c r="AZ49" s="3">
        <v>0</v>
      </c>
      <c r="BA49" s="3">
        <v>0</v>
      </c>
      <c r="BB49" s="3">
        <v>0</v>
      </c>
      <c r="BC49" s="3">
        <v>0</v>
      </c>
      <c r="BD49" s="3">
        <v>0</v>
      </c>
      <c r="BE49" s="3">
        <v>0</v>
      </c>
      <c r="BF49" s="3">
        <v>0</v>
      </c>
      <c r="BG49" s="3">
        <v>0</v>
      </c>
      <c r="BH49" s="3">
        <v>0</v>
      </c>
      <c r="BI49" s="3">
        <v>0</v>
      </c>
      <c r="BJ49" s="3">
        <v>0</v>
      </c>
      <c r="BK49" s="3">
        <v>0</v>
      </c>
      <c r="BL49" s="3">
        <v>0</v>
      </c>
      <c r="BM49" s="3">
        <v>0</v>
      </c>
      <c r="BN49" s="3">
        <v>0</v>
      </c>
    </row>
    <row r="50" spans="1:67" s="3" customFormat="1" x14ac:dyDescent="0.15">
      <c r="A50"/>
      <c r="B50" s="1" t="s">
        <v>35</v>
      </c>
      <c r="C50" s="3">
        <v>4.351</v>
      </c>
      <c r="D50" s="3">
        <v>4.7560000000000002</v>
      </c>
      <c r="E50" s="3">
        <v>5.6470000000000002</v>
      </c>
      <c r="F50" s="3">
        <v>6.5250000000000004</v>
      </c>
      <c r="G50" s="3">
        <v>7.7190000000000003</v>
      </c>
      <c r="H50" s="3">
        <v>8.7569999999999997</v>
      </c>
      <c r="I50" s="3">
        <v>9.6449999999999996</v>
      </c>
      <c r="J50" s="3">
        <v>10.506</v>
      </c>
      <c r="K50" s="3">
        <v>11.637</v>
      </c>
      <c r="L50" s="3">
        <v>13.47</v>
      </c>
      <c r="M50" s="3">
        <v>15.728</v>
      </c>
      <c r="N50" s="3">
        <v>17.670000000000002</v>
      </c>
      <c r="O50" s="3">
        <v>19.97</v>
      </c>
      <c r="P50" s="3">
        <v>22.516999999999999</v>
      </c>
      <c r="Q50" s="3">
        <v>25.765999999999998</v>
      </c>
      <c r="R50" s="3">
        <v>30.818000000000001</v>
      </c>
      <c r="S50" s="3">
        <v>38.146999999999998</v>
      </c>
      <c r="T50" s="3">
        <v>45.689</v>
      </c>
      <c r="U50" s="3">
        <v>53.369</v>
      </c>
      <c r="V50" s="3">
        <v>60.78</v>
      </c>
      <c r="W50" s="3">
        <v>73.168000000000006</v>
      </c>
      <c r="X50" s="3">
        <v>84.936000000000007</v>
      </c>
      <c r="Y50" s="3">
        <v>95.531999999999996</v>
      </c>
      <c r="Z50" s="3">
        <v>112.922</v>
      </c>
      <c r="AA50" s="3">
        <v>127.64100000000001</v>
      </c>
      <c r="AB50" s="3">
        <v>141.41</v>
      </c>
      <c r="AC50" s="3">
        <v>151.27699999999999</v>
      </c>
      <c r="AD50" s="3">
        <v>159.05600000000001</v>
      </c>
      <c r="AE50" s="3">
        <v>169.154</v>
      </c>
      <c r="AF50" s="3">
        <v>180.35400000000001</v>
      </c>
      <c r="AG50" s="3">
        <v>195.10900000000001</v>
      </c>
      <c r="AH50" s="3">
        <v>206.76400000000001</v>
      </c>
      <c r="AI50" s="3">
        <v>214.376</v>
      </c>
      <c r="AJ50" s="3">
        <v>225.08199999999999</v>
      </c>
      <c r="AK50" s="3">
        <v>229.708</v>
      </c>
      <c r="AL50" s="3">
        <v>235.316</v>
      </c>
      <c r="AM50" s="3">
        <v>242.46700000000001</v>
      </c>
      <c r="AN50" s="3">
        <v>250.94200000000001</v>
      </c>
      <c r="AO50" s="3">
        <v>253.22300000000001</v>
      </c>
      <c r="AP50" s="3">
        <v>236.74600000000001</v>
      </c>
      <c r="AQ50" s="3">
        <v>247.804</v>
      </c>
      <c r="AR50" s="3">
        <v>257.75099999999998</v>
      </c>
      <c r="AS50" s="3">
        <v>267.82499999999999</v>
      </c>
      <c r="AT50" s="3">
        <v>278.11799999999999</v>
      </c>
      <c r="AU50" s="3">
        <v>290.19400000000002</v>
      </c>
      <c r="AV50" s="3">
        <v>299.108</v>
      </c>
      <c r="AW50" s="3">
        <v>312.24</v>
      </c>
      <c r="AX50" s="3">
        <v>328.74799999999999</v>
      </c>
      <c r="AY50" s="3">
        <v>341.16800000000001</v>
      </c>
      <c r="AZ50" s="3">
        <v>350.66300000000001</v>
      </c>
      <c r="BA50" s="3">
        <v>354.28300000000002</v>
      </c>
      <c r="BB50" s="3">
        <v>361.84399999999999</v>
      </c>
      <c r="BC50" s="3">
        <v>376.15499999999997</v>
      </c>
      <c r="BD50" s="3">
        <v>387.11700000000002</v>
      </c>
      <c r="BE50" s="3">
        <v>398.88099999999997</v>
      </c>
      <c r="BF50" s="3">
        <v>408.80200000000002</v>
      </c>
      <c r="BG50" s="3">
        <v>413.03</v>
      </c>
      <c r="BH50" s="3">
        <v>418.37099999999998</v>
      </c>
      <c r="BI50" s="3">
        <v>430.21199999999999</v>
      </c>
      <c r="BJ50" s="3">
        <v>424.88900000000001</v>
      </c>
      <c r="BK50" s="3">
        <v>407.78199999999998</v>
      </c>
      <c r="BL50" s="3">
        <v>392.79300000000001</v>
      </c>
      <c r="BM50" s="3">
        <v>419.28399999999999</v>
      </c>
      <c r="BN50" s="3">
        <v>445.31299999999999</v>
      </c>
    </row>
    <row r="51" spans="1:67" s="3" customFormat="1" x14ac:dyDescent="0.15">
      <c r="A51"/>
      <c r="B51" s="1" t="s">
        <v>36</v>
      </c>
      <c r="C51" s="3">
        <v>-0.14180000000000001</v>
      </c>
      <c r="D51" s="3">
        <v>-0.14399999999999999</v>
      </c>
      <c r="E51" s="3">
        <v>-0.16200000000000001</v>
      </c>
      <c r="F51" s="3">
        <v>-0.18</v>
      </c>
      <c r="G51" s="3">
        <v>-0.20599999999999999</v>
      </c>
      <c r="H51" s="3">
        <v>-0.23699999999999999</v>
      </c>
      <c r="I51" s="3">
        <v>-0.25700000000000001</v>
      </c>
      <c r="J51" s="3">
        <v>-0.27700000000000002</v>
      </c>
      <c r="K51" s="3">
        <v>-0.29699999999999999</v>
      </c>
      <c r="L51" s="3">
        <v>-0.34</v>
      </c>
      <c r="M51" s="3">
        <v>-0.41299999999999998</v>
      </c>
      <c r="N51" s="3">
        <v>-0.45400000000000001</v>
      </c>
      <c r="O51" s="3">
        <v>-0.495</v>
      </c>
      <c r="P51" s="3">
        <v>-0.55700000000000005</v>
      </c>
      <c r="Q51" s="3">
        <v>-0.61799999999999999</v>
      </c>
      <c r="R51" s="3">
        <v>-0.75700000000000001</v>
      </c>
      <c r="S51" s="3">
        <v>-0.83799999999999997</v>
      </c>
      <c r="T51" s="3">
        <v>-1.022</v>
      </c>
      <c r="U51" s="3">
        <v>-1.147</v>
      </c>
      <c r="V51" s="3">
        <v>-1.0920000000000001</v>
      </c>
      <c r="W51" s="3">
        <v>-1.9570000000000001</v>
      </c>
      <c r="X51" s="3">
        <v>-1.3919999999999999</v>
      </c>
      <c r="Y51" s="3">
        <v>-1.9159999999999999</v>
      </c>
      <c r="Z51" s="3">
        <v>-3.9849999999999999</v>
      </c>
      <c r="AA51" s="3">
        <v>-2.54</v>
      </c>
      <c r="AB51" s="3">
        <v>-4.1630000000000003</v>
      </c>
      <c r="AC51" s="3">
        <v>-3.1920000000000002</v>
      </c>
      <c r="AD51" s="3">
        <v>-2.746</v>
      </c>
      <c r="AE51" s="3">
        <v>-1.3560000000000001</v>
      </c>
      <c r="AF51" s="3">
        <v>-2.2879999999999998</v>
      </c>
      <c r="AG51" s="3">
        <v>-2.5630000000000002</v>
      </c>
      <c r="AH51" s="3">
        <v>-4.9400000000000004</v>
      </c>
      <c r="AI51" s="3">
        <v>-2.4550000000000001</v>
      </c>
      <c r="AJ51" s="3">
        <v>-4.7520000000000007</v>
      </c>
      <c r="AK51" s="3">
        <v>-4.4470000000000001</v>
      </c>
      <c r="AL51" s="3">
        <v>-4.0459999999999994</v>
      </c>
      <c r="AM51" s="3">
        <v>-2.8520000000000003</v>
      </c>
      <c r="AN51" s="3">
        <v>-2.827</v>
      </c>
      <c r="AO51" s="3">
        <v>-2.8380000000000001</v>
      </c>
      <c r="AP51" s="3">
        <v>-2.9990000000000001</v>
      </c>
      <c r="AQ51" s="3">
        <v>-3.25</v>
      </c>
      <c r="AR51" s="3">
        <v>-3.3730000000000002</v>
      </c>
      <c r="AS51" s="3">
        <v>-3.53</v>
      </c>
      <c r="AT51" s="3">
        <v>-3.4890000000000003</v>
      </c>
      <c r="AU51" s="3">
        <v>-3.57</v>
      </c>
      <c r="AV51" s="3">
        <v>-3.76</v>
      </c>
      <c r="AW51" s="3">
        <v>-4.1370000000000005</v>
      </c>
      <c r="AX51" s="3">
        <v>-4.173</v>
      </c>
      <c r="AY51" s="3">
        <v>-5.2720000000000002</v>
      </c>
      <c r="AZ51" s="3">
        <v>-5.4660000000000002</v>
      </c>
      <c r="BA51" s="3">
        <v>-5.1370000000000005</v>
      </c>
      <c r="BB51" s="3">
        <v>-5.4130000000000003</v>
      </c>
      <c r="BC51" s="3">
        <v>-5.7370000000000001</v>
      </c>
      <c r="BD51" s="3">
        <v>-6.0449999999999999</v>
      </c>
      <c r="BE51" s="3">
        <v>-6.3040000000000003</v>
      </c>
      <c r="BF51" s="3">
        <v>-6.4080000000000004</v>
      </c>
      <c r="BG51" s="3">
        <v>-6.6690000000000005</v>
      </c>
      <c r="BH51" s="3">
        <v>-6.4960000000000004</v>
      </c>
      <c r="BI51" s="3">
        <v>-6.7880000000000003</v>
      </c>
      <c r="BJ51" s="3">
        <v>-6.6390000000000002</v>
      </c>
      <c r="BK51" s="3">
        <v>-4.7610000000000001</v>
      </c>
      <c r="BL51" s="3">
        <v>-10.814</v>
      </c>
      <c r="BM51" s="3">
        <v>-7.335</v>
      </c>
      <c r="BN51" s="3">
        <v>-4.5569999999999995</v>
      </c>
    </row>
    <row r="52" spans="1:67" s="3" customFormat="1" x14ac:dyDescent="0.15">
      <c r="A52"/>
      <c r="B52" s="1" t="s">
        <v>0</v>
      </c>
    </row>
    <row r="53" spans="1:67" s="3" customFormat="1" x14ac:dyDescent="0.15">
      <c r="A53"/>
      <c r="B53" s="1" t="s">
        <v>37</v>
      </c>
      <c r="C53" s="3">
        <v>0.29389636299999999</v>
      </c>
      <c r="D53" s="3">
        <v>0.28714462200000002</v>
      </c>
      <c r="E53" s="3">
        <v>0.31809209099999997</v>
      </c>
      <c r="F53" s="3">
        <v>0.35372297900000005</v>
      </c>
      <c r="G53" s="3">
        <v>0.40242417799999997</v>
      </c>
      <c r="H53" s="3">
        <v>0.45534656700000004</v>
      </c>
      <c r="I53" s="3">
        <v>0.52424811199999999</v>
      </c>
      <c r="J53" s="3">
        <v>0.55943206599999995</v>
      </c>
      <c r="K53" s="3">
        <v>0.63679999399999998</v>
      </c>
      <c r="L53" s="3">
        <v>0.7357839209999999</v>
      </c>
      <c r="M53" s="3">
        <v>0.90573134</v>
      </c>
      <c r="N53" s="3">
        <v>1.043782003</v>
      </c>
      <c r="O53" s="3">
        <v>1.0502571510000001</v>
      </c>
      <c r="P53" s="3">
        <v>1.0905716780000001</v>
      </c>
      <c r="Q53" s="3">
        <v>1.1141491109999999</v>
      </c>
      <c r="R53" s="3">
        <v>1.4451997740000002</v>
      </c>
      <c r="S53" s="3">
        <v>1.7188794920000001</v>
      </c>
      <c r="T53" s="3">
        <v>2.2293565589999997</v>
      </c>
      <c r="U53" s="3">
        <v>2.155985614</v>
      </c>
      <c r="V53" s="3">
        <v>2.2370000000000001</v>
      </c>
      <c r="W53" s="3">
        <v>2.899</v>
      </c>
      <c r="X53" s="3">
        <v>3.024</v>
      </c>
      <c r="Y53" s="3">
        <v>3.6339999999999995</v>
      </c>
      <c r="Z53" s="3">
        <v>4.649</v>
      </c>
      <c r="AA53" s="3">
        <v>4.88</v>
      </c>
      <c r="AB53" s="3">
        <v>5.4570000000000007</v>
      </c>
      <c r="AC53" s="3">
        <v>6.5170000000000003</v>
      </c>
      <c r="AD53" s="3">
        <v>6.0750000000000002</v>
      </c>
      <c r="AE53" s="3">
        <v>7.645999999999999</v>
      </c>
      <c r="AF53" s="3">
        <v>8.0760000000000005</v>
      </c>
      <c r="AG53" s="3">
        <v>8.7650000000000006</v>
      </c>
      <c r="AH53" s="3">
        <v>8.6010000000000009</v>
      </c>
      <c r="AI53" s="3">
        <v>10.492000000000001</v>
      </c>
      <c r="AJ53" s="3">
        <v>11.024000000000001</v>
      </c>
      <c r="AK53" s="3">
        <v>11.044</v>
      </c>
      <c r="AL53" s="3">
        <v>11.670999999999999</v>
      </c>
      <c r="AM53" s="3">
        <v>11.986000000000001</v>
      </c>
      <c r="AN53" s="3">
        <v>13.456</v>
      </c>
      <c r="AO53" s="3">
        <v>11.315</v>
      </c>
      <c r="AP53" s="3">
        <v>10.638</v>
      </c>
      <c r="AQ53" s="3">
        <v>10.234</v>
      </c>
      <c r="AR53" s="3">
        <v>12.606000000000002</v>
      </c>
      <c r="AS53" s="3">
        <v>12.885</v>
      </c>
      <c r="AT53" s="3">
        <v>15.02</v>
      </c>
      <c r="AU53" s="3">
        <v>15.582000000000003</v>
      </c>
      <c r="AV53" s="3">
        <v>17.289000000000001</v>
      </c>
      <c r="AW53" s="3">
        <v>18.024000000000001</v>
      </c>
      <c r="AX53" s="3">
        <v>17.634</v>
      </c>
      <c r="AY53" s="3">
        <v>17.265000000000001</v>
      </c>
      <c r="AZ53" s="3">
        <v>19.013999999999999</v>
      </c>
      <c r="BA53" s="3">
        <v>19.159000000000002</v>
      </c>
      <c r="BB53" s="3">
        <v>17.892000000000003</v>
      </c>
      <c r="BC53" s="3">
        <v>19.476999999999997</v>
      </c>
      <c r="BD53" s="3">
        <v>19.766000000000002</v>
      </c>
      <c r="BE53" s="3">
        <v>20.876000000000001</v>
      </c>
      <c r="BF53" s="3">
        <v>20.350999999999999</v>
      </c>
      <c r="BG53" s="3">
        <v>20.67</v>
      </c>
      <c r="BH53" s="3">
        <v>21.537999999999997</v>
      </c>
      <c r="BI53" s="3">
        <v>19.173999999999999</v>
      </c>
      <c r="BJ53" s="3">
        <v>20.035000000000004</v>
      </c>
      <c r="BK53" s="3">
        <v>21.044999999999998</v>
      </c>
      <c r="BL53" s="3">
        <v>22.314999999999998</v>
      </c>
      <c r="BM53" s="3">
        <v>36.070999999999998</v>
      </c>
      <c r="BN53" s="3">
        <v>35.408000000000001</v>
      </c>
    </row>
    <row r="54" spans="1:67" s="3" customFormat="1" x14ac:dyDescent="0.15">
      <c r="A54"/>
      <c r="B54" s="1" t="s">
        <v>38</v>
      </c>
      <c r="C54" s="3">
        <v>0</v>
      </c>
      <c r="D54" s="3">
        <v>0</v>
      </c>
      <c r="E54" s="3">
        <v>0</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-1E-3</v>
      </c>
      <c r="AE54" s="3">
        <v>0</v>
      </c>
      <c r="AF54" s="3">
        <v>0</v>
      </c>
      <c r="AG54" s="3">
        <v>0</v>
      </c>
      <c r="AH54" s="3">
        <v>0</v>
      </c>
      <c r="AI54" s="3">
        <v>0</v>
      </c>
      <c r="AJ54" s="3">
        <v>0</v>
      </c>
      <c r="AK54" s="3">
        <v>-1E-3</v>
      </c>
      <c r="AL54" s="3">
        <v>0</v>
      </c>
      <c r="AM54" s="3">
        <v>0</v>
      </c>
      <c r="AN54" s="3">
        <v>0</v>
      </c>
      <c r="AO54" s="3">
        <v>1E-3</v>
      </c>
      <c r="AP54" s="3">
        <v>0</v>
      </c>
      <c r="AQ54" s="3">
        <v>0</v>
      </c>
      <c r="AR54" s="3">
        <v>0</v>
      </c>
      <c r="AS54" s="3">
        <v>0</v>
      </c>
      <c r="AT54" s="3">
        <v>1E-3</v>
      </c>
      <c r="AU54" s="3">
        <v>1E-3</v>
      </c>
      <c r="AV54" s="3">
        <v>1E-3</v>
      </c>
      <c r="AW54" s="3">
        <v>1E-3</v>
      </c>
      <c r="AX54" s="3">
        <v>1E-3</v>
      </c>
      <c r="AY54" s="3">
        <v>1E-3</v>
      </c>
      <c r="AZ54" s="3">
        <v>0</v>
      </c>
      <c r="BA54" s="3">
        <v>0</v>
      </c>
      <c r="BB54" s="3">
        <v>0</v>
      </c>
      <c r="BC54" s="3">
        <v>0</v>
      </c>
      <c r="BD54" s="3">
        <v>0</v>
      </c>
      <c r="BE54" s="3">
        <v>0</v>
      </c>
      <c r="BF54" s="3">
        <v>0</v>
      </c>
      <c r="BG54" s="3">
        <v>0</v>
      </c>
      <c r="BH54" s="3">
        <v>0</v>
      </c>
      <c r="BI54" s="3">
        <v>0</v>
      </c>
      <c r="BJ54" s="3">
        <v>0</v>
      </c>
      <c r="BK54" s="3">
        <v>0</v>
      </c>
      <c r="BL54" s="3">
        <v>1E-3</v>
      </c>
      <c r="BM54" s="3">
        <v>0</v>
      </c>
      <c r="BN54" s="3">
        <v>0</v>
      </c>
    </row>
    <row r="55" spans="1:67" s="3" customFormat="1" x14ac:dyDescent="0.15">
      <c r="A55"/>
      <c r="B55" s="1" t="s">
        <v>39</v>
      </c>
      <c r="C55" s="3">
        <v>0.22800000000000001</v>
      </c>
      <c r="D55" s="3">
        <v>0.224</v>
      </c>
      <c r="E55" s="3">
        <v>0.252</v>
      </c>
      <c r="F55" s="3">
        <v>0.28000000000000003</v>
      </c>
      <c r="G55" s="3">
        <v>0.314</v>
      </c>
      <c r="H55" s="3">
        <v>0.35599999999999998</v>
      </c>
      <c r="I55" s="3">
        <v>0.41199999999999998</v>
      </c>
      <c r="J55" s="3">
        <v>0.443</v>
      </c>
      <c r="K55" s="3">
        <v>0.48699999999999999</v>
      </c>
      <c r="L55" s="3">
        <v>0.58899999999999997</v>
      </c>
      <c r="M55" s="3">
        <v>0.72799999999999998</v>
      </c>
      <c r="N55" s="3">
        <v>0.87</v>
      </c>
      <c r="O55" s="3">
        <v>0.86299999999999999</v>
      </c>
      <c r="P55" s="3">
        <v>0.88100000000000001</v>
      </c>
      <c r="Q55" s="3">
        <v>0.88600000000000001</v>
      </c>
      <c r="R55" s="3">
        <v>1.169</v>
      </c>
      <c r="S55" s="3">
        <v>1.3740000000000001</v>
      </c>
      <c r="T55" s="3">
        <v>1.8879999999999999</v>
      </c>
      <c r="U55" s="3">
        <v>1.7849999999999999</v>
      </c>
      <c r="V55" s="3">
        <v>1.8280000000000001</v>
      </c>
      <c r="W55" s="3">
        <v>2.3740000000000001</v>
      </c>
      <c r="X55" s="3">
        <v>2.5219999999999998</v>
      </c>
      <c r="Y55" s="3">
        <v>2.9</v>
      </c>
      <c r="Z55" s="3">
        <v>3.613</v>
      </c>
      <c r="AA55" s="3">
        <v>4.1310000000000002</v>
      </c>
      <c r="AB55" s="3">
        <v>4.4820000000000002</v>
      </c>
      <c r="AC55" s="3">
        <v>4.87</v>
      </c>
      <c r="AD55" s="3">
        <v>5.0540000000000003</v>
      </c>
      <c r="AE55" s="3">
        <v>5.8879999999999999</v>
      </c>
      <c r="AF55" s="3">
        <v>6.681</v>
      </c>
      <c r="AG55" s="3">
        <v>7.2050000000000001</v>
      </c>
      <c r="AH55" s="3">
        <v>7.2830000000000004</v>
      </c>
      <c r="AI55" s="3">
        <v>9.1310000000000002</v>
      </c>
      <c r="AJ55" s="3">
        <v>9.3510000000000009</v>
      </c>
      <c r="AK55" s="3">
        <v>9.3689999999999998</v>
      </c>
      <c r="AL55" s="3">
        <v>9.4830000000000005</v>
      </c>
      <c r="AM55" s="3">
        <v>9.8710000000000004</v>
      </c>
      <c r="AN55" s="3">
        <v>11.503</v>
      </c>
      <c r="AO55" s="3">
        <v>10.377000000000001</v>
      </c>
      <c r="AP55" s="3">
        <v>9.48</v>
      </c>
      <c r="AQ55" s="3">
        <v>9.048</v>
      </c>
      <c r="AR55" s="3">
        <v>10.704000000000001</v>
      </c>
      <c r="AS55" s="3">
        <v>11.518000000000001</v>
      </c>
      <c r="AT55" s="3">
        <v>12.777000000000001</v>
      </c>
      <c r="AU55" s="3">
        <v>12.456000000000001</v>
      </c>
      <c r="AV55" s="3">
        <v>14.13</v>
      </c>
      <c r="AW55" s="3">
        <v>15.488000000000001</v>
      </c>
      <c r="AX55" s="3">
        <v>16.077999999999999</v>
      </c>
      <c r="AY55" s="3">
        <v>15.574999999999999</v>
      </c>
      <c r="AZ55" s="3">
        <v>17.27</v>
      </c>
      <c r="BA55" s="3">
        <v>16.379000000000001</v>
      </c>
      <c r="BB55" s="3">
        <v>16.408000000000001</v>
      </c>
      <c r="BC55" s="3">
        <v>17.742999999999999</v>
      </c>
      <c r="BD55" s="3">
        <v>17.93</v>
      </c>
      <c r="BE55" s="3">
        <v>18.824000000000002</v>
      </c>
      <c r="BF55" s="3">
        <v>18.364999999999998</v>
      </c>
      <c r="BG55" s="3">
        <v>18.393000000000001</v>
      </c>
      <c r="BH55" s="3">
        <v>19.675999999999998</v>
      </c>
      <c r="BI55" s="3">
        <v>17.710999999999999</v>
      </c>
      <c r="BJ55" s="3">
        <v>16.617000000000001</v>
      </c>
      <c r="BK55" s="3">
        <v>18.302</v>
      </c>
      <c r="BL55" s="3">
        <v>19.081</v>
      </c>
      <c r="BM55" s="3">
        <v>25.802</v>
      </c>
      <c r="BN55" s="3">
        <v>22.779</v>
      </c>
    </row>
    <row r="56" spans="1:67" s="3" customFormat="1" x14ac:dyDescent="0.15">
      <c r="A56"/>
      <c r="B56" s="1" t="s">
        <v>40</v>
      </c>
      <c r="C56" s="3">
        <v>6.5896362999999958E-2</v>
      </c>
      <c r="D56" s="3">
        <v>6.3144622000000025E-2</v>
      </c>
      <c r="E56" s="3">
        <v>6.6092090999999978E-2</v>
      </c>
      <c r="F56" s="3">
        <v>7.3722979000000008E-2</v>
      </c>
      <c r="G56" s="3">
        <v>8.8424177999999978E-2</v>
      </c>
      <c r="H56" s="3">
        <v>9.9346567000000052E-2</v>
      </c>
      <c r="I56" s="3">
        <v>0.112248112</v>
      </c>
      <c r="J56" s="3">
        <v>0.11643206599999996</v>
      </c>
      <c r="K56" s="3">
        <v>0.14979999399999996</v>
      </c>
      <c r="L56" s="3">
        <v>0.14678392099999996</v>
      </c>
      <c r="M56" s="3">
        <v>0.17773134000000004</v>
      </c>
      <c r="N56" s="3">
        <v>0.17378200300000002</v>
      </c>
      <c r="O56" s="3">
        <v>0.18725715100000001</v>
      </c>
      <c r="P56" s="3">
        <v>0.20957167800000001</v>
      </c>
      <c r="Q56" s="3">
        <v>0.22814911099999996</v>
      </c>
      <c r="R56" s="3">
        <v>0.27619977400000018</v>
      </c>
      <c r="S56" s="3">
        <v>0.34487949200000001</v>
      </c>
      <c r="T56" s="3">
        <v>0.34135655899999984</v>
      </c>
      <c r="U56" s="3">
        <v>0.37098561400000019</v>
      </c>
      <c r="V56" s="3">
        <v>0.40900000000000003</v>
      </c>
      <c r="W56" s="3">
        <v>0.52500000000000002</v>
      </c>
      <c r="X56" s="3">
        <v>0.50200000000000011</v>
      </c>
      <c r="Y56" s="3">
        <v>0.73399999999999976</v>
      </c>
      <c r="Z56" s="3">
        <v>1.036</v>
      </c>
      <c r="AA56" s="3">
        <v>0.74899999999999989</v>
      </c>
      <c r="AB56" s="3">
        <v>0.97499999999999998</v>
      </c>
      <c r="AC56" s="3">
        <v>1.647</v>
      </c>
      <c r="AD56" s="3">
        <v>1.0220000000000002</v>
      </c>
      <c r="AE56" s="3">
        <v>1.7579999999999996</v>
      </c>
      <c r="AF56" s="3">
        <v>1.395</v>
      </c>
      <c r="AG56" s="3">
        <v>1.56</v>
      </c>
      <c r="AH56" s="3">
        <v>1.3180000000000001</v>
      </c>
      <c r="AI56" s="3">
        <v>1.3609999999999998</v>
      </c>
      <c r="AJ56" s="3">
        <v>1.6729999999999996</v>
      </c>
      <c r="AK56" s="3">
        <v>1.6760000000000002</v>
      </c>
      <c r="AL56" s="3">
        <v>2.1879999999999997</v>
      </c>
      <c r="AM56" s="3">
        <v>2.1150000000000002</v>
      </c>
      <c r="AN56" s="3">
        <v>1.9529999999999994</v>
      </c>
      <c r="AO56" s="3">
        <v>0.93699999999999917</v>
      </c>
      <c r="AP56" s="3">
        <v>1.1579999999999999</v>
      </c>
      <c r="AQ56" s="3">
        <v>1.1860000000000006</v>
      </c>
      <c r="AR56" s="3">
        <v>1.9020000000000008</v>
      </c>
      <c r="AS56" s="3">
        <v>1.3670000000000007</v>
      </c>
      <c r="AT56" s="3">
        <v>2.2419999999999995</v>
      </c>
      <c r="AU56" s="3">
        <v>3.125</v>
      </c>
      <c r="AV56" s="3">
        <v>3.1580000000000008</v>
      </c>
      <c r="AW56" s="3">
        <v>2.5350000000000001</v>
      </c>
      <c r="AX56" s="3">
        <v>1.5549999999999999</v>
      </c>
      <c r="AY56" s="3">
        <v>1.6890000000000005</v>
      </c>
      <c r="AZ56" s="3">
        <v>1.7439999999999998</v>
      </c>
      <c r="BA56" s="3">
        <v>2.78</v>
      </c>
      <c r="BB56" s="3">
        <v>1.4840000000000002</v>
      </c>
      <c r="BC56" s="3">
        <v>1.734</v>
      </c>
      <c r="BD56" s="3">
        <v>1.8360000000000005</v>
      </c>
      <c r="BE56" s="3">
        <v>2.0520000000000005</v>
      </c>
      <c r="BF56" s="3">
        <v>1.9860000000000007</v>
      </c>
      <c r="BG56" s="3">
        <v>2.2770000000000001</v>
      </c>
      <c r="BH56" s="3">
        <v>1.8619999999999999</v>
      </c>
      <c r="BI56" s="3">
        <v>1.463000000000001</v>
      </c>
      <c r="BJ56" s="3">
        <v>3.418000000000001</v>
      </c>
      <c r="BK56" s="3">
        <v>2.7429999999999986</v>
      </c>
      <c r="BL56" s="3">
        <v>3.2329999999999988</v>
      </c>
      <c r="BM56" s="3">
        <v>10.269</v>
      </c>
      <c r="BN56" s="3">
        <v>12.628999999999998</v>
      </c>
    </row>
    <row r="57" spans="1:67" s="3" customFormat="1" x14ac:dyDescent="0.15">
      <c r="A57"/>
      <c r="B57" s="1" t="s">
        <v>0</v>
      </c>
    </row>
    <row r="58" spans="1:67" s="3" customFormat="1" x14ac:dyDescent="0.15">
      <c r="A58"/>
      <c r="B58" s="5" t="s">
        <v>41</v>
      </c>
      <c r="C58" s="6">
        <v>15.5511</v>
      </c>
      <c r="D58" s="6">
        <v>16.795999999999999</v>
      </c>
      <c r="E58" s="6">
        <v>18.877700000000001</v>
      </c>
      <c r="F58" s="6">
        <v>21.251899999999999</v>
      </c>
      <c r="G58" s="6">
        <v>24.447600000000001</v>
      </c>
      <c r="H58" s="6">
        <v>27.735300000000002</v>
      </c>
      <c r="I58" s="6">
        <v>30.307500000000001</v>
      </c>
      <c r="J58" s="6">
        <v>32.708099999999995</v>
      </c>
      <c r="K58" s="6">
        <v>35.277200000000001</v>
      </c>
      <c r="L58" s="6">
        <v>39.513499999999993</v>
      </c>
      <c r="M58" s="6">
        <v>45.594000000000008</v>
      </c>
      <c r="N58" s="6">
        <v>50.264399999999995</v>
      </c>
      <c r="O58" s="6">
        <v>55.160899999999998</v>
      </c>
      <c r="P58" s="6">
        <v>62.073300000000003</v>
      </c>
      <c r="Q58" s="6">
        <v>70.514799999999994</v>
      </c>
      <c r="R58" s="6">
        <v>83.435999999999993</v>
      </c>
      <c r="S58" s="6">
        <v>98.132400000000004</v>
      </c>
      <c r="T58" s="6">
        <v>118.20259999999999</v>
      </c>
      <c r="U58" s="6">
        <v>132.09059999999999</v>
      </c>
      <c r="V58" s="6">
        <v>151.29799999999997</v>
      </c>
      <c r="W58" s="6">
        <v>179.154</v>
      </c>
      <c r="X58" s="6">
        <v>207.70600000000002</v>
      </c>
      <c r="Y58" s="6">
        <v>237.39699999999999</v>
      </c>
      <c r="Z58" s="6">
        <v>277.762</v>
      </c>
      <c r="AA58" s="6">
        <v>313.57</v>
      </c>
      <c r="AB58" s="6">
        <v>346.00299999999999</v>
      </c>
      <c r="AC58" s="6">
        <v>373.83799999999997</v>
      </c>
      <c r="AD58" s="6">
        <v>396.74100000000004</v>
      </c>
      <c r="AE58" s="6">
        <v>422.03699999999998</v>
      </c>
      <c r="AF58" s="6">
        <v>444.83600000000007</v>
      </c>
      <c r="AG58" s="6">
        <v>475.53500000000003</v>
      </c>
      <c r="AH58" s="6">
        <v>502.52499999999998</v>
      </c>
      <c r="AI58" s="6">
        <v>528.48</v>
      </c>
      <c r="AJ58" s="6">
        <v>542.76</v>
      </c>
      <c r="AK58" s="6">
        <v>557.87599999999998</v>
      </c>
      <c r="AL58" s="6">
        <v>580.52200000000005</v>
      </c>
      <c r="AM58" s="6">
        <v>605.48500000000001</v>
      </c>
      <c r="AN58" s="6">
        <v>638.34399999999994</v>
      </c>
      <c r="AO58" s="6">
        <v>657.73500000000001</v>
      </c>
      <c r="AP58" s="6">
        <v>683.32799999999997</v>
      </c>
      <c r="AQ58" s="6">
        <v>714.89</v>
      </c>
      <c r="AR58" s="6">
        <v>744.22799999999995</v>
      </c>
      <c r="AS58" s="6">
        <v>774.31600000000003</v>
      </c>
      <c r="AT58" s="6">
        <v>788.11899999999991</v>
      </c>
      <c r="AU58" s="6">
        <v>803.18499999999995</v>
      </c>
      <c r="AV58" s="6">
        <v>841.68799999999987</v>
      </c>
      <c r="AW58" s="6">
        <v>881.86700000000008</v>
      </c>
      <c r="AX58" s="6">
        <v>932.06</v>
      </c>
      <c r="AY58" s="6">
        <v>969.3069999999999</v>
      </c>
      <c r="AZ58" s="6">
        <v>996.83900000000006</v>
      </c>
      <c r="BA58" s="6">
        <v>967.76699999999994</v>
      </c>
      <c r="BB58" s="6">
        <v>997.54700000000014</v>
      </c>
      <c r="BC58" s="6">
        <v>1052.566</v>
      </c>
      <c r="BD58" s="6">
        <v>1088.816</v>
      </c>
      <c r="BE58" s="6">
        <v>1125.153</v>
      </c>
      <c r="BF58" s="6">
        <v>1146.0169999999998</v>
      </c>
      <c r="BG58" s="6">
        <v>1168.9589999999998</v>
      </c>
      <c r="BH58" s="6">
        <v>1185.1739999999998</v>
      </c>
      <c r="BI58" s="6">
        <v>1230.059</v>
      </c>
      <c r="BJ58" s="6">
        <v>1260.9560000000001</v>
      </c>
      <c r="BK58" s="6">
        <v>1274.57</v>
      </c>
      <c r="BL58" s="6">
        <v>1213.6785</v>
      </c>
      <c r="BM58" s="6">
        <v>1315.6009999999997</v>
      </c>
      <c r="BN58" s="6">
        <v>1412.1248000000001</v>
      </c>
      <c r="BO58" s="68">
        <v>1453.4</v>
      </c>
    </row>
    <row r="59" spans="1:67" s="3" customFormat="1" x14ac:dyDescent="0.15">
      <c r="A59"/>
      <c r="B59" s="1" t="s">
        <v>42</v>
      </c>
      <c r="C59" s="3">
        <v>0.60399999999999998</v>
      </c>
      <c r="D59" s="3">
        <v>0.64600000000000002</v>
      </c>
      <c r="E59" s="3">
        <v>0.71599999999999997</v>
      </c>
      <c r="F59" s="3">
        <v>0.82299999999999995</v>
      </c>
      <c r="G59" s="3">
        <v>0.96799999999999997</v>
      </c>
      <c r="H59" s="3">
        <v>1.089</v>
      </c>
      <c r="I59" s="3">
        <v>1.234</v>
      </c>
      <c r="J59" s="3">
        <v>1.3240000000000001</v>
      </c>
      <c r="K59" s="3">
        <v>1.395</v>
      </c>
      <c r="L59" s="3">
        <v>1.458</v>
      </c>
      <c r="M59" s="3">
        <v>1.6259999999999999</v>
      </c>
      <c r="N59" s="3">
        <v>1.786</v>
      </c>
      <c r="O59" s="3">
        <v>1.9950000000000001</v>
      </c>
      <c r="P59" s="3">
        <v>2.2480000000000002</v>
      </c>
      <c r="Q59" s="3">
        <v>2.5110000000000001</v>
      </c>
      <c r="R59" s="3">
        <v>2.95</v>
      </c>
      <c r="S59" s="3">
        <v>3.5840000000000001</v>
      </c>
      <c r="T59" s="3">
        <v>4.3170000000000002</v>
      </c>
      <c r="U59" s="3">
        <v>4.8470000000000004</v>
      </c>
      <c r="V59" s="3">
        <v>5.8259999999999996</v>
      </c>
      <c r="W59" s="3">
        <v>6.4260000000000002</v>
      </c>
      <c r="X59" s="3">
        <v>7.44</v>
      </c>
      <c r="Y59" s="3">
        <v>8.58</v>
      </c>
      <c r="Z59" s="3">
        <v>10.07</v>
      </c>
      <c r="AA59" s="3">
        <v>10.906000000000001</v>
      </c>
      <c r="AB59" s="3">
        <v>11.913</v>
      </c>
      <c r="AC59" s="3">
        <v>12.85</v>
      </c>
      <c r="AD59" s="3">
        <v>13.992000000000001</v>
      </c>
      <c r="AE59" s="3">
        <v>14.358000000000001</v>
      </c>
      <c r="AF59" s="3">
        <v>15.013</v>
      </c>
      <c r="AG59" s="3">
        <v>15.153</v>
      </c>
      <c r="AH59" s="3">
        <v>15.903</v>
      </c>
      <c r="AI59" s="3">
        <v>16.824999999999999</v>
      </c>
      <c r="AJ59" s="3">
        <v>18.061</v>
      </c>
      <c r="AK59" s="3">
        <v>19.192</v>
      </c>
      <c r="AL59" s="3">
        <v>19.934999999999999</v>
      </c>
      <c r="AM59" s="3">
        <v>20.739000000000001</v>
      </c>
      <c r="AN59" s="3">
        <v>22.434000000000001</v>
      </c>
      <c r="AO59" s="3">
        <v>23.274000000000001</v>
      </c>
      <c r="AP59" s="3">
        <v>23.923999999999999</v>
      </c>
      <c r="AQ59" s="3">
        <v>24.783999999999999</v>
      </c>
      <c r="AR59" s="3">
        <v>25.873999999999999</v>
      </c>
      <c r="AS59" s="3">
        <v>26.61</v>
      </c>
      <c r="AT59" s="3">
        <v>27.802</v>
      </c>
      <c r="AU59" s="3">
        <v>29.265000000000001</v>
      </c>
      <c r="AV59" s="3">
        <v>30.001999999999999</v>
      </c>
      <c r="AW59" s="3">
        <v>31.064</v>
      </c>
      <c r="AX59" s="3">
        <v>31.782</v>
      </c>
      <c r="AY59" s="3">
        <v>33.51</v>
      </c>
      <c r="AZ59" s="3">
        <v>34.875</v>
      </c>
      <c r="BA59" s="3">
        <v>36.722999999999999</v>
      </c>
      <c r="BB59" s="3">
        <v>38.027999999999999</v>
      </c>
      <c r="BC59" s="3">
        <v>39.56</v>
      </c>
      <c r="BD59" s="3">
        <v>40.98</v>
      </c>
      <c r="BE59" s="3">
        <v>41.947000000000003</v>
      </c>
      <c r="BF59" s="3">
        <v>42.463999999999999</v>
      </c>
      <c r="BG59" s="3">
        <v>42.655000000000001</v>
      </c>
      <c r="BH59" s="3">
        <v>42.93</v>
      </c>
      <c r="BI59" s="3">
        <v>43.040999999999997</v>
      </c>
      <c r="BJ59" s="3">
        <v>43.658999999999999</v>
      </c>
      <c r="BK59" s="3">
        <v>43.965000000000003</v>
      </c>
      <c r="BL59" s="3">
        <v>44.457999999999998</v>
      </c>
      <c r="BM59" s="3">
        <v>44.71</v>
      </c>
      <c r="BN59" s="3">
        <v>46.569000000000003</v>
      </c>
    </row>
    <row r="60" spans="1:67" s="3" customFormat="1" x14ac:dyDescent="0.15">
      <c r="A60"/>
      <c r="B60" s="1" t="s">
        <v>43</v>
      </c>
      <c r="C60" s="3">
        <v>0.16639999999999999</v>
      </c>
      <c r="D60" s="3">
        <v>0.17680000000000001</v>
      </c>
      <c r="E60" s="3">
        <v>0.1961</v>
      </c>
      <c r="F60" s="3">
        <v>0.22359999999999999</v>
      </c>
      <c r="G60" s="3">
        <v>0.25580000000000003</v>
      </c>
      <c r="H60" s="3">
        <v>0.28270000000000001</v>
      </c>
      <c r="I60" s="3">
        <v>0.3049</v>
      </c>
      <c r="J60" s="3">
        <v>0.32930000000000004</v>
      </c>
      <c r="K60" s="3">
        <v>0.35869999999999996</v>
      </c>
      <c r="L60" s="3">
        <v>0.4093</v>
      </c>
      <c r="M60" s="3">
        <v>0.46239999999999998</v>
      </c>
      <c r="N60" s="3">
        <v>0.51779999999999993</v>
      </c>
      <c r="O60" s="3">
        <v>0.59239999999999993</v>
      </c>
      <c r="P60" s="3">
        <v>0.66470000000000007</v>
      </c>
      <c r="Q60" s="3">
        <v>0.74890000000000001</v>
      </c>
      <c r="R60" s="3">
        <v>0.89779999999999993</v>
      </c>
      <c r="S60" s="3">
        <v>1.0985</v>
      </c>
      <c r="T60" s="3">
        <v>1.2939000000000001</v>
      </c>
      <c r="U60" s="3">
        <v>1.4735</v>
      </c>
      <c r="V60" s="3">
        <v>1.72</v>
      </c>
      <c r="W60" s="3">
        <v>2.0310000000000001</v>
      </c>
      <c r="X60" s="3">
        <v>2.3109999999999999</v>
      </c>
      <c r="Y60" s="3">
        <v>2.9359999999999999</v>
      </c>
      <c r="Z60" s="3">
        <v>3.641</v>
      </c>
      <c r="AA60" s="3">
        <v>4.226</v>
      </c>
      <c r="AB60" s="3">
        <v>4.7690000000000001</v>
      </c>
      <c r="AC60" s="3">
        <v>5.0490000000000004</v>
      </c>
      <c r="AD60" s="3">
        <v>5.3680000000000003</v>
      </c>
      <c r="AE60" s="3">
        <v>5.6829999999999998</v>
      </c>
      <c r="AF60" s="3">
        <v>6.0410000000000004</v>
      </c>
      <c r="AG60" s="3">
        <v>6.4640000000000004</v>
      </c>
      <c r="AH60" s="3">
        <v>6.9770000000000003</v>
      </c>
      <c r="AI60" s="3">
        <v>7.04</v>
      </c>
      <c r="AJ60" s="3">
        <v>7.0419999999999998</v>
      </c>
      <c r="AK60" s="3">
        <v>7.3419999999999996</v>
      </c>
      <c r="AL60" s="3">
        <v>7.3860000000000001</v>
      </c>
      <c r="AM60" s="3">
        <v>7.8719999999999999</v>
      </c>
      <c r="AN60" s="3">
        <v>8.01</v>
      </c>
      <c r="AO60" s="3">
        <v>7.9109999999999996</v>
      </c>
      <c r="AP60" s="3">
        <v>8.3420000000000005</v>
      </c>
      <c r="AQ60" s="3">
        <v>8.6389999999999993</v>
      </c>
      <c r="AR60" s="3">
        <v>9.0579999999999998</v>
      </c>
      <c r="AS60" s="3">
        <v>9.59</v>
      </c>
      <c r="AT60" s="3">
        <v>9.9350000000000005</v>
      </c>
      <c r="AU60" s="3">
        <v>10.074</v>
      </c>
      <c r="AV60" s="3">
        <v>10.29</v>
      </c>
      <c r="AW60" s="3">
        <v>10.785</v>
      </c>
      <c r="AX60" s="3">
        <v>11.012</v>
      </c>
      <c r="AY60" s="3">
        <v>11.494999999999999</v>
      </c>
      <c r="AZ60" s="3">
        <v>12.132</v>
      </c>
      <c r="BA60" s="3">
        <v>13.128</v>
      </c>
      <c r="BB60" s="3">
        <v>13.563000000000001</v>
      </c>
      <c r="BC60" s="3">
        <v>14.173</v>
      </c>
      <c r="BD60" s="3">
        <v>13.698</v>
      </c>
      <c r="BE60" s="3">
        <v>14.281000000000001</v>
      </c>
      <c r="BF60" s="3">
        <v>14.108000000000001</v>
      </c>
      <c r="BG60" s="3">
        <v>14.545999999999999</v>
      </c>
      <c r="BH60" s="3">
        <v>14.603</v>
      </c>
      <c r="BI60" s="3">
        <v>14.999000000000001</v>
      </c>
      <c r="BJ60" s="3">
        <v>15.315</v>
      </c>
      <c r="BK60" s="3">
        <v>15.816000000000001</v>
      </c>
      <c r="BL60" s="3">
        <v>15.839</v>
      </c>
      <c r="BM60" s="3">
        <v>16.475999999999999</v>
      </c>
      <c r="BN60" s="3">
        <v>17.030999999999999</v>
      </c>
    </row>
    <row r="61" spans="1:67" s="3" customFormat="1" x14ac:dyDescent="0.15">
      <c r="A61"/>
      <c r="B61" s="1" t="s">
        <v>44</v>
      </c>
      <c r="C61" s="3">
        <v>0</v>
      </c>
      <c r="D61" s="3">
        <v>0</v>
      </c>
      <c r="E61" s="3">
        <v>0</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0.25739999999999996</v>
      </c>
      <c r="AB61" s="3">
        <v>0.26800000000000002</v>
      </c>
      <c r="AC61" s="3">
        <v>0.27860000000000001</v>
      </c>
      <c r="AD61" s="3">
        <v>0.28920000000000001</v>
      </c>
      <c r="AE61" s="3">
        <v>0.29919999999999997</v>
      </c>
      <c r="AF61" s="3">
        <v>0.31039999999999995</v>
      </c>
      <c r="AG61" s="3">
        <v>0.32100000000000001</v>
      </c>
      <c r="AH61" s="3">
        <v>0.33160000000000001</v>
      </c>
      <c r="AI61" s="3">
        <v>0.3422</v>
      </c>
      <c r="AJ61" s="3">
        <v>0.3528</v>
      </c>
      <c r="AK61" s="3">
        <v>0.3634</v>
      </c>
      <c r="AL61" s="3">
        <v>0.374</v>
      </c>
      <c r="AM61" s="3">
        <v>0.3846</v>
      </c>
      <c r="AN61" s="3">
        <v>0.3952</v>
      </c>
      <c r="AO61" s="3">
        <v>0.40579999999999999</v>
      </c>
      <c r="AP61" s="3">
        <v>0.41639999999999999</v>
      </c>
      <c r="AQ61" s="3">
        <v>0.42699999999999999</v>
      </c>
      <c r="AR61" s="3">
        <v>0.45700000000000002</v>
      </c>
      <c r="AS61" s="3">
        <v>2.9780000000000002</v>
      </c>
      <c r="AT61" s="3">
        <v>2.6150000000000002</v>
      </c>
      <c r="AU61" s="3">
        <v>3.0350000000000001</v>
      </c>
      <c r="AV61" s="3">
        <v>3.3149999999999999</v>
      </c>
      <c r="AW61" s="3">
        <v>4.0430000000000001</v>
      </c>
      <c r="AX61" s="3">
        <v>6.0389999999999997</v>
      </c>
      <c r="AY61" s="3">
        <v>9.5229999999999997</v>
      </c>
      <c r="AZ61" s="3">
        <v>12.356</v>
      </c>
      <c r="BA61" s="3">
        <v>18.599</v>
      </c>
      <c r="BB61" s="3">
        <v>17.416</v>
      </c>
      <c r="BC61" s="3">
        <v>14.93</v>
      </c>
      <c r="BD61" s="3">
        <v>14.593</v>
      </c>
      <c r="BE61" s="3">
        <v>13.68</v>
      </c>
      <c r="BF61" s="3">
        <v>21.27</v>
      </c>
      <c r="BG61" s="3">
        <v>26.658999999999999</v>
      </c>
      <c r="BH61" s="3">
        <v>25.878</v>
      </c>
      <c r="BI61" s="3">
        <v>28.984999999999999</v>
      </c>
      <c r="BJ61" s="3">
        <v>36.493000000000002</v>
      </c>
      <c r="BK61" s="3">
        <v>35.936</v>
      </c>
      <c r="BL61" s="3">
        <v>26.056000000000001</v>
      </c>
      <c r="BM61" s="3">
        <v>22.07</v>
      </c>
      <c r="BN61" s="3">
        <v>21.978999999999999</v>
      </c>
    </row>
    <row r="62" spans="1:67" s="3" customFormat="1" x14ac:dyDescent="0.15">
      <c r="A62"/>
      <c r="B62" s="1" t="s">
        <v>45</v>
      </c>
      <c r="C62" s="3">
        <v>14.780700000000001</v>
      </c>
      <c r="D62" s="3">
        <v>15.973199999999999</v>
      </c>
      <c r="E62" s="3">
        <v>17.965599999999998</v>
      </c>
      <c r="F62" s="3">
        <v>20.205299999999998</v>
      </c>
      <c r="G62" s="3">
        <v>23.223800000000001</v>
      </c>
      <c r="H62" s="3">
        <v>26.363600000000005</v>
      </c>
      <c r="I62" s="3">
        <v>28.768599999999996</v>
      </c>
      <c r="J62" s="3">
        <v>31.054799999999993</v>
      </c>
      <c r="K62" s="3">
        <v>33.523499999999999</v>
      </c>
      <c r="L62" s="3">
        <v>37.646199999999993</v>
      </c>
      <c r="M62" s="3">
        <v>43.505600000000008</v>
      </c>
      <c r="N62" s="3">
        <v>47.960599999999992</v>
      </c>
      <c r="O62" s="3">
        <v>52.573500000000003</v>
      </c>
      <c r="P62" s="3">
        <v>59.160600000000002</v>
      </c>
      <c r="Q62" s="3">
        <v>67.254899999999992</v>
      </c>
      <c r="R62" s="3">
        <v>79.588199999999986</v>
      </c>
      <c r="S62" s="3">
        <v>93.4499</v>
      </c>
      <c r="T62" s="3">
        <v>112.59169999999999</v>
      </c>
      <c r="U62" s="3">
        <v>125.7701</v>
      </c>
      <c r="V62" s="3">
        <v>143.75199999999998</v>
      </c>
      <c r="W62" s="3">
        <v>170.697</v>
      </c>
      <c r="X62" s="3">
        <v>197.95500000000001</v>
      </c>
      <c r="Y62" s="3">
        <v>225.88099999999997</v>
      </c>
      <c r="Z62" s="3">
        <v>264.05099999999999</v>
      </c>
      <c r="AA62" s="3">
        <v>298.18059999999997</v>
      </c>
      <c r="AB62" s="3">
        <v>329.053</v>
      </c>
      <c r="AC62" s="3">
        <v>355.66039999999998</v>
      </c>
      <c r="AD62" s="3">
        <v>377.09180000000003</v>
      </c>
      <c r="AE62" s="3">
        <v>401.6968</v>
      </c>
      <c r="AF62" s="3">
        <v>423.47160000000008</v>
      </c>
      <c r="AG62" s="3">
        <v>453.59699999999992</v>
      </c>
      <c r="AH62" s="3">
        <v>479.3134</v>
      </c>
      <c r="AI62" s="3">
        <v>504.2727999999999</v>
      </c>
      <c r="AJ62" s="3">
        <v>517.30419999999992</v>
      </c>
      <c r="AK62" s="3">
        <v>530.97860000000003</v>
      </c>
      <c r="AL62" s="3">
        <v>552.82700000000011</v>
      </c>
      <c r="AM62" s="3">
        <v>576.48940000000005</v>
      </c>
      <c r="AN62" s="3">
        <v>607.50479999999993</v>
      </c>
      <c r="AO62" s="3">
        <v>626.14420000000018</v>
      </c>
      <c r="AP62" s="3">
        <v>650.64560000000006</v>
      </c>
      <c r="AQ62" s="3">
        <v>681.04</v>
      </c>
      <c r="AR62" s="3">
        <v>708.83899999999994</v>
      </c>
      <c r="AS62" s="3">
        <v>735.13800000000003</v>
      </c>
      <c r="AT62" s="3">
        <v>747.76699999999994</v>
      </c>
      <c r="AU62" s="3">
        <v>760.81100000000004</v>
      </c>
      <c r="AV62" s="3">
        <v>798.0809999999999</v>
      </c>
      <c r="AW62" s="3">
        <v>835.97500000000002</v>
      </c>
      <c r="AX62" s="3">
        <v>883.22699999999986</v>
      </c>
      <c r="AY62" s="3">
        <v>914.77899999999988</v>
      </c>
      <c r="AZ62" s="3">
        <v>937.47600000000011</v>
      </c>
      <c r="BA62" s="3">
        <v>899.31699999999989</v>
      </c>
      <c r="BB62" s="3">
        <v>928.54</v>
      </c>
      <c r="BC62" s="3">
        <v>983.90300000000013</v>
      </c>
      <c r="BD62" s="3">
        <v>1019.545</v>
      </c>
      <c r="BE62" s="3">
        <v>1055.2449999999999</v>
      </c>
      <c r="BF62" s="3">
        <v>1068.175</v>
      </c>
      <c r="BG62" s="3">
        <v>1085.0989999999997</v>
      </c>
      <c r="BH62" s="3">
        <v>1101.7629999999997</v>
      </c>
      <c r="BI62" s="3">
        <v>1143.0340000000001</v>
      </c>
      <c r="BJ62" s="3">
        <v>1165.489</v>
      </c>
      <c r="BK62" s="3">
        <v>1178.8530000000001</v>
      </c>
      <c r="BL62" s="3">
        <v>1127.3254999999999</v>
      </c>
      <c r="BM62" s="3">
        <v>1232.3449999999996</v>
      </c>
      <c r="BN62" s="3">
        <v>1326.5458000000001</v>
      </c>
    </row>
    <row r="63" spans="1:67" s="3" customFormat="1" x14ac:dyDescent="0.15">
      <c r="A63"/>
      <c r="B63" s="1" t="s">
        <v>0</v>
      </c>
    </row>
    <row r="64" spans="1:67" s="3" customFormat="1" x14ac:dyDescent="0.15">
      <c r="A64"/>
      <c r="B64" s="1" t="s">
        <v>46</v>
      </c>
    </row>
    <row r="65" spans="1:67" s="3" customFormat="1" x14ac:dyDescent="0.15">
      <c r="A65"/>
      <c r="B65" s="1" t="s">
        <v>47</v>
      </c>
      <c r="C65" s="3">
        <v>2.831</v>
      </c>
      <c r="D65" s="3">
        <v>3.0009999999999999</v>
      </c>
      <c r="E65" s="3">
        <v>3.363</v>
      </c>
      <c r="F65" s="3">
        <v>3.3340000000000001</v>
      </c>
      <c r="G65" s="3">
        <v>3.93</v>
      </c>
      <c r="H65" s="3">
        <v>4.9649999999999999</v>
      </c>
      <c r="I65" s="3">
        <v>5.335</v>
      </c>
      <c r="J65" s="3">
        <v>5.6769999999999996</v>
      </c>
      <c r="K65" s="3">
        <v>5.492</v>
      </c>
      <c r="L65" s="3">
        <v>5.2530000000000001</v>
      </c>
      <c r="M65" s="3">
        <v>6.8289999999999997</v>
      </c>
      <c r="N65" s="3">
        <v>7.5229999999999997</v>
      </c>
      <c r="O65" s="3">
        <v>7.5970000000000004</v>
      </c>
      <c r="P65" s="3">
        <v>9.2970000000000006</v>
      </c>
      <c r="Q65" s="3">
        <v>9.5370000000000008</v>
      </c>
      <c r="R65" s="3">
        <v>11.429</v>
      </c>
      <c r="S65" s="3">
        <v>7.1219999999999999</v>
      </c>
      <c r="T65" s="3">
        <v>13.153</v>
      </c>
      <c r="U65" s="3">
        <v>12.162000000000001</v>
      </c>
      <c r="V65" s="3">
        <v>10.444000000000001</v>
      </c>
      <c r="W65" s="3">
        <v>18.702000000000002</v>
      </c>
      <c r="X65" s="3">
        <v>21.001999999999999</v>
      </c>
      <c r="Y65" s="3">
        <v>14.509</v>
      </c>
      <c r="Z65" s="3">
        <v>16.28</v>
      </c>
      <c r="AA65" s="3">
        <v>16.55</v>
      </c>
      <c r="AB65" s="3">
        <v>17.809999999999999</v>
      </c>
      <c r="AC65" s="3">
        <v>16.847000000000001</v>
      </c>
      <c r="AD65" s="3">
        <v>15.627000000000001</v>
      </c>
      <c r="AE65" s="3">
        <v>24.763000000000002</v>
      </c>
      <c r="AF65" s="3">
        <v>26.033000000000001</v>
      </c>
      <c r="AG65" s="3">
        <v>35.671999999999997</v>
      </c>
      <c r="AH65" s="3">
        <v>36.121000000000002</v>
      </c>
      <c r="AI65" s="3">
        <v>28.382000000000001</v>
      </c>
      <c r="AJ65" s="3">
        <v>12.301</v>
      </c>
      <c r="AK65" s="3">
        <v>-5.117</v>
      </c>
      <c r="AL65" s="3">
        <v>1.5149999999999999</v>
      </c>
      <c r="AM65" s="3">
        <v>5.319</v>
      </c>
      <c r="AN65" s="3">
        <v>12.422000000000001</v>
      </c>
      <c r="AO65" s="3">
        <v>13.874000000000001</v>
      </c>
      <c r="AP65" s="3">
        <v>28.82</v>
      </c>
      <c r="AQ65" s="3">
        <v>43.482999999999997</v>
      </c>
      <c r="AR65" s="3">
        <v>46.304000000000002</v>
      </c>
      <c r="AS65" s="3">
        <v>47.585999999999999</v>
      </c>
      <c r="AT65" s="3">
        <v>20.170999999999999</v>
      </c>
      <c r="AU65" s="3">
        <v>6.2869999999999999</v>
      </c>
      <c r="AV65" s="3">
        <v>14.728999999999999</v>
      </c>
      <c r="AW65" s="3">
        <v>22.446999999999999</v>
      </c>
      <c r="AX65" s="3">
        <v>41.607999999999997</v>
      </c>
      <c r="AY65" s="3">
        <v>41.171999999999997</v>
      </c>
      <c r="AZ65" s="3">
        <v>35.014000000000003</v>
      </c>
      <c r="BA65" s="3">
        <v>-35.265999999999998</v>
      </c>
      <c r="BB65" s="3">
        <v>-33.475999999999999</v>
      </c>
      <c r="BC65" s="3">
        <v>-5.2910000000000004</v>
      </c>
      <c r="BD65" s="3">
        <v>3.427</v>
      </c>
      <c r="BE65" s="3">
        <v>18.123000000000001</v>
      </c>
      <c r="BF65" s="3">
        <v>15.467000000000001</v>
      </c>
      <c r="BG65" s="3">
        <v>15.19</v>
      </c>
      <c r="BH65" s="3">
        <v>14.561999999999999</v>
      </c>
      <c r="BI65" s="3">
        <v>39.787999999999997</v>
      </c>
      <c r="BJ65" s="3">
        <v>42.491999999999997</v>
      </c>
      <c r="BK65" s="3">
        <v>28.61</v>
      </c>
      <c r="BL65" s="3">
        <v>-97.221199999999996</v>
      </c>
      <c r="BM65" s="3">
        <v>-54.2973</v>
      </c>
      <c r="BN65" s="3">
        <v>-9.0509000000000004</v>
      </c>
    </row>
    <row r="66" spans="1:67" s="3" customFormat="1" x14ac:dyDescent="0.15">
      <c r="A66"/>
      <c r="B66" s="1" t="s">
        <v>48</v>
      </c>
      <c r="C66" s="55">
        <v>0.61790000000000056</v>
      </c>
      <c r="D66" s="3">
        <v>0.55099999999999838</v>
      </c>
      <c r="E66" s="3">
        <v>0.58170000000000144</v>
      </c>
      <c r="F66" s="3">
        <v>9.6899999999997988E-2</v>
      </c>
      <c r="G66" s="3">
        <v>0.24660000000000082</v>
      </c>
      <c r="H66" s="3">
        <v>0.5873000000000026</v>
      </c>
      <c r="I66" s="3">
        <v>0.42749999999999488</v>
      </c>
      <c r="J66" s="3">
        <v>0.17809999999999349</v>
      </c>
      <c r="K66" s="3">
        <v>-0.48779999999999291</v>
      </c>
      <c r="L66" s="3">
        <v>-1.4054999999999964</v>
      </c>
      <c r="M66" s="3">
        <v>-0.18199999999998795</v>
      </c>
      <c r="N66" s="3">
        <v>-4.3600000000004968E-2</v>
      </c>
      <c r="O66" s="3">
        <v>-0.42210000000000036</v>
      </c>
      <c r="P66" s="3">
        <v>0.3423000000000016</v>
      </c>
      <c r="Q66" s="3">
        <v>-0.12220000000000653</v>
      </c>
      <c r="R66" s="3">
        <v>0.19699999999998852</v>
      </c>
      <c r="S66" s="3">
        <v>-6.8876000000000062</v>
      </c>
      <c r="T66" s="3">
        <v>-4.4424000000000063</v>
      </c>
      <c r="U66" s="3">
        <v>-3.4944000000000131</v>
      </c>
      <c r="V66" s="3">
        <v>-6.26400000000001</v>
      </c>
      <c r="W66" s="3">
        <v>-1.9190000000000111</v>
      </c>
      <c r="X66" s="3">
        <v>-1.9359999999999786</v>
      </c>
      <c r="Y66" s="3">
        <v>-12.277999999999992</v>
      </c>
      <c r="Z66" s="3">
        <v>-16.624000000000024</v>
      </c>
      <c r="AA66" s="3">
        <v>-16.527999999999963</v>
      </c>
      <c r="AB66" s="3">
        <v>-19.344999999999999</v>
      </c>
      <c r="AC66" s="3">
        <v>-22.522000000000162</v>
      </c>
      <c r="AD66" s="3">
        <v>-26.045999999999935</v>
      </c>
      <c r="AE66" s="3">
        <v>-17.242999999999995</v>
      </c>
      <c r="AF66" s="3">
        <v>-23.726999999999975</v>
      </c>
      <c r="AG66" s="3">
        <v>-17.770000000000095</v>
      </c>
      <c r="AH66" s="3">
        <v>-25.641000000000076</v>
      </c>
      <c r="AI66" s="3">
        <v>-31.255000000000109</v>
      </c>
      <c r="AJ66" s="3">
        <v>-52.038000000000011</v>
      </c>
      <c r="AK66" s="3">
        <v>-72.625</v>
      </c>
      <c r="AL66" s="3">
        <v>-63.983999999999924</v>
      </c>
      <c r="AM66" s="3">
        <v>-62.23599999999999</v>
      </c>
      <c r="AN66" s="3">
        <v>-48.912000000000035</v>
      </c>
      <c r="AO66" s="3">
        <v>-47.223999999999819</v>
      </c>
      <c r="AP66" s="3">
        <v>-32.156000000000063</v>
      </c>
      <c r="AQ66" s="3">
        <v>-22.456999999999994</v>
      </c>
      <c r="AR66" s="3">
        <v>-19.495000000000118</v>
      </c>
      <c r="AS66" s="3">
        <v>-21.215</v>
      </c>
      <c r="AT66" s="3">
        <v>-50.179000000000087</v>
      </c>
      <c r="AU66" s="3">
        <v>-65.479000000000042</v>
      </c>
      <c r="AV66" s="3">
        <v>-61.184000000000083</v>
      </c>
      <c r="AW66" s="3">
        <v>-59.255999999999858</v>
      </c>
      <c r="AX66" s="3">
        <v>-45.163000000000011</v>
      </c>
      <c r="AY66" s="3">
        <v>-51.179000000000087</v>
      </c>
      <c r="AZ66" s="3">
        <v>-65.025999999999954</v>
      </c>
      <c r="BA66" s="3">
        <v>-138.93400000000008</v>
      </c>
      <c r="BB66" s="3">
        <v>-137.40899999999976</v>
      </c>
      <c r="BC66" s="3">
        <v>-106.10400000000004</v>
      </c>
      <c r="BD66" s="3">
        <v>-104.04299999999989</v>
      </c>
      <c r="BE66" s="3">
        <v>-86.468000000000004</v>
      </c>
      <c r="BF66" s="3">
        <v>-83.941000000000003</v>
      </c>
      <c r="BG66" s="3">
        <v>-79.697000000000116</v>
      </c>
      <c r="BH66" s="3">
        <v>-81.260999999999967</v>
      </c>
      <c r="BI66" s="3">
        <v>-67.961999999999989</v>
      </c>
      <c r="BJ66" s="3">
        <v>-54.0949999999998</v>
      </c>
      <c r="BK66" s="3">
        <v>-74.704999999999927</v>
      </c>
      <c r="BL66" s="3">
        <v>-208.23620000000005</v>
      </c>
      <c r="BM66" s="3">
        <v>-162.07880000000023</v>
      </c>
      <c r="BN66" s="3">
        <v>-126.79589999999985</v>
      </c>
      <c r="BO66" s="67">
        <v>-154</v>
      </c>
    </row>
    <row r="67" spans="1:67" s="3" customFormat="1" x14ac:dyDescent="0.15">
      <c r="A67"/>
      <c r="B67" s="1"/>
    </row>
    <row r="68" spans="1:67" s="3" customFormat="1" x14ac:dyDescent="0.15">
      <c r="A68"/>
      <c r="B68" s="1" t="s">
        <v>49</v>
      </c>
      <c r="V68" s="13">
        <v>74</v>
      </c>
      <c r="W68" s="13">
        <v>84.4</v>
      </c>
      <c r="X68" s="13">
        <v>94.1</v>
      </c>
      <c r="Y68" s="13">
        <v>112.4</v>
      </c>
      <c r="Z68" s="13">
        <v>148.6</v>
      </c>
      <c r="AA68" s="13">
        <v>173.6</v>
      </c>
      <c r="AB68" s="13">
        <v>205.7</v>
      </c>
      <c r="AC68" s="13">
        <v>232.6</v>
      </c>
      <c r="AD68" s="13">
        <v>255</v>
      </c>
      <c r="AE68" s="13">
        <v>288.3</v>
      </c>
      <c r="AF68" s="13">
        <v>311.2</v>
      </c>
      <c r="AG68" s="13">
        <v>343.4</v>
      </c>
      <c r="AH68" s="13">
        <v>374.9</v>
      </c>
      <c r="AI68" s="13">
        <v>398.2</v>
      </c>
      <c r="AJ68" s="13">
        <v>454.9</v>
      </c>
      <c r="AK68" s="13">
        <v>531.70000000000005</v>
      </c>
      <c r="AL68" s="13">
        <v>588.6</v>
      </c>
      <c r="AM68" s="13">
        <v>683.5</v>
      </c>
      <c r="AN68" s="13">
        <v>751.3</v>
      </c>
      <c r="AO68" s="13">
        <v>794.1</v>
      </c>
      <c r="AP68" s="13">
        <v>829.4</v>
      </c>
      <c r="AQ68" s="13">
        <v>847.6</v>
      </c>
      <c r="AR68" s="13">
        <v>870.6</v>
      </c>
      <c r="AS68" s="13">
        <v>897.4</v>
      </c>
      <c r="AT68" s="13">
        <v>956.8</v>
      </c>
      <c r="AU68" s="13">
        <v>1050.4000000000001</v>
      </c>
      <c r="AV68" s="13">
        <v>1123.5999999999999</v>
      </c>
      <c r="AW68" s="13">
        <v>1189.9000000000001</v>
      </c>
      <c r="AX68" s="13">
        <v>1194.0999999999999</v>
      </c>
      <c r="AY68" s="13">
        <v>1252.9000000000001</v>
      </c>
      <c r="AZ68" s="13">
        <v>1370.3</v>
      </c>
      <c r="BA68" s="13">
        <v>1608</v>
      </c>
      <c r="BB68" s="13">
        <v>1701.1</v>
      </c>
      <c r="BC68" s="13">
        <v>1808</v>
      </c>
      <c r="BD68" s="13">
        <v>1892.5</v>
      </c>
      <c r="BE68" s="13">
        <v>1977.7</v>
      </c>
      <c r="BF68" s="13">
        <v>2039.9</v>
      </c>
      <c r="BG68" s="13">
        <v>2101.3000000000002</v>
      </c>
      <c r="BH68" s="13">
        <v>2188.5</v>
      </c>
      <c r="BI68" s="13">
        <v>2254.3000000000002</v>
      </c>
      <c r="BJ68" s="13">
        <v>2310.9</v>
      </c>
      <c r="BK68" s="13">
        <v>2374.9</v>
      </c>
      <c r="BL68" s="13">
        <v>2657.4</v>
      </c>
      <c r="BM68" s="13">
        <v>2823.7</v>
      </c>
      <c r="BN68" s="13">
        <v>2949.3</v>
      </c>
      <c r="BO68" s="21">
        <v>3101.2</v>
      </c>
    </row>
    <row r="69" spans="1:67" s="3" customFormat="1" x14ac:dyDescent="0.15">
      <c r="A69"/>
      <c r="B69" s="1"/>
    </row>
    <row r="70" spans="1:67" s="3" customFormat="1" x14ac:dyDescent="0.15">
      <c r="A70"/>
      <c r="B70" s="1" t="s">
        <v>56</v>
      </c>
    </row>
    <row r="71" spans="1:67" s="3" customFormat="1" x14ac:dyDescent="0.15">
      <c r="A71"/>
      <c r="B71" s="1"/>
      <c r="W71" s="3">
        <f>V68-W66</f>
        <v>75.919000000000011</v>
      </c>
      <c r="X71" s="3">
        <f t="shared" ref="X71:BN71" si="0">W68-X66</f>
        <v>86.335999999999984</v>
      </c>
      <c r="Y71" s="3">
        <f t="shared" si="0"/>
        <v>106.37799999999999</v>
      </c>
      <c r="Z71" s="3">
        <f t="shared" si="0"/>
        <v>129.02400000000003</v>
      </c>
      <c r="AA71" s="3">
        <f t="shared" si="0"/>
        <v>165.12799999999996</v>
      </c>
      <c r="AB71" s="3">
        <f t="shared" si="0"/>
        <v>192.94499999999999</v>
      </c>
      <c r="AC71" s="3">
        <f t="shared" si="0"/>
        <v>228.22200000000015</v>
      </c>
      <c r="AD71" s="3">
        <f t="shared" si="0"/>
        <v>258.64599999999996</v>
      </c>
      <c r="AE71" s="3">
        <f t="shared" si="0"/>
        <v>272.24299999999999</v>
      </c>
      <c r="AF71" s="3">
        <f t="shared" si="0"/>
        <v>312.02699999999999</v>
      </c>
      <c r="AG71" s="3">
        <f t="shared" si="0"/>
        <v>328.97000000000008</v>
      </c>
      <c r="AH71" s="3">
        <f t="shared" si="0"/>
        <v>369.04100000000005</v>
      </c>
      <c r="AI71" s="3">
        <f t="shared" si="0"/>
        <v>406.15500000000009</v>
      </c>
      <c r="AJ71" s="3">
        <f t="shared" si="0"/>
        <v>450.238</v>
      </c>
      <c r="AK71" s="3">
        <f t="shared" si="0"/>
        <v>527.52499999999998</v>
      </c>
      <c r="AL71" s="3">
        <f t="shared" si="0"/>
        <v>595.68399999999997</v>
      </c>
      <c r="AM71" s="3">
        <f t="shared" si="0"/>
        <v>650.83600000000001</v>
      </c>
      <c r="AN71" s="3">
        <f t="shared" si="0"/>
        <v>732.41200000000003</v>
      </c>
      <c r="AO71" s="3">
        <f t="shared" si="0"/>
        <v>798.52399999999977</v>
      </c>
      <c r="AP71" s="3">
        <f t="shared" si="0"/>
        <v>826.25600000000009</v>
      </c>
      <c r="AQ71" s="3">
        <f t="shared" si="0"/>
        <v>851.85699999999997</v>
      </c>
      <c r="AR71" s="3">
        <f t="shared" si="0"/>
        <v>867.09500000000014</v>
      </c>
      <c r="AS71" s="3">
        <f t="shared" si="0"/>
        <v>891.81500000000005</v>
      </c>
      <c r="AT71" s="3">
        <f t="shared" si="0"/>
        <v>947.57900000000006</v>
      </c>
      <c r="AU71" s="3">
        <f t="shared" si="0"/>
        <v>1022.279</v>
      </c>
      <c r="AV71" s="3">
        <f t="shared" si="0"/>
        <v>1111.5840000000003</v>
      </c>
      <c r="AW71" s="3">
        <f t="shared" si="0"/>
        <v>1182.8559999999998</v>
      </c>
      <c r="AX71" s="3">
        <f t="shared" si="0"/>
        <v>1235.0630000000001</v>
      </c>
      <c r="AY71" s="3">
        <f t="shared" si="0"/>
        <v>1245.279</v>
      </c>
      <c r="AZ71" s="3">
        <f t="shared" si="0"/>
        <v>1317.9259999999999</v>
      </c>
      <c r="BA71" s="3">
        <f t="shared" si="0"/>
        <v>1509.2339999999999</v>
      </c>
      <c r="BB71" s="3">
        <f t="shared" si="0"/>
        <v>1745.4089999999997</v>
      </c>
      <c r="BC71" s="3">
        <f t="shared" si="0"/>
        <v>1807.204</v>
      </c>
      <c r="BD71" s="3">
        <f t="shared" si="0"/>
        <v>1912.0429999999999</v>
      </c>
      <c r="BE71" s="3">
        <f t="shared" si="0"/>
        <v>1978.9680000000001</v>
      </c>
      <c r="BF71" s="3">
        <f t="shared" si="0"/>
        <v>2061.6410000000001</v>
      </c>
      <c r="BG71" s="3">
        <f t="shared" si="0"/>
        <v>2119.5970000000002</v>
      </c>
      <c r="BH71" s="3">
        <f t="shared" si="0"/>
        <v>2182.5610000000001</v>
      </c>
      <c r="BI71" s="3">
        <f t="shared" si="0"/>
        <v>2256.462</v>
      </c>
      <c r="BJ71" s="3">
        <f t="shared" si="0"/>
        <v>2308.395</v>
      </c>
      <c r="BK71" s="3">
        <f t="shared" si="0"/>
        <v>2385.605</v>
      </c>
      <c r="BL71" s="3">
        <f t="shared" si="0"/>
        <v>2583.1361999999999</v>
      </c>
      <c r="BM71" s="3">
        <f t="shared" si="0"/>
        <v>2819.4788000000003</v>
      </c>
      <c r="BN71" s="3">
        <f t="shared" si="0"/>
        <v>2950.4958999999999</v>
      </c>
    </row>
    <row r="72" spans="1:67" s="3" customFormat="1" x14ac:dyDescent="0.15">
      <c r="A72"/>
      <c r="B72" s="1" t="s">
        <v>50</v>
      </c>
    </row>
    <row r="73" spans="1:67" s="3" customFormat="1" x14ac:dyDescent="0.15">
      <c r="A73"/>
      <c r="B73" s="1" t="s">
        <v>51</v>
      </c>
    </row>
    <row r="74" spans="1:67" s="3" customFormat="1" x14ac:dyDescent="0.15">
      <c r="A74"/>
      <c r="B74" s="1" t="s">
        <v>52</v>
      </c>
    </row>
    <row r="75" spans="1:67" s="3" customFormat="1" x14ac:dyDescent="0.15">
      <c r="A75"/>
      <c r="B75" s="1" t="s">
        <v>53</v>
      </c>
    </row>
    <row r="76" spans="1:67" s="3" customFormat="1" x14ac:dyDescent="0.15">
      <c r="A76"/>
      <c r="B76" s="1" t="s">
        <v>54</v>
      </c>
    </row>
    <row r="77" spans="1:67" s="3" customFormat="1" x14ac:dyDescent="0.15">
      <c r="A77"/>
      <c r="B77" s="1" t="s">
        <v>55</v>
      </c>
    </row>
    <row r="78" spans="1:67" s="3" customFormat="1" x14ac:dyDescent="0.15">
      <c r="A78"/>
      <c r="B78" s="1"/>
    </row>
    <row r="79" spans="1:67" s="3" customFormat="1" x14ac:dyDescent="0.15">
      <c r="A79"/>
      <c r="B79" s="1"/>
    </row>
    <row r="80" spans="1:67" s="3" customFormat="1" x14ac:dyDescent="0.15">
      <c r="A80"/>
      <c r="B80" s="1"/>
    </row>
    <row r="81" spans="1:2" s="3" customFormat="1" x14ac:dyDescent="0.15">
      <c r="A81"/>
      <c r="B81" s="1"/>
    </row>
    <row r="82" spans="1:2" s="3" customFormat="1" x14ac:dyDescent="0.15">
      <c r="A82"/>
      <c r="B82" s="1"/>
    </row>
    <row r="83" spans="1:2" s="3" customFormat="1" x14ac:dyDescent="0.15">
      <c r="A83"/>
      <c r="B83" s="1"/>
    </row>
    <row r="84" spans="1:2" s="3" customFormat="1" x14ac:dyDescent="0.15">
      <c r="A84"/>
      <c r="B84" s="1"/>
    </row>
    <row r="85" spans="1:2" s="3" customFormat="1" x14ac:dyDescent="0.15">
      <c r="A85"/>
      <c r="B85" s="1"/>
    </row>
    <row r="86" spans="1:2" s="3" customFormat="1" x14ac:dyDescent="0.15">
      <c r="A86"/>
      <c r="B86" s="1"/>
    </row>
    <row r="87" spans="1:2" s="3" customFormat="1" x14ac:dyDescent="0.15">
      <c r="A87"/>
      <c r="B87" s="1"/>
    </row>
    <row r="88" spans="1:2" s="3" customFormat="1" x14ac:dyDescent="0.15">
      <c r="A88"/>
      <c r="B88" s="1"/>
    </row>
    <row r="89" spans="1:2" s="3" customFormat="1" x14ac:dyDescent="0.15">
      <c r="A89"/>
      <c r="B89" s="1"/>
    </row>
    <row r="90" spans="1:2" s="3" customFormat="1" x14ac:dyDescent="0.15">
      <c r="A90"/>
      <c r="B90" s="1"/>
    </row>
    <row r="91" spans="1:2" s="3" customFormat="1" x14ac:dyDescent="0.15">
      <c r="A91"/>
      <c r="B91" s="1"/>
    </row>
    <row r="92" spans="1:2" s="3" customFormat="1" x14ac:dyDescent="0.15">
      <c r="A92"/>
      <c r="B92" s="1"/>
    </row>
    <row r="93" spans="1:2" s="3" customFormat="1" x14ac:dyDescent="0.15">
      <c r="A93"/>
      <c r="B93" s="1"/>
    </row>
    <row r="94" spans="1:2" s="3" customFormat="1" x14ac:dyDescent="0.15">
      <c r="A94"/>
      <c r="B94" s="1"/>
    </row>
    <row r="95" spans="1:2" s="3" customFormat="1" x14ac:dyDescent="0.15">
      <c r="A95"/>
      <c r="B95" s="1"/>
    </row>
    <row r="96" spans="1:2" s="3" customFormat="1" x14ac:dyDescent="0.15">
      <c r="A96"/>
      <c r="B96" s="1"/>
    </row>
    <row r="97" spans="1:2" s="3" customFormat="1" x14ac:dyDescent="0.15">
      <c r="A97"/>
      <c r="B97" s="1"/>
    </row>
    <row r="98" spans="1:2" s="3" customFormat="1" x14ac:dyDescent="0.15">
      <c r="A98"/>
      <c r="B98" s="1"/>
    </row>
    <row r="99" spans="1:2" s="3" customFormat="1" x14ac:dyDescent="0.15">
      <c r="A99"/>
      <c r="B99" s="1"/>
    </row>
    <row r="100" spans="1:2" s="3" customFormat="1" x14ac:dyDescent="0.15">
      <c r="A100"/>
      <c r="B100" s="1"/>
    </row>
    <row r="101" spans="1:2" s="3" customFormat="1" x14ac:dyDescent="0.15">
      <c r="A101"/>
      <c r="B101" s="1"/>
    </row>
    <row r="102" spans="1:2" s="3" customFormat="1" x14ac:dyDescent="0.15">
      <c r="A102"/>
      <c r="B102" s="1"/>
    </row>
    <row r="103" spans="1:2" s="3" customFormat="1" x14ac:dyDescent="0.15">
      <c r="A103"/>
      <c r="B103" s="1"/>
    </row>
    <row r="104" spans="1:2" s="3" customFormat="1" x14ac:dyDescent="0.15">
      <c r="A104"/>
      <c r="B104" s="1"/>
    </row>
    <row r="105" spans="1:2" s="3" customFormat="1" x14ac:dyDescent="0.15">
      <c r="A105"/>
      <c r="B105" s="1"/>
    </row>
    <row r="106" spans="1:2" s="3" customFormat="1" x14ac:dyDescent="0.15">
      <c r="A106"/>
      <c r="B106" s="1"/>
    </row>
    <row r="107" spans="1:2" s="3" customFormat="1" x14ac:dyDescent="0.15">
      <c r="A107"/>
      <c r="B107" s="1"/>
    </row>
    <row r="108" spans="1:2" s="3" customFormat="1" x14ac:dyDescent="0.15">
      <c r="A108"/>
      <c r="B108" s="1"/>
    </row>
    <row r="109" spans="1:2" s="3" customFormat="1" x14ac:dyDescent="0.15">
      <c r="A109"/>
      <c r="B109" s="1"/>
    </row>
    <row r="110" spans="1:2" s="3" customFormat="1" x14ac:dyDescent="0.15">
      <c r="A110"/>
      <c r="B110" s="1"/>
    </row>
    <row r="111" spans="1:2" s="3" customFormat="1" x14ac:dyDescent="0.15">
      <c r="A111"/>
      <c r="B111" s="1"/>
    </row>
    <row r="112" spans="1:2" s="3" customFormat="1" x14ac:dyDescent="0.15">
      <c r="A112"/>
      <c r="B112" s="1"/>
    </row>
    <row r="113" spans="1:2" s="3" customFormat="1" x14ac:dyDescent="0.15">
      <c r="A113"/>
      <c r="B113" s="1"/>
    </row>
    <row r="114" spans="1:2" s="3" customFormat="1" x14ac:dyDescent="0.15">
      <c r="A114"/>
      <c r="B114" s="1"/>
    </row>
    <row r="115" spans="1:2" s="3" customFormat="1" x14ac:dyDescent="0.15">
      <c r="A115"/>
      <c r="B115" s="1"/>
    </row>
    <row r="116" spans="1:2" s="3" customFormat="1" x14ac:dyDescent="0.15">
      <c r="A116"/>
      <c r="B116" s="1"/>
    </row>
    <row r="117" spans="1:2" s="3" customFormat="1" x14ac:dyDescent="0.15">
      <c r="A117"/>
      <c r="B117" s="1"/>
    </row>
    <row r="118" spans="1:2" s="3" customFormat="1" x14ac:dyDescent="0.15">
      <c r="A118"/>
      <c r="B118" s="1"/>
    </row>
    <row r="119" spans="1:2" s="3" customFormat="1" x14ac:dyDescent="0.15">
      <c r="A119"/>
      <c r="B119" s="1"/>
    </row>
    <row r="120" spans="1:2" s="3" customFormat="1" x14ac:dyDescent="0.15">
      <c r="A120"/>
      <c r="B120" s="1"/>
    </row>
    <row r="121" spans="1:2" s="3" customFormat="1" x14ac:dyDescent="0.15">
      <c r="A121"/>
      <c r="B121" s="1"/>
    </row>
    <row r="122" spans="1:2" s="3" customFormat="1" x14ac:dyDescent="0.15">
      <c r="A122"/>
      <c r="B122" s="1"/>
    </row>
    <row r="123" spans="1:2" s="3" customFormat="1" x14ac:dyDescent="0.15">
      <c r="A123"/>
      <c r="B123" s="1"/>
    </row>
    <row r="124" spans="1:2" s="3" customFormat="1" x14ac:dyDescent="0.15">
      <c r="A124"/>
      <c r="B124" s="1"/>
    </row>
    <row r="125" spans="1:2" s="3" customFormat="1" x14ac:dyDescent="0.15">
      <c r="A125"/>
      <c r="B125" s="1"/>
    </row>
    <row r="126" spans="1:2" s="3" customFormat="1" x14ac:dyDescent="0.15">
      <c r="A126"/>
      <c r="B126" s="1"/>
    </row>
    <row r="127" spans="1:2" s="3" customFormat="1" x14ac:dyDescent="0.15">
      <c r="A127"/>
      <c r="B127" s="1"/>
    </row>
    <row r="128" spans="1:2" s="3" customFormat="1" x14ac:dyDescent="0.15">
      <c r="A128"/>
      <c r="B128" s="1"/>
    </row>
    <row r="129" spans="1:2" s="3" customFormat="1" x14ac:dyDescent="0.15">
      <c r="A129"/>
      <c r="B129" s="1"/>
    </row>
    <row r="130" spans="1:2" s="3" customFormat="1" x14ac:dyDescent="0.15">
      <c r="A130"/>
      <c r="B130" s="1"/>
    </row>
    <row r="131" spans="1:2" s="3" customFormat="1" x14ac:dyDescent="0.15">
      <c r="A131"/>
      <c r="B131" s="1"/>
    </row>
    <row r="132" spans="1:2" s="3" customFormat="1" x14ac:dyDescent="0.15">
      <c r="A132"/>
      <c r="B132" s="1"/>
    </row>
    <row r="133" spans="1:2" s="3" customFormat="1" x14ac:dyDescent="0.15">
      <c r="A133"/>
      <c r="B133" s="1"/>
    </row>
    <row r="134" spans="1:2" s="3" customFormat="1" x14ac:dyDescent="0.15">
      <c r="A134"/>
      <c r="B134" s="1"/>
    </row>
    <row r="135" spans="1:2" s="3" customFormat="1" x14ac:dyDescent="0.15">
      <c r="A135"/>
      <c r="B135" s="1"/>
    </row>
    <row r="136" spans="1:2" s="3" customFormat="1" x14ac:dyDescent="0.15">
      <c r="A136"/>
      <c r="B136" s="1"/>
    </row>
    <row r="137" spans="1:2" s="3" customFormat="1" x14ac:dyDescent="0.15">
      <c r="A137"/>
      <c r="B137" s="1"/>
    </row>
    <row r="138" spans="1:2" s="3" customFormat="1" x14ac:dyDescent="0.15">
      <c r="A138"/>
      <c r="B138" s="1"/>
    </row>
    <row r="139" spans="1:2" s="3" customFormat="1" x14ac:dyDescent="0.15">
      <c r="A139"/>
      <c r="B139" s="1"/>
    </row>
    <row r="140" spans="1:2" s="3" customFormat="1" x14ac:dyDescent="0.15">
      <c r="A140"/>
      <c r="B140" s="1"/>
    </row>
    <row r="141" spans="1:2" s="3" customFormat="1" x14ac:dyDescent="0.15">
      <c r="A141"/>
      <c r="B141" s="1"/>
    </row>
    <row r="142" spans="1:2" s="3" customFormat="1" x14ac:dyDescent="0.15">
      <c r="A142"/>
      <c r="B142" s="1"/>
    </row>
    <row r="143" spans="1:2" s="3" customFormat="1" x14ac:dyDescent="0.15">
      <c r="A143"/>
      <c r="B143" s="1"/>
    </row>
    <row r="144" spans="1:2" s="3" customFormat="1" x14ac:dyDescent="0.15">
      <c r="A144"/>
      <c r="B144" s="1"/>
    </row>
    <row r="145" spans="1:2" s="3" customFormat="1" x14ac:dyDescent="0.15">
      <c r="A145"/>
      <c r="B145" s="1"/>
    </row>
    <row r="146" spans="1:2" s="3" customFormat="1" x14ac:dyDescent="0.15">
      <c r="A146"/>
      <c r="B146" s="1"/>
    </row>
    <row r="147" spans="1:2" s="3" customFormat="1" x14ac:dyDescent="0.15">
      <c r="A147"/>
      <c r="B147" s="1"/>
    </row>
    <row r="148" spans="1:2" s="3" customFormat="1" x14ac:dyDescent="0.15">
      <c r="A148"/>
      <c r="B148" s="1"/>
    </row>
    <row r="149" spans="1:2" s="3" customFormat="1" x14ac:dyDescent="0.15">
      <c r="A149"/>
      <c r="B149" s="1"/>
    </row>
    <row r="150" spans="1:2" s="3" customFormat="1" x14ac:dyDescent="0.15">
      <c r="A150"/>
      <c r="B150" s="1"/>
    </row>
    <row r="151" spans="1:2" s="3" customFormat="1" x14ac:dyDescent="0.15">
      <c r="A151"/>
      <c r="B151" s="1"/>
    </row>
    <row r="152" spans="1:2" s="3" customFormat="1" x14ac:dyDescent="0.15">
      <c r="A152"/>
      <c r="B152" s="1"/>
    </row>
    <row r="153" spans="1:2" s="3" customFormat="1" x14ac:dyDescent="0.15">
      <c r="A153"/>
      <c r="B153" s="1"/>
    </row>
    <row r="154" spans="1:2" s="3" customFormat="1" x14ac:dyDescent="0.15">
      <c r="A154"/>
      <c r="B154" s="1"/>
    </row>
    <row r="155" spans="1:2" s="3" customFormat="1" x14ac:dyDescent="0.15">
      <c r="A155"/>
      <c r="B155" s="1"/>
    </row>
    <row r="156" spans="1:2" s="3" customFormat="1" x14ac:dyDescent="0.15">
      <c r="A156"/>
      <c r="B156" s="1"/>
    </row>
    <row r="157" spans="1:2" s="3" customFormat="1" x14ac:dyDescent="0.15">
      <c r="A157"/>
      <c r="B157" s="1"/>
    </row>
    <row r="158" spans="1:2" s="3" customFormat="1" x14ac:dyDescent="0.15">
      <c r="A158"/>
      <c r="B158" s="1"/>
    </row>
    <row r="159" spans="1:2" s="3" customFormat="1" x14ac:dyDescent="0.15">
      <c r="A159"/>
      <c r="B159" s="1"/>
    </row>
    <row r="160" spans="1:2" s="3" customFormat="1" x14ac:dyDescent="0.15">
      <c r="A160"/>
      <c r="B160" s="1"/>
    </row>
    <row r="161" spans="1:2" s="3" customFormat="1" x14ac:dyDescent="0.15">
      <c r="A161"/>
      <c r="B161" s="1"/>
    </row>
    <row r="162" spans="1:2" s="3" customFormat="1" x14ac:dyDescent="0.15">
      <c r="A162"/>
      <c r="B162" s="1"/>
    </row>
    <row r="163" spans="1:2" s="3" customFormat="1" x14ac:dyDescent="0.15">
      <c r="A163"/>
      <c r="B163" s="1"/>
    </row>
    <row r="164" spans="1:2" s="3" customFormat="1" x14ac:dyDescent="0.15">
      <c r="A164"/>
      <c r="B164" s="1"/>
    </row>
    <row r="165" spans="1:2" s="3" customFormat="1" x14ac:dyDescent="0.15">
      <c r="A165"/>
      <c r="B165" s="1"/>
    </row>
    <row r="166" spans="1:2" s="3" customFormat="1" x14ac:dyDescent="0.15">
      <c r="A166"/>
      <c r="B166" s="1"/>
    </row>
    <row r="167" spans="1:2" s="3" customFormat="1" x14ac:dyDescent="0.15">
      <c r="A167"/>
      <c r="B167" s="1"/>
    </row>
    <row r="168" spans="1:2" s="3" customFormat="1" x14ac:dyDescent="0.15">
      <c r="A168"/>
      <c r="B168" s="1"/>
    </row>
    <row r="169" spans="1:2" s="3" customFormat="1" x14ac:dyDescent="0.15">
      <c r="A169"/>
      <c r="B169" s="1"/>
    </row>
    <row r="170" spans="1:2" s="3" customFormat="1" x14ac:dyDescent="0.15">
      <c r="A170"/>
      <c r="B170" s="1"/>
    </row>
    <row r="171" spans="1:2" s="3" customFormat="1" x14ac:dyDescent="0.15">
      <c r="A171"/>
      <c r="B171" s="1"/>
    </row>
    <row r="172" spans="1:2" s="3" customFormat="1" x14ac:dyDescent="0.15">
      <c r="A172"/>
      <c r="B172" s="1"/>
    </row>
    <row r="173" spans="1:2" s="3" customFormat="1" x14ac:dyDescent="0.15">
      <c r="A173"/>
      <c r="B173" s="1"/>
    </row>
    <row r="174" spans="1:2" s="3" customFormat="1" x14ac:dyDescent="0.15">
      <c r="A174"/>
      <c r="B174" s="1"/>
    </row>
    <row r="175" spans="1:2" s="3" customFormat="1" x14ac:dyDescent="0.15">
      <c r="A175"/>
      <c r="B175" s="1"/>
    </row>
    <row r="176" spans="1:2" s="3" customFormat="1" x14ac:dyDescent="0.15">
      <c r="A176"/>
      <c r="B176" s="1"/>
    </row>
    <row r="177" spans="1:2" s="3" customFormat="1" x14ac:dyDescent="0.15">
      <c r="A177"/>
      <c r="B177" s="1"/>
    </row>
    <row r="178" spans="1:2" s="3" customFormat="1" x14ac:dyDescent="0.15">
      <c r="A178"/>
      <c r="B178" s="1"/>
    </row>
    <row r="179" spans="1:2" s="3" customFormat="1" x14ac:dyDescent="0.15">
      <c r="A179"/>
      <c r="B179" s="1"/>
    </row>
    <row r="180" spans="1:2" s="3" customFormat="1" x14ac:dyDescent="0.15">
      <c r="A180"/>
      <c r="B180" s="1"/>
    </row>
    <row r="181" spans="1:2" s="3" customFormat="1" x14ac:dyDescent="0.15">
      <c r="A181"/>
      <c r="B181" s="1"/>
    </row>
    <row r="182" spans="1:2" s="3" customFormat="1" x14ac:dyDescent="0.15">
      <c r="A182"/>
      <c r="B182" s="1"/>
    </row>
    <row r="183" spans="1:2" s="3" customFormat="1" x14ac:dyDescent="0.15">
      <c r="A183"/>
      <c r="B183" s="1"/>
    </row>
    <row r="184" spans="1:2" s="3" customFormat="1" x14ac:dyDescent="0.15">
      <c r="A184"/>
      <c r="B184" s="1"/>
    </row>
    <row r="185" spans="1:2" s="3" customFormat="1" x14ac:dyDescent="0.15">
      <c r="A185"/>
      <c r="B185" s="1"/>
    </row>
    <row r="186" spans="1:2" s="3" customFormat="1" x14ac:dyDescent="0.15">
      <c r="A186"/>
      <c r="B186" s="1"/>
    </row>
    <row r="187" spans="1:2" s="3" customFormat="1" x14ac:dyDescent="0.15">
      <c r="A187"/>
      <c r="B187" s="1"/>
    </row>
    <row r="188" spans="1:2" s="3" customFormat="1" x14ac:dyDescent="0.15">
      <c r="A188"/>
      <c r="B188" s="1"/>
    </row>
    <row r="189" spans="1:2" s="3" customFormat="1" x14ac:dyDescent="0.15">
      <c r="A189"/>
      <c r="B189" s="1"/>
    </row>
    <row r="190" spans="1:2" s="3" customFormat="1" x14ac:dyDescent="0.15">
      <c r="A190"/>
      <c r="B190" s="1"/>
    </row>
    <row r="191" spans="1:2" s="3" customFormat="1" x14ac:dyDescent="0.15">
      <c r="A191"/>
      <c r="B191" s="1"/>
    </row>
    <row r="192" spans="1:2" s="3" customFormat="1" x14ac:dyDescent="0.15">
      <c r="A192"/>
      <c r="B192" s="1"/>
    </row>
    <row r="193" spans="1:2" s="3" customFormat="1" x14ac:dyDescent="0.15">
      <c r="A193"/>
      <c r="B193" s="1"/>
    </row>
    <row r="194" spans="1:2" s="3" customFormat="1" x14ac:dyDescent="0.15">
      <c r="A194"/>
      <c r="B194" s="1"/>
    </row>
    <row r="195" spans="1:2" s="3" customFormat="1" x14ac:dyDescent="0.15">
      <c r="A195"/>
      <c r="B195" s="1"/>
    </row>
    <row r="196" spans="1:2" s="3" customFormat="1" x14ac:dyDescent="0.15">
      <c r="A196"/>
      <c r="B196" s="1"/>
    </row>
    <row r="197" spans="1:2" s="3" customFormat="1" x14ac:dyDescent="0.15">
      <c r="A197"/>
      <c r="B197" s="1"/>
    </row>
    <row r="198" spans="1:2" s="3" customFormat="1" x14ac:dyDescent="0.15">
      <c r="A198"/>
      <c r="B198" s="1"/>
    </row>
    <row r="199" spans="1:2" s="3" customFormat="1" x14ac:dyDescent="0.15">
      <c r="A199"/>
      <c r="B199" s="1"/>
    </row>
    <row r="200" spans="1:2" s="3" customFormat="1" x14ac:dyDescent="0.15">
      <c r="A200"/>
      <c r="B200" s="1"/>
    </row>
    <row r="201" spans="1:2" s="3" customFormat="1" x14ac:dyDescent="0.15">
      <c r="A201"/>
      <c r="B201" s="1"/>
    </row>
    <row r="202" spans="1:2" s="3" customFormat="1" x14ac:dyDescent="0.15">
      <c r="A202"/>
      <c r="B202" s="1"/>
    </row>
    <row r="203" spans="1:2" s="3" customFormat="1" x14ac:dyDescent="0.15">
      <c r="A203"/>
      <c r="B203" s="1"/>
    </row>
    <row r="204" spans="1:2" s="3" customFormat="1" x14ac:dyDescent="0.15">
      <c r="A204"/>
      <c r="B204" s="1"/>
    </row>
    <row r="205" spans="1:2" s="3" customFormat="1" x14ac:dyDescent="0.15">
      <c r="A205"/>
      <c r="B205" s="1"/>
    </row>
    <row r="206" spans="1:2" s="3" customFormat="1" x14ac:dyDescent="0.15">
      <c r="A206"/>
      <c r="B206" s="1"/>
    </row>
    <row r="207" spans="1:2" s="3" customFormat="1" x14ac:dyDescent="0.15">
      <c r="A207"/>
      <c r="B207" s="1"/>
    </row>
    <row r="208" spans="1:2" s="3" customFormat="1" x14ac:dyDescent="0.15">
      <c r="A208"/>
      <c r="B208" s="1"/>
    </row>
    <row r="209" spans="1:2" s="3" customFormat="1" x14ac:dyDescent="0.15">
      <c r="A209"/>
      <c r="B209" s="1"/>
    </row>
    <row r="210" spans="1:2" s="3" customFormat="1" x14ac:dyDescent="0.15">
      <c r="A210"/>
      <c r="B210" s="1"/>
    </row>
    <row r="211" spans="1:2" s="3" customFormat="1" x14ac:dyDescent="0.15">
      <c r="A211"/>
      <c r="B211" s="1"/>
    </row>
    <row r="212" spans="1:2" s="3" customFormat="1" x14ac:dyDescent="0.15">
      <c r="A212"/>
      <c r="B212" s="1"/>
    </row>
    <row r="213" spans="1:2" s="3" customFormat="1" x14ac:dyDescent="0.15">
      <c r="A213"/>
      <c r="B213" s="1"/>
    </row>
    <row r="214" spans="1:2" s="3" customFormat="1" x14ac:dyDescent="0.15">
      <c r="A214"/>
      <c r="B214" s="1"/>
    </row>
    <row r="215" spans="1:2" s="3" customFormat="1" x14ac:dyDescent="0.15">
      <c r="A215"/>
      <c r="B215" s="1"/>
    </row>
    <row r="216" spans="1:2" s="3" customFormat="1" x14ac:dyDescent="0.15">
      <c r="A216"/>
      <c r="B216" s="1"/>
    </row>
    <row r="217" spans="1:2" s="3" customFormat="1" x14ac:dyDescent="0.15">
      <c r="A217"/>
      <c r="B217" s="1"/>
    </row>
    <row r="218" spans="1:2" s="3" customFormat="1" x14ac:dyDescent="0.15">
      <c r="A218"/>
      <c r="B218" s="1"/>
    </row>
    <row r="219" spans="1:2" s="3" customFormat="1" x14ac:dyDescent="0.15">
      <c r="A219"/>
      <c r="B219" s="1"/>
    </row>
    <row r="220" spans="1:2" s="3" customFormat="1" x14ac:dyDescent="0.15">
      <c r="A220"/>
      <c r="B220" s="1"/>
    </row>
    <row r="221" spans="1:2" s="3" customFormat="1" x14ac:dyDescent="0.15">
      <c r="A221"/>
      <c r="B221" s="1"/>
    </row>
    <row r="222" spans="1:2" s="3" customFormat="1" x14ac:dyDescent="0.15">
      <c r="A222"/>
      <c r="B222" s="1"/>
    </row>
    <row r="223" spans="1:2" s="3" customFormat="1" x14ac:dyDescent="0.15">
      <c r="A223"/>
      <c r="B223" s="1"/>
    </row>
    <row r="224" spans="1:2" s="3" customFormat="1" x14ac:dyDescent="0.15">
      <c r="A224"/>
      <c r="B224" s="1"/>
    </row>
    <row r="225" spans="1:2" s="3" customFormat="1" x14ac:dyDescent="0.15">
      <c r="A225"/>
      <c r="B225" s="1"/>
    </row>
    <row r="226" spans="1:2" s="3" customFormat="1" x14ac:dyDescent="0.15">
      <c r="A226"/>
      <c r="B226" s="1"/>
    </row>
    <row r="227" spans="1:2" s="3" customFormat="1" x14ac:dyDescent="0.15">
      <c r="A227"/>
      <c r="B227" s="1"/>
    </row>
    <row r="228" spans="1:2" s="3" customFormat="1" x14ac:dyDescent="0.15">
      <c r="A228"/>
      <c r="B228" s="1"/>
    </row>
    <row r="229" spans="1:2" s="3" customFormat="1" x14ac:dyDescent="0.15">
      <c r="A229"/>
      <c r="B229" s="1"/>
    </row>
    <row r="230" spans="1:2" s="3" customFormat="1" x14ac:dyDescent="0.15">
      <c r="A230"/>
      <c r="B230" s="1"/>
    </row>
    <row r="231" spans="1:2" s="3" customFormat="1" x14ac:dyDescent="0.15">
      <c r="A231"/>
      <c r="B231" s="1"/>
    </row>
    <row r="232" spans="1:2" s="3" customFormat="1" x14ac:dyDescent="0.15">
      <c r="A232"/>
      <c r="B232" s="1"/>
    </row>
    <row r="233" spans="1:2" s="3" customFormat="1" x14ac:dyDescent="0.15">
      <c r="A233"/>
      <c r="B233" s="1"/>
    </row>
    <row r="234" spans="1:2" s="3" customFormat="1" x14ac:dyDescent="0.15">
      <c r="A234"/>
      <c r="B234" s="1"/>
    </row>
    <row r="235" spans="1:2" s="3" customFormat="1" x14ac:dyDescent="0.15">
      <c r="A235"/>
      <c r="B235" s="1"/>
    </row>
    <row r="236" spans="1:2" s="3" customFormat="1" x14ac:dyDescent="0.15">
      <c r="A236"/>
      <c r="B236" s="1"/>
    </row>
    <row r="237" spans="1:2" s="3" customFormat="1" x14ac:dyDescent="0.15">
      <c r="A237"/>
      <c r="B237" s="1"/>
    </row>
    <row r="238" spans="1:2" s="3" customFormat="1" x14ac:dyDescent="0.15">
      <c r="A238"/>
      <c r="B238" s="1"/>
    </row>
    <row r="239" spans="1:2" s="3" customFormat="1" x14ac:dyDescent="0.15">
      <c r="A239"/>
      <c r="B239" s="1"/>
    </row>
    <row r="240" spans="1:2" s="3" customFormat="1" x14ac:dyDescent="0.15">
      <c r="A240"/>
      <c r="B240" s="1"/>
    </row>
    <row r="241" spans="1:2" s="3" customFormat="1" x14ac:dyDescent="0.15">
      <c r="A241"/>
      <c r="B241" s="1"/>
    </row>
    <row r="242" spans="1:2" s="3" customFormat="1" x14ac:dyDescent="0.15">
      <c r="A242"/>
      <c r="B242" s="1"/>
    </row>
    <row r="243" spans="1:2" s="3" customFormat="1" x14ac:dyDescent="0.15">
      <c r="A243"/>
      <c r="B243" s="1"/>
    </row>
    <row r="244" spans="1:2" s="3" customFormat="1" x14ac:dyDescent="0.15">
      <c r="A244"/>
      <c r="B244" s="1"/>
    </row>
    <row r="245" spans="1:2" s="3" customFormat="1" x14ac:dyDescent="0.15">
      <c r="A245"/>
      <c r="B245" s="1"/>
    </row>
    <row r="246" spans="1:2" s="3" customFormat="1" x14ac:dyDescent="0.15">
      <c r="A246"/>
      <c r="B246" s="1"/>
    </row>
    <row r="247" spans="1:2" s="3" customFormat="1" x14ac:dyDescent="0.15">
      <c r="A247"/>
      <c r="B247" s="1"/>
    </row>
    <row r="248" spans="1:2" s="3" customFormat="1" x14ac:dyDescent="0.15">
      <c r="A248"/>
      <c r="B248" s="1"/>
    </row>
    <row r="249" spans="1:2" s="3" customFormat="1" x14ac:dyDescent="0.15">
      <c r="A249"/>
      <c r="B249" s="1"/>
    </row>
    <row r="250" spans="1:2" s="3" customFormat="1" x14ac:dyDescent="0.15">
      <c r="A250"/>
      <c r="B250" s="1"/>
    </row>
    <row r="251" spans="1:2" s="3" customFormat="1" x14ac:dyDescent="0.15">
      <c r="A251"/>
      <c r="B251" s="1"/>
    </row>
    <row r="252" spans="1:2" s="3" customFormat="1" x14ac:dyDescent="0.15">
      <c r="A252"/>
      <c r="B252" s="1"/>
    </row>
    <row r="253" spans="1:2" s="3" customFormat="1" x14ac:dyDescent="0.15">
      <c r="A253"/>
      <c r="B253" s="1"/>
    </row>
    <row r="254" spans="1:2" s="3" customFormat="1" x14ac:dyDescent="0.15">
      <c r="A254"/>
      <c r="B254" s="1"/>
    </row>
    <row r="255" spans="1:2" s="3" customFormat="1" x14ac:dyDescent="0.15">
      <c r="A255"/>
      <c r="B255" s="1"/>
    </row>
    <row r="256" spans="1:2" s="3" customFormat="1" x14ac:dyDescent="0.15">
      <c r="A256"/>
      <c r="B256" s="1"/>
    </row>
    <row r="257" spans="1:2" s="3" customFormat="1" x14ac:dyDescent="0.15">
      <c r="A257"/>
      <c r="B257" s="1"/>
    </row>
    <row r="258" spans="1:2" s="3" customFormat="1" x14ac:dyDescent="0.15">
      <c r="A258"/>
      <c r="B258" s="1"/>
    </row>
    <row r="259" spans="1:2" s="3" customFormat="1" x14ac:dyDescent="0.15">
      <c r="A259"/>
      <c r="B259" s="1"/>
    </row>
    <row r="260" spans="1:2" s="3" customFormat="1" x14ac:dyDescent="0.15">
      <c r="A260"/>
      <c r="B260" s="1"/>
    </row>
    <row r="261" spans="1:2" s="3" customFormat="1" x14ac:dyDescent="0.15">
      <c r="A261"/>
      <c r="B261" s="1"/>
    </row>
    <row r="262" spans="1:2" s="3" customFormat="1" x14ac:dyDescent="0.15">
      <c r="A262"/>
      <c r="B262" s="1"/>
    </row>
    <row r="263" spans="1:2" s="3" customFormat="1" x14ac:dyDescent="0.15">
      <c r="A263"/>
      <c r="B263" s="1"/>
    </row>
    <row r="264" spans="1:2" s="3" customFormat="1" x14ac:dyDescent="0.15">
      <c r="A264"/>
      <c r="B264" s="1"/>
    </row>
    <row r="265" spans="1:2" s="3" customFormat="1" x14ac:dyDescent="0.15">
      <c r="A265"/>
      <c r="B265" s="1"/>
    </row>
    <row r="266" spans="1:2" s="3" customFormat="1" x14ac:dyDescent="0.15">
      <c r="A266"/>
      <c r="B266" s="1"/>
    </row>
    <row r="267" spans="1:2" s="3" customFormat="1" x14ac:dyDescent="0.15">
      <c r="A267"/>
      <c r="B267" s="1"/>
    </row>
    <row r="268" spans="1:2" s="3" customFormat="1" x14ac:dyDescent="0.15">
      <c r="A268"/>
      <c r="B268" s="1"/>
    </row>
    <row r="269" spans="1:2" s="3" customFormat="1" x14ac:dyDescent="0.15">
      <c r="A269"/>
      <c r="B269" s="1"/>
    </row>
    <row r="270" spans="1:2" s="3" customFormat="1" x14ac:dyDescent="0.15">
      <c r="A270"/>
      <c r="B270" s="1"/>
    </row>
    <row r="271" spans="1:2" s="3" customFormat="1" x14ac:dyDescent="0.15">
      <c r="A271"/>
      <c r="B271" s="1"/>
    </row>
    <row r="272" spans="1:2" s="3" customFormat="1" x14ac:dyDescent="0.15">
      <c r="A272"/>
      <c r="B272" s="1"/>
    </row>
    <row r="273" spans="1:2" s="3" customFormat="1" x14ac:dyDescent="0.15">
      <c r="A273"/>
      <c r="B273" s="1"/>
    </row>
    <row r="274" spans="1:2" s="3" customFormat="1" x14ac:dyDescent="0.15">
      <c r="A274"/>
      <c r="B274" s="1"/>
    </row>
    <row r="275" spans="1:2" s="3" customFormat="1" x14ac:dyDescent="0.15">
      <c r="A275"/>
      <c r="B275" s="1"/>
    </row>
    <row r="276" spans="1:2" s="3" customFormat="1" x14ac:dyDescent="0.15">
      <c r="A276"/>
      <c r="B276" s="1"/>
    </row>
    <row r="277" spans="1:2" s="3" customFormat="1" x14ac:dyDescent="0.15">
      <c r="A277"/>
      <c r="B277" s="1"/>
    </row>
    <row r="278" spans="1:2" s="3" customFormat="1" x14ac:dyDescent="0.15">
      <c r="A278"/>
      <c r="B278" s="1"/>
    </row>
    <row r="279" spans="1:2" s="3" customFormat="1" x14ac:dyDescent="0.15">
      <c r="A279"/>
      <c r="B279" s="1"/>
    </row>
    <row r="280" spans="1:2" s="3" customFormat="1" x14ac:dyDescent="0.15">
      <c r="A280"/>
      <c r="B280" s="1"/>
    </row>
    <row r="281" spans="1:2" s="3" customFormat="1" x14ac:dyDescent="0.15">
      <c r="A281"/>
      <c r="B281" s="1"/>
    </row>
    <row r="282" spans="1:2" s="3" customFormat="1" x14ac:dyDescent="0.15">
      <c r="A282"/>
      <c r="B282" s="1"/>
    </row>
    <row r="283" spans="1:2" s="3" customFormat="1" x14ac:dyDescent="0.15">
      <c r="A283"/>
      <c r="B283" s="1"/>
    </row>
    <row r="284" spans="1:2" s="3" customFormat="1" x14ac:dyDescent="0.15">
      <c r="A284"/>
      <c r="B284" s="1"/>
    </row>
    <row r="285" spans="1:2" s="3" customFormat="1" x14ac:dyDescent="0.15">
      <c r="A285"/>
      <c r="B285" s="1"/>
    </row>
    <row r="286" spans="1:2" s="3" customFormat="1" x14ac:dyDescent="0.15">
      <c r="A286"/>
      <c r="B286" s="1"/>
    </row>
    <row r="287" spans="1:2" s="3" customFormat="1" x14ac:dyDescent="0.15">
      <c r="A287"/>
      <c r="B287" s="1"/>
    </row>
    <row r="288" spans="1:2" s="3" customFormat="1" x14ac:dyDescent="0.15">
      <c r="A288"/>
      <c r="B288" s="1"/>
    </row>
    <row r="289" spans="1:2" s="3" customFormat="1" x14ac:dyDescent="0.15">
      <c r="A289"/>
      <c r="B289" s="1"/>
    </row>
    <row r="290" spans="1:2" s="3" customFormat="1" x14ac:dyDescent="0.15">
      <c r="A290"/>
      <c r="B290" s="1"/>
    </row>
    <row r="291" spans="1:2" s="3" customFormat="1" x14ac:dyDescent="0.15">
      <c r="A291"/>
      <c r="B291" s="1"/>
    </row>
    <row r="292" spans="1:2" s="3" customFormat="1" x14ac:dyDescent="0.15">
      <c r="A292"/>
      <c r="B292" s="1"/>
    </row>
    <row r="293" spans="1:2" s="3" customFormat="1" x14ac:dyDescent="0.15">
      <c r="A293"/>
      <c r="B293" s="1"/>
    </row>
    <row r="294" spans="1:2" s="3" customFormat="1" x14ac:dyDescent="0.15">
      <c r="A294"/>
      <c r="B294" s="1"/>
    </row>
    <row r="295" spans="1:2" s="3" customFormat="1" x14ac:dyDescent="0.15">
      <c r="A295"/>
      <c r="B295" s="1"/>
    </row>
    <row r="296" spans="1:2" s="3" customFormat="1" x14ac:dyDescent="0.15">
      <c r="A296"/>
      <c r="B296" s="1"/>
    </row>
    <row r="297" spans="1:2" s="3" customFormat="1" x14ac:dyDescent="0.15">
      <c r="A297"/>
      <c r="B297" s="1"/>
    </row>
    <row r="298" spans="1:2" s="3" customFormat="1" x14ac:dyDescent="0.15">
      <c r="A298"/>
      <c r="B298" s="1"/>
    </row>
    <row r="299" spans="1:2" s="3" customFormat="1" x14ac:dyDescent="0.15">
      <c r="A299"/>
      <c r="B299" s="1"/>
    </row>
    <row r="300" spans="1:2" s="3" customFormat="1" x14ac:dyDescent="0.15">
      <c r="A300"/>
      <c r="B300" s="1"/>
    </row>
    <row r="301" spans="1:2" s="3" customFormat="1" x14ac:dyDescent="0.15">
      <c r="A301"/>
      <c r="B301" s="1"/>
    </row>
    <row r="302" spans="1:2" s="3" customFormat="1" x14ac:dyDescent="0.15">
      <c r="A302"/>
      <c r="B302" s="1"/>
    </row>
  </sheetData>
  <phoneticPr fontId="0" type="noConversion"/>
  <pageMargins left="0.78740157499999996" right="0.78740157499999996" top="0.984251969" bottom="0.984251969" header="0.4921259845" footer="0.492125984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06CD6-BB1B-41FE-8BF6-C97DFB285467}">
  <dimension ref="A1:BM14"/>
  <sheetViews>
    <sheetView tabSelected="1" workbookViewId="0">
      <selection activeCell="B11" sqref="B11:BM11"/>
    </sheetView>
  </sheetViews>
  <sheetFormatPr baseColWidth="10" defaultRowHeight="13" x14ac:dyDescent="0.15"/>
  <cols>
    <col min="1" max="1" width="23.1640625" customWidth="1"/>
    <col min="23" max="23" width="16.1640625" bestFit="1" customWidth="1"/>
  </cols>
  <sheetData>
    <row r="1" spans="1:65" x14ac:dyDescent="0.15">
      <c r="A1" s="25"/>
      <c r="B1" s="25">
        <v>1959</v>
      </c>
      <c r="C1" s="25">
        <v>1960</v>
      </c>
      <c r="D1" s="25">
        <v>1961</v>
      </c>
      <c r="E1" s="25">
        <v>1962</v>
      </c>
      <c r="F1" s="25">
        <v>1963</v>
      </c>
      <c r="G1" s="25">
        <v>1964</v>
      </c>
      <c r="H1" s="25">
        <v>1965</v>
      </c>
      <c r="I1" s="25">
        <v>1966</v>
      </c>
      <c r="J1" s="25">
        <v>1967</v>
      </c>
      <c r="K1" s="25">
        <v>1968</v>
      </c>
      <c r="L1" s="25">
        <v>1969</v>
      </c>
      <c r="M1" s="25">
        <v>1970</v>
      </c>
      <c r="N1" s="25">
        <v>1971</v>
      </c>
      <c r="O1" s="25">
        <v>1972</v>
      </c>
      <c r="P1" s="25">
        <v>1973</v>
      </c>
      <c r="Q1" s="25">
        <v>1974</v>
      </c>
      <c r="R1" s="25">
        <v>1975</v>
      </c>
      <c r="S1" s="25">
        <v>1976</v>
      </c>
      <c r="T1" s="25">
        <v>1977</v>
      </c>
      <c r="U1" s="25">
        <v>1978</v>
      </c>
      <c r="V1" s="25">
        <v>1979</v>
      </c>
      <c r="W1" s="25">
        <v>1980</v>
      </c>
      <c r="X1" s="25">
        <v>1981</v>
      </c>
      <c r="Y1" s="25">
        <v>1982</v>
      </c>
      <c r="Z1" s="25">
        <v>1983</v>
      </c>
      <c r="AA1" s="25">
        <v>1984</v>
      </c>
      <c r="AB1" s="25">
        <v>1985</v>
      </c>
      <c r="AC1" s="25">
        <v>1986</v>
      </c>
      <c r="AD1" s="25">
        <v>1987</v>
      </c>
      <c r="AE1" s="25">
        <v>1988</v>
      </c>
      <c r="AF1" s="25">
        <v>1989</v>
      </c>
      <c r="AG1" s="25">
        <v>1990</v>
      </c>
      <c r="AH1" s="25">
        <v>1991</v>
      </c>
      <c r="AI1" s="25">
        <v>1992</v>
      </c>
      <c r="AJ1" s="25">
        <v>1993</v>
      </c>
      <c r="AK1" s="25">
        <v>1994</v>
      </c>
      <c r="AL1" s="25">
        <v>1995</v>
      </c>
      <c r="AM1" s="25">
        <v>1996</v>
      </c>
      <c r="AN1" s="25">
        <v>1997</v>
      </c>
      <c r="AO1" s="25">
        <v>1998</v>
      </c>
      <c r="AP1" s="25">
        <v>1999</v>
      </c>
      <c r="AQ1" s="25">
        <v>2000</v>
      </c>
      <c r="AR1" s="25">
        <v>2001</v>
      </c>
      <c r="AS1" s="25">
        <v>2002</v>
      </c>
      <c r="AT1" s="25">
        <v>2003</v>
      </c>
      <c r="AU1" s="25">
        <v>2004</v>
      </c>
      <c r="AV1" s="25">
        <v>2005</v>
      </c>
      <c r="AW1" s="25">
        <v>2006</v>
      </c>
      <c r="AX1" s="25">
        <v>2007</v>
      </c>
      <c r="AY1" s="25">
        <v>2008</v>
      </c>
      <c r="AZ1" s="25">
        <v>2009</v>
      </c>
      <c r="BA1" s="25">
        <v>2010</v>
      </c>
      <c r="BB1" s="25">
        <v>2011</v>
      </c>
      <c r="BC1" s="25">
        <v>2012</v>
      </c>
      <c r="BD1" s="25">
        <v>2013</v>
      </c>
      <c r="BE1" s="25">
        <v>2014</v>
      </c>
      <c r="BF1" s="25">
        <v>2015</v>
      </c>
      <c r="BG1" s="25">
        <v>2016</v>
      </c>
      <c r="BH1" s="25">
        <v>2017</v>
      </c>
      <c r="BI1" s="25">
        <v>2018</v>
      </c>
      <c r="BJ1" s="25">
        <v>2019</v>
      </c>
      <c r="BK1" s="25">
        <v>2020</v>
      </c>
    </row>
    <row r="2" spans="1:65" x14ac:dyDescent="0.15">
      <c r="A2" s="22" t="s">
        <v>195</v>
      </c>
      <c r="B2" s="24">
        <v>277.22710690999997</v>
      </c>
      <c r="C2" s="24">
        <v>307.21090138</v>
      </c>
      <c r="D2" s="24">
        <v>333.06216674999996</v>
      </c>
      <c r="E2" s="24">
        <v>373.27889042000004</v>
      </c>
      <c r="F2" s="24">
        <v>418.46120858</v>
      </c>
      <c r="G2" s="24">
        <v>464.12237534999997</v>
      </c>
      <c r="H2" s="24">
        <v>501.29545854000003</v>
      </c>
      <c r="I2" s="24">
        <v>543.30294481999999</v>
      </c>
      <c r="J2" s="24">
        <v>587.37669564999999</v>
      </c>
      <c r="K2" s="24">
        <v>640.75847630999999</v>
      </c>
      <c r="L2" s="24">
        <v>737.0726426199999</v>
      </c>
      <c r="M2" s="24">
        <v>824.52482985999995</v>
      </c>
      <c r="N2" s="24">
        <v>919.59923743999991</v>
      </c>
      <c r="O2" s="24">
        <v>1026.48743059</v>
      </c>
      <c r="P2" s="24">
        <v>1177.4100171499999</v>
      </c>
      <c r="Q2" s="24">
        <v>1373.3574921899999</v>
      </c>
      <c r="R2" s="24">
        <v>1547.2451333199999</v>
      </c>
      <c r="S2" s="24">
        <v>1788.21749684</v>
      </c>
      <c r="T2" s="24">
        <v>2012.5219929899999</v>
      </c>
      <c r="U2" s="24">
        <v>2286.76449555</v>
      </c>
      <c r="V2" s="24">
        <v>2612.0863697</v>
      </c>
      <c r="W2" s="24">
        <v>2963.4169388999999</v>
      </c>
      <c r="X2" s="24">
        <v>3345.2823064499999</v>
      </c>
      <c r="Y2" s="24">
        <v>3843.8358647300001</v>
      </c>
      <c r="Z2" s="24">
        <v>4267.0789998399996</v>
      </c>
      <c r="AA2" s="24">
        <v>4637.8127770999999</v>
      </c>
      <c r="AB2" s="24">
        <v>4970.1140337300003</v>
      </c>
      <c r="AC2" s="24">
        <v>5343.3994837199998</v>
      </c>
      <c r="AD2" s="24">
        <v>5614.88040731</v>
      </c>
      <c r="AE2" s="24">
        <v>6069.0125575499997</v>
      </c>
      <c r="AF2" s="24">
        <v>6540.68499797</v>
      </c>
      <c r="AG2" s="24">
        <v>6910.80873522</v>
      </c>
      <c r="AH2" s="24">
        <v>7161.1153668500001</v>
      </c>
      <c r="AI2" s="24">
        <v>7418.7621573099996</v>
      </c>
      <c r="AJ2" s="24">
        <v>7491.8095288300001</v>
      </c>
      <c r="AK2" s="24">
        <v>7739.4201771899998</v>
      </c>
      <c r="AL2" s="24">
        <v>7991.3470226100007</v>
      </c>
      <c r="AM2" s="24">
        <v>8214.3264856200003</v>
      </c>
      <c r="AN2" s="24">
        <v>8480.0612258900001</v>
      </c>
      <c r="AO2" s="24">
        <v>8867.8564447200006</v>
      </c>
      <c r="AP2" s="24">
        <v>9189.9510104300007</v>
      </c>
      <c r="AQ2" s="24">
        <v>9698.8818084499999</v>
      </c>
      <c r="AR2" s="24">
        <v>10089.930574</v>
      </c>
      <c r="AS2" s="24">
        <v>10415.475473529999</v>
      </c>
      <c r="AT2" s="24">
        <v>10696.467773619999</v>
      </c>
      <c r="AU2" s="24">
        <v>11177.63191183</v>
      </c>
      <c r="AV2" s="24">
        <v>11583.57746085</v>
      </c>
      <c r="AW2" s="24">
        <v>12123.075855070001</v>
      </c>
      <c r="AX2" s="24">
        <v>12734.4868152</v>
      </c>
      <c r="AY2" s="24">
        <v>13069.1560766</v>
      </c>
      <c r="AZ2" s="24">
        <v>12702.09565854</v>
      </c>
      <c r="BA2" s="24">
        <v>13088.237865730001</v>
      </c>
      <c r="BB2" s="24">
        <v>13502.01554133</v>
      </c>
      <c r="BC2" s="24">
        <v>13701.65605428</v>
      </c>
      <c r="BD2" s="24">
        <v>13887.849448729999</v>
      </c>
      <c r="BE2" s="24">
        <v>14101.534001049999</v>
      </c>
      <c r="BF2" s="24">
        <v>14420.76859424</v>
      </c>
      <c r="BG2" s="24">
        <v>14654.92556453</v>
      </c>
      <c r="BH2" s="24">
        <v>15068.919705939999</v>
      </c>
      <c r="BI2" s="24">
        <v>15502.271138420001</v>
      </c>
      <c r="BJ2" s="24">
        <v>15989.83741695</v>
      </c>
      <c r="BK2" s="24">
        <v>15105.771370199998</v>
      </c>
    </row>
    <row r="3" spans="1:65" x14ac:dyDescent="0.15">
      <c r="A3" s="22" t="s">
        <v>196</v>
      </c>
      <c r="B3" s="24">
        <v>0.31480000000000002</v>
      </c>
      <c r="C3" s="24">
        <v>0.28499999999999998</v>
      </c>
      <c r="D3" s="24">
        <v>0.2631</v>
      </c>
      <c r="E3" s="24">
        <v>0.2361</v>
      </c>
      <c r="F3" s="24">
        <v>0.22170000000000001</v>
      </c>
      <c r="G3" s="24">
        <v>0.19589999999999999</v>
      </c>
      <c r="H3" s="24">
        <v>0.1759</v>
      </c>
      <c r="I3" s="24">
        <v>0.15310000000000001</v>
      </c>
      <c r="J3" s="24">
        <v>0.1605</v>
      </c>
      <c r="K3" s="24">
        <v>0.1583</v>
      </c>
      <c r="L3" s="24">
        <v>0.1439</v>
      </c>
      <c r="M3" s="24">
        <v>0.2102</v>
      </c>
      <c r="N3" s="24">
        <v>0.2006</v>
      </c>
      <c r="O3" s="24">
        <v>0.17710000000000001</v>
      </c>
      <c r="P3" s="24">
        <v>0.1583</v>
      </c>
      <c r="Q3" s="24">
        <v>0.1542</v>
      </c>
      <c r="R3" s="24">
        <v>0.16089999999999999</v>
      </c>
      <c r="S3" s="24">
        <v>0.151</v>
      </c>
      <c r="T3" s="24">
        <v>0.14990000000000001</v>
      </c>
      <c r="U3" s="24">
        <v>0.1724</v>
      </c>
      <c r="V3" s="24">
        <v>0.19819999999999999</v>
      </c>
      <c r="W3" s="24">
        <v>0.21024500000000002</v>
      </c>
      <c r="X3" s="24">
        <v>0.22240400000000002</v>
      </c>
      <c r="Y3" s="24">
        <v>0.25579099999999999</v>
      </c>
      <c r="Z3" s="24">
        <v>0.26921900000000004</v>
      </c>
      <c r="AA3" s="24">
        <v>0.29344999999999999</v>
      </c>
      <c r="AB3" s="24">
        <v>0.30958800000000003</v>
      </c>
      <c r="AC3" s="24">
        <v>0.31527699999999997</v>
      </c>
      <c r="AD3" s="24">
        <v>0.33842500000000003</v>
      </c>
      <c r="AE3" s="24">
        <v>0.33715200000000006</v>
      </c>
      <c r="AF3" s="24">
        <v>0.34435000000000004</v>
      </c>
      <c r="AG3" s="24">
        <v>0.35553499999999999</v>
      </c>
      <c r="AH3" s="24">
        <v>0.363396</v>
      </c>
      <c r="AI3" s="24">
        <v>0.40087400000000001</v>
      </c>
      <c r="AJ3" s="24">
        <v>0.46488500000000005</v>
      </c>
      <c r="AK3" s="24">
        <v>0.49768400000000002</v>
      </c>
      <c r="AL3" s="24">
        <v>0.56105899999999997</v>
      </c>
      <c r="AM3" s="24">
        <v>0.59998399999999996</v>
      </c>
      <c r="AN3" s="24">
        <v>0.61424999999999996</v>
      </c>
      <c r="AO3" s="24">
        <v>0.61347399999999996</v>
      </c>
      <c r="AP3" s="24">
        <v>0.60496499999999997</v>
      </c>
      <c r="AQ3" s="24">
        <v>0.58882400000000001</v>
      </c>
      <c r="AR3" s="24">
        <v>0.58343900000000004</v>
      </c>
      <c r="AS3" s="24">
        <v>0.60258</v>
      </c>
      <c r="AT3" s="24">
        <v>0.64412700000000001</v>
      </c>
      <c r="AU3" s="24">
        <v>0.65939099999999995</v>
      </c>
      <c r="AV3" s="24">
        <v>0.67382999999999993</v>
      </c>
      <c r="AW3" s="24">
        <v>0.64610800000000002</v>
      </c>
      <c r="AX3" s="24">
        <v>0.64535500000000001</v>
      </c>
      <c r="AY3" s="24">
        <v>0.68778300000000003</v>
      </c>
      <c r="AZ3" s="24">
        <v>0.83038900000000004</v>
      </c>
      <c r="BA3" s="24">
        <v>0.85256900000000002</v>
      </c>
      <c r="BB3" s="24">
        <v>0.87834400000000001</v>
      </c>
      <c r="BC3" s="24">
        <v>0.90603999999999996</v>
      </c>
      <c r="BD3" s="24">
        <v>0.93413200000000007</v>
      </c>
      <c r="BE3" s="24">
        <v>0.94888700000000004</v>
      </c>
      <c r="BF3" s="24">
        <v>0.95579700000000001</v>
      </c>
      <c r="BG3" s="24">
        <v>0.97956799999999999</v>
      </c>
      <c r="BH3" s="24">
        <v>0.981321</v>
      </c>
      <c r="BI3" s="24">
        <v>0.97781499999999999</v>
      </c>
      <c r="BJ3" s="24">
        <v>0.9745910000000001</v>
      </c>
      <c r="BK3" s="24">
        <v>1.1504220000000001</v>
      </c>
    </row>
    <row r="4" spans="1:65" x14ac:dyDescent="0.15">
      <c r="A4" s="22" t="s">
        <v>197</v>
      </c>
      <c r="B4" s="24">
        <v>60.14</v>
      </c>
      <c r="C4" s="24">
        <v>62</v>
      </c>
      <c r="D4" s="24">
        <v>67.8</v>
      </c>
      <c r="E4" s="24">
        <v>74.5</v>
      </c>
      <c r="F4" s="24">
        <v>85.1</v>
      </c>
      <c r="G4" s="24">
        <v>94.7</v>
      </c>
      <c r="H4" s="24">
        <v>101.8</v>
      </c>
      <c r="I4" s="24">
        <v>108.4</v>
      </c>
      <c r="J4" s="24">
        <v>117.1</v>
      </c>
      <c r="K4" s="24">
        <v>125.7</v>
      </c>
      <c r="L4" s="24">
        <v>157.19999999999999</v>
      </c>
      <c r="M4" s="24">
        <v>174.6</v>
      </c>
      <c r="N4" s="24">
        <v>187.8</v>
      </c>
      <c r="O4" s="24">
        <v>212.6</v>
      </c>
      <c r="P4" s="24">
        <v>241.8</v>
      </c>
      <c r="Q4" s="24">
        <v>293.3</v>
      </c>
      <c r="R4" s="24">
        <v>316.2</v>
      </c>
      <c r="S4" s="24">
        <v>380.8</v>
      </c>
      <c r="T4" s="24">
        <v>421.1</v>
      </c>
      <c r="U4" s="24">
        <v>515.82490609000001</v>
      </c>
      <c r="V4" s="24">
        <v>601.94550061999996</v>
      </c>
      <c r="W4" s="24">
        <v>699.34199597999998</v>
      </c>
      <c r="X4" s="24">
        <v>801.50729873</v>
      </c>
      <c r="Y4" s="24">
        <v>927.96924876000003</v>
      </c>
      <c r="Z4" s="24">
        <v>1030.1739089299999</v>
      </c>
      <c r="AA4" s="24">
        <v>1118.20333833</v>
      </c>
      <c r="AB4" s="24">
        <v>1213.31710333</v>
      </c>
      <c r="AC4" s="24">
        <v>1296.0332810299999</v>
      </c>
      <c r="AD4" s="24">
        <v>1367.7293811299999</v>
      </c>
      <c r="AE4" s="24">
        <v>1421.5637721199998</v>
      </c>
      <c r="AF4" s="24">
        <v>1508.3009662299999</v>
      </c>
      <c r="AG4" s="24">
        <v>1560.9349559100001</v>
      </c>
      <c r="AH4" s="24">
        <v>1637.52449523</v>
      </c>
      <c r="AI4" s="24">
        <v>1630.709102</v>
      </c>
      <c r="AJ4" s="24">
        <v>1637.65568663</v>
      </c>
      <c r="AK4" s="24">
        <v>1686.2358620499999</v>
      </c>
      <c r="AL4" s="24">
        <v>1758.9290167900001</v>
      </c>
      <c r="AM4" s="24">
        <v>1851.4451920699998</v>
      </c>
      <c r="AN4" s="24">
        <v>1905.85682522</v>
      </c>
      <c r="AO4" s="24">
        <v>1962.3019250699999</v>
      </c>
      <c r="AP4" s="24">
        <v>2070.69881932</v>
      </c>
      <c r="AQ4" s="24">
        <v>2092.1748514999999</v>
      </c>
      <c r="AR4" s="24">
        <v>2205.5242211</v>
      </c>
      <c r="AS4" s="24">
        <v>2191.5654561399997</v>
      </c>
      <c r="AT4" s="24">
        <v>2167.88540844</v>
      </c>
      <c r="AU4" s="24">
        <v>2381.7929861400003</v>
      </c>
      <c r="AV4" s="24">
        <v>2430.1435766099999</v>
      </c>
      <c r="AW4" s="24">
        <v>2438.87436428</v>
      </c>
      <c r="AX4" s="24">
        <v>2546.0642976500003</v>
      </c>
      <c r="AY4" s="24">
        <v>2528.6617584400001</v>
      </c>
      <c r="AZ4" s="24">
        <v>2314.2818917</v>
      </c>
      <c r="BA4" s="24">
        <v>2621.08609974</v>
      </c>
      <c r="BB4" s="24">
        <v>2576.4154280400003</v>
      </c>
      <c r="BC4" s="24">
        <v>2656.1666801000001</v>
      </c>
      <c r="BD4" s="24">
        <v>2779.5915492199997</v>
      </c>
      <c r="BE4" s="24">
        <v>2803.2322395000001</v>
      </c>
      <c r="BF4" s="24">
        <v>2832.3501707299997</v>
      </c>
      <c r="BG4" s="24">
        <v>2887.0045079700003</v>
      </c>
      <c r="BH4" s="24">
        <v>3038.8979108899998</v>
      </c>
      <c r="BI4" s="24">
        <v>3059.3244118699999</v>
      </c>
      <c r="BJ4" s="24">
        <v>3005.3063529199999</v>
      </c>
      <c r="BK4" s="24">
        <v>2821.25137829</v>
      </c>
    </row>
    <row r="5" spans="1:65" x14ac:dyDescent="0.15">
      <c r="A5" s="22" t="s">
        <v>198</v>
      </c>
      <c r="B5" s="24">
        <v>59.463999999999999</v>
      </c>
      <c r="C5" s="24">
        <v>60.033999999999999</v>
      </c>
      <c r="D5" s="24">
        <v>66.549000000000007</v>
      </c>
      <c r="E5" s="24">
        <v>76.852000000000004</v>
      </c>
      <c r="F5" s="24">
        <v>90.805000000000007</v>
      </c>
      <c r="G5" s="24">
        <v>90.641000000000005</v>
      </c>
      <c r="H5" s="24">
        <v>99.111000000000004</v>
      </c>
      <c r="I5" s="24">
        <v>107.274</v>
      </c>
      <c r="J5" s="24">
        <v>122.901</v>
      </c>
      <c r="K5" s="24">
        <v>134.75299999999999</v>
      </c>
      <c r="L5" s="24">
        <v>148.67500000000001</v>
      </c>
      <c r="M5" s="24">
        <v>162.40199999999999</v>
      </c>
      <c r="N5" s="24">
        <v>175.33799999999999</v>
      </c>
      <c r="O5" s="24">
        <v>193.673</v>
      </c>
      <c r="P5" s="24">
        <v>219.858</v>
      </c>
      <c r="Q5" s="24">
        <v>254.15799999999999</v>
      </c>
      <c r="R5" s="24">
        <v>320.47300000000001</v>
      </c>
      <c r="S5" s="24">
        <v>363.89269999999999</v>
      </c>
      <c r="T5" s="24">
        <v>413.73610000000002</v>
      </c>
      <c r="U5" s="24">
        <v>525.13949548999994</v>
      </c>
      <c r="V5" s="24">
        <v>602.06357288000004</v>
      </c>
      <c r="W5" s="24">
        <v>699.04025575999992</v>
      </c>
      <c r="X5" s="24">
        <v>834.61344852000002</v>
      </c>
      <c r="Y5" s="24">
        <v>982.7219795499999</v>
      </c>
      <c r="Z5" s="24">
        <v>1110.6073562699999</v>
      </c>
      <c r="AA5" s="24">
        <v>1225.7802863300001</v>
      </c>
      <c r="AB5" s="24">
        <v>1328.6343439299999</v>
      </c>
      <c r="AC5" s="24">
        <v>1400.8617692</v>
      </c>
      <c r="AD5" s="24">
        <v>1447.5790267399998</v>
      </c>
      <c r="AE5" s="24">
        <v>1534.5392462299999</v>
      </c>
      <c r="AF5" s="24">
        <v>1590.0528871399999</v>
      </c>
      <c r="AG5" s="24">
        <v>1686.6097575399999</v>
      </c>
      <c r="AH5" s="24">
        <v>1756.07560384</v>
      </c>
      <c r="AI5" s="24">
        <v>1864.2363535700001</v>
      </c>
      <c r="AJ5" s="24">
        <v>2014.5948171099999</v>
      </c>
      <c r="AK5" s="24">
        <v>2036.8120807</v>
      </c>
      <c r="AL5" s="24">
        <v>2084.6641438500001</v>
      </c>
      <c r="AM5" s="24">
        <v>2135.3827390899996</v>
      </c>
      <c r="AN5" s="24">
        <v>2206.0949036900001</v>
      </c>
      <c r="AO5" s="24">
        <v>2190.3847335400001</v>
      </c>
      <c r="AP5" s="24">
        <v>2276.1642304299999</v>
      </c>
      <c r="AQ5" s="24">
        <v>2303.1175035599999</v>
      </c>
      <c r="AR5" s="24">
        <v>2419.0447841699997</v>
      </c>
      <c r="AS5" s="24">
        <v>2550.9446177300001</v>
      </c>
      <c r="AT5" s="24">
        <v>2570.2625513799999</v>
      </c>
      <c r="AU5" s="24">
        <v>2690.4076354999997</v>
      </c>
      <c r="AV5" s="24">
        <v>2746.5181972800001</v>
      </c>
      <c r="AW5" s="24">
        <v>2728.1251630000002</v>
      </c>
      <c r="AX5" s="24">
        <v>2855.3283444399999</v>
      </c>
      <c r="AY5" s="24">
        <v>2980.6292505799997</v>
      </c>
      <c r="AZ5" s="24">
        <v>3084.8214604599998</v>
      </c>
      <c r="BA5" s="24">
        <v>3352.81269281</v>
      </c>
      <c r="BB5" s="24">
        <v>3183.8578483199999</v>
      </c>
      <c r="BC5" s="24">
        <v>3231.5000052299997</v>
      </c>
      <c r="BD5" s="24">
        <v>3231.2769798499999</v>
      </c>
      <c r="BE5" s="24">
        <v>3273.2319895699998</v>
      </c>
      <c r="BF5" s="24">
        <v>3329.27039608</v>
      </c>
      <c r="BG5" s="24">
        <v>3425.7879090599999</v>
      </c>
      <c r="BH5" s="24">
        <v>3527.9072948200001</v>
      </c>
      <c r="BI5" s="24">
        <v>3508.9501375199998</v>
      </c>
      <c r="BJ5" s="24">
        <v>3583.3815783099999</v>
      </c>
      <c r="BK5" s="24">
        <v>3846.6695989700002</v>
      </c>
    </row>
    <row r="6" spans="1:65" x14ac:dyDescent="0.15">
      <c r="A6" s="22" t="s">
        <v>199</v>
      </c>
      <c r="B6" s="23">
        <f t="shared" ref="B6:AG6" si="0">(B4-B5)/B2</f>
        <v>2.4384339884175217E-3</v>
      </c>
      <c r="C6" s="23">
        <f t="shared" si="0"/>
        <v>6.3995124885499631E-3</v>
      </c>
      <c r="D6" s="23">
        <f t="shared" si="0"/>
        <v>3.7560555502510876E-3</v>
      </c>
      <c r="E6" s="23">
        <f t="shared" si="0"/>
        <v>-6.3009188581588894E-3</v>
      </c>
      <c r="F6" s="23">
        <f t="shared" si="0"/>
        <v>-1.3633282806211056E-2</v>
      </c>
      <c r="G6" s="23">
        <f t="shared" si="0"/>
        <v>8.7455382795088455E-3</v>
      </c>
      <c r="H6" s="23">
        <f t="shared" si="0"/>
        <v>5.3641020563632907E-3</v>
      </c>
      <c r="I6" s="23">
        <f t="shared" si="0"/>
        <v>2.0725085529824548E-3</v>
      </c>
      <c r="J6" s="23">
        <f t="shared" si="0"/>
        <v>-9.8761153497595386E-3</v>
      </c>
      <c r="K6" s="23">
        <f t="shared" si="0"/>
        <v>-1.4128568461761757E-2</v>
      </c>
      <c r="L6" s="23">
        <f t="shared" si="0"/>
        <v>1.1566024170557999E-2</v>
      </c>
      <c r="M6" s="23">
        <f t="shared" si="0"/>
        <v>1.4793975339798033E-2</v>
      </c>
      <c r="N6" s="23">
        <f t="shared" si="0"/>
        <v>1.3551555386987924E-2</v>
      </c>
      <c r="O6" s="23">
        <f t="shared" si="0"/>
        <v>1.8438608633640271E-2</v>
      </c>
      <c r="P6" s="23">
        <f t="shared" si="0"/>
        <v>1.8635819026843421E-2</v>
      </c>
      <c r="Q6" s="23">
        <f t="shared" si="0"/>
        <v>2.8500954938967083E-2</v>
      </c>
      <c r="R6" s="23">
        <f t="shared" si="0"/>
        <v>-2.7616826241561596E-3</v>
      </c>
      <c r="S6" s="23">
        <f t="shared" si="0"/>
        <v>9.4548342301075221E-3</v>
      </c>
      <c r="T6" s="23">
        <f t="shared" si="0"/>
        <v>3.659040758635124E-3</v>
      </c>
      <c r="U6" s="23">
        <f t="shared" si="0"/>
        <v>-4.0732613341364814E-3</v>
      </c>
      <c r="V6" s="23">
        <f t="shared" si="0"/>
        <v>-4.5202280203941726E-5</v>
      </c>
      <c r="W6" s="23">
        <f t="shared" si="0"/>
        <v>1.0182172344336398E-4</v>
      </c>
      <c r="X6" s="23">
        <f t="shared" si="0"/>
        <v>-9.896369501063762E-3</v>
      </c>
      <c r="Y6" s="23">
        <f t="shared" si="0"/>
        <v>-1.4244294688125511E-2</v>
      </c>
      <c r="Z6" s="23">
        <f t="shared" si="0"/>
        <v>-1.8849767567700505E-2</v>
      </c>
      <c r="AA6" s="23">
        <f t="shared" si="0"/>
        <v>-2.3195621119330184E-2</v>
      </c>
      <c r="AB6" s="23">
        <f t="shared" si="0"/>
        <v>-2.3202131745346681E-2</v>
      </c>
      <c r="AC6" s="23">
        <f t="shared" si="0"/>
        <v>-1.9618313863559386E-2</v>
      </c>
      <c r="AD6" s="23">
        <f t="shared" si="0"/>
        <v>-1.4221076820450861E-2</v>
      </c>
      <c r="AE6" s="23">
        <f t="shared" si="0"/>
        <v>-1.8615132698886216E-2</v>
      </c>
      <c r="AF6" s="23">
        <f t="shared" si="0"/>
        <v>-1.2498984576596033E-2</v>
      </c>
      <c r="AG6" s="23">
        <f t="shared" si="0"/>
        <v>-1.8185252471178262E-2</v>
      </c>
      <c r="AH6" s="23">
        <f t="shared" ref="AH6:BK6" si="1">(AH4-AH5)/AH2</f>
        <v>-1.6554838532387418E-2</v>
      </c>
      <c r="AI6" s="23">
        <f t="shared" si="1"/>
        <v>-3.1477926723920711E-2</v>
      </c>
      <c r="AJ6" s="23">
        <f t="shared" si="1"/>
        <v>-5.0313496229377135E-2</v>
      </c>
      <c r="AK6" s="23">
        <f t="shared" si="1"/>
        <v>-4.5297478444604362E-2</v>
      </c>
      <c r="AL6" s="23">
        <f t="shared" si="1"/>
        <v>-4.0760978861059873E-2</v>
      </c>
      <c r="AM6" s="23">
        <f t="shared" si="1"/>
        <v>-3.4566138504119708E-2</v>
      </c>
      <c r="AN6" s="23">
        <f t="shared" si="1"/>
        <v>-3.5405178155242564E-2</v>
      </c>
      <c r="AO6" s="23">
        <f t="shared" si="1"/>
        <v>-2.572017374117537E-2</v>
      </c>
      <c r="AP6" s="23">
        <f t="shared" si="1"/>
        <v>-2.2357617671390186E-2</v>
      </c>
      <c r="AQ6" s="23">
        <f t="shared" si="1"/>
        <v>-2.1749172350591952E-2</v>
      </c>
      <c r="AR6" s="23">
        <f t="shared" si="1"/>
        <v>-2.1161747497074477E-2</v>
      </c>
      <c r="AS6" s="23">
        <f t="shared" si="1"/>
        <v>-3.4504345241206748E-2</v>
      </c>
      <c r="AT6" s="23">
        <f t="shared" si="1"/>
        <v>-3.7617758633588967E-2</v>
      </c>
      <c r="AU6" s="23">
        <f t="shared" si="1"/>
        <v>-2.761002078028468E-2</v>
      </c>
      <c r="AV6" s="23">
        <f t="shared" si="1"/>
        <v>-2.731234126411106E-2</v>
      </c>
      <c r="AW6" s="23">
        <f t="shared" si="1"/>
        <v>-2.3859522300937543E-2</v>
      </c>
      <c r="AX6" s="23">
        <f t="shared" si="1"/>
        <v>-2.4285552396258264E-2</v>
      </c>
      <c r="AY6" s="23">
        <f t="shared" si="1"/>
        <v>-3.4582760316807008E-2</v>
      </c>
      <c r="AZ6" s="23">
        <f t="shared" si="1"/>
        <v>-6.066239693620501E-2</v>
      </c>
      <c r="BA6" s="23">
        <f t="shared" si="1"/>
        <v>-5.5907189384595414E-2</v>
      </c>
      <c r="BB6" s="23">
        <f t="shared" si="1"/>
        <v>-4.4989018004060466E-2</v>
      </c>
      <c r="BC6" s="23">
        <f t="shared" si="1"/>
        <v>-4.1990057468292832E-2</v>
      </c>
      <c r="BD6" s="23">
        <f t="shared" si="1"/>
        <v>-3.2523785075399519E-2</v>
      </c>
      <c r="BE6" s="23">
        <f t="shared" si="1"/>
        <v>-3.3329689524203787E-2</v>
      </c>
      <c r="BF6" s="23">
        <f t="shared" si="1"/>
        <v>-3.4458650529104393E-2</v>
      </c>
      <c r="BG6" s="23">
        <f t="shared" si="1"/>
        <v>-3.6764663096893663E-2</v>
      </c>
      <c r="BH6" s="23">
        <f t="shared" si="1"/>
        <v>-3.2451522303701588E-2</v>
      </c>
      <c r="BI6" s="23">
        <f t="shared" si="1"/>
        <v>-2.9003861539724424E-2</v>
      </c>
      <c r="BJ6" s="23">
        <f t="shared" si="1"/>
        <v>-3.6152664365255667E-2</v>
      </c>
      <c r="BK6" s="23">
        <f t="shared" si="1"/>
        <v>-6.7882546051431708E-2</v>
      </c>
    </row>
    <row r="7" spans="1:65" x14ac:dyDescent="0.15">
      <c r="A7" s="22" t="s">
        <v>200</v>
      </c>
      <c r="B7" s="24">
        <v>4.0699999990000002</v>
      </c>
      <c r="C7" s="24">
        <v>4.08</v>
      </c>
      <c r="D7" s="24">
        <v>3.6499999989999998</v>
      </c>
      <c r="E7" s="24">
        <v>3.61</v>
      </c>
      <c r="F7" s="24">
        <v>3.9799999989999999</v>
      </c>
      <c r="G7" s="24">
        <v>4.7399999990000001</v>
      </c>
      <c r="H7" s="24">
        <v>4.2099999989999999</v>
      </c>
      <c r="I7" s="24">
        <v>4.7799999990000002</v>
      </c>
      <c r="J7" s="24">
        <v>4.8</v>
      </c>
      <c r="K7" s="24">
        <v>6.1499999990000003</v>
      </c>
      <c r="L7" s="24">
        <v>8.9599999990000008</v>
      </c>
      <c r="M7" s="24">
        <v>8.6799999989999996</v>
      </c>
      <c r="N7" s="24">
        <v>5.8399999989999998</v>
      </c>
      <c r="O7" s="24">
        <v>4.9499999990000001</v>
      </c>
      <c r="P7" s="24">
        <v>8.91</v>
      </c>
      <c r="Q7" s="24">
        <v>12.91</v>
      </c>
      <c r="R7" s="24">
        <v>7.9199999989999998</v>
      </c>
      <c r="S7" s="24">
        <v>8.5599999990000004</v>
      </c>
      <c r="T7" s="24">
        <v>9.0699999990000002</v>
      </c>
      <c r="U7" s="24">
        <v>7.9799999990000003</v>
      </c>
      <c r="V7" s="24">
        <v>9.0399999999999991</v>
      </c>
      <c r="W7" s="24">
        <v>11.849999999</v>
      </c>
      <c r="X7" s="24">
        <v>15.3</v>
      </c>
      <c r="Y7" s="24">
        <v>14.869999998999999</v>
      </c>
      <c r="Z7" s="24">
        <v>12.533333333</v>
      </c>
      <c r="AA7" s="24">
        <v>11.740833332999999</v>
      </c>
      <c r="AB7" s="24">
        <v>9.9341666659999994</v>
      </c>
      <c r="AC7" s="24">
        <v>7.7424999998333304</v>
      </c>
      <c r="AD7" s="24">
        <v>7.9758333333333304</v>
      </c>
      <c r="AE7" s="24">
        <v>7.5233333333333299</v>
      </c>
      <c r="AF7" s="24">
        <v>9.0716666666666601</v>
      </c>
      <c r="AG7" s="24">
        <v>9.8466666666666605</v>
      </c>
      <c r="AH7" s="24">
        <v>9.4906666666666606</v>
      </c>
      <c r="AI7" s="24">
        <v>10.3516666666667</v>
      </c>
      <c r="AJ7" s="24">
        <v>8.7491666666666603</v>
      </c>
      <c r="AK7" s="24">
        <v>5.6924999999999999</v>
      </c>
      <c r="AL7" s="24">
        <v>6.3541666666666599</v>
      </c>
      <c r="AM7" s="24">
        <v>3.7283333333333299</v>
      </c>
      <c r="AN7" s="24">
        <v>3.2408333333333301</v>
      </c>
      <c r="AO7" s="24">
        <v>3.3925000000000001</v>
      </c>
      <c r="AP7" s="24">
        <v>2.7305249999999996</v>
      </c>
      <c r="AQ7" s="24">
        <v>4.2405249999999999</v>
      </c>
      <c r="AR7" s="24">
        <v>4.2579000000000002</v>
      </c>
      <c r="AS7" s="24">
        <v>3.2951333333333337</v>
      </c>
      <c r="AT7" s="24">
        <v>2.2755416666666664</v>
      </c>
      <c r="AU7" s="24">
        <v>2.0249083333333333</v>
      </c>
      <c r="AV7" s="24">
        <v>2.0710416666666664</v>
      </c>
      <c r="AW7" s="24">
        <v>2.8891499999999999</v>
      </c>
      <c r="AX7" s="24">
        <v>3.8640499999999998</v>
      </c>
      <c r="AY7" s="24">
        <v>3.6189333333333336</v>
      </c>
      <c r="AZ7" s="24">
        <v>0.64722500000000005</v>
      </c>
      <c r="BA7" s="24">
        <v>0.37625833333333403</v>
      </c>
      <c r="BB7" s="24">
        <v>0.69335833333333297</v>
      </c>
      <c r="BC7" s="24">
        <v>4.9333333333333299E-2</v>
      </c>
      <c r="BD7" s="24">
        <v>4.30666666666666E-2</v>
      </c>
      <c r="BE7" s="24">
        <v>5.7291666666666699E-2</v>
      </c>
      <c r="BF7" s="24">
        <v>-0.199075</v>
      </c>
      <c r="BG7" s="24">
        <v>-0.55626666667000002</v>
      </c>
      <c r="BH7" s="24">
        <v>-0.63573267685450741</v>
      </c>
      <c r="BI7" s="24">
        <v>-0.61435598391293222</v>
      </c>
      <c r="BJ7" s="24">
        <v>-0.56595767406079889</v>
      </c>
      <c r="BK7" s="24">
        <v>-0.57164404915934552</v>
      </c>
    </row>
    <row r="8" spans="1:65" x14ac:dyDescent="0.15">
      <c r="A8" s="22" t="s">
        <v>201</v>
      </c>
      <c r="B8">
        <v>6.320536146549588E-2</v>
      </c>
      <c r="C8">
        <v>6.1649168853361289E-2</v>
      </c>
      <c r="D8">
        <v>6.0691511861278462E-2</v>
      </c>
      <c r="E8">
        <v>6.0092976241226691E-2</v>
      </c>
      <c r="F8">
        <v>5.9494440633145629E-2</v>
      </c>
      <c r="G8">
        <v>6.0811218997259525E-2</v>
      </c>
      <c r="H8">
        <v>6.3085654341485539E-2</v>
      </c>
      <c r="I8">
        <v>6.464184695362013E-2</v>
      </c>
      <c r="J8">
        <v>6.7754232177889312E-2</v>
      </c>
      <c r="K8">
        <v>7.0148374670067085E-2</v>
      </c>
      <c r="L8">
        <v>7.6971680726686517E-2</v>
      </c>
      <c r="M8">
        <v>8.1219899590688108E-2</v>
      </c>
      <c r="N8">
        <v>7.7895206574571454E-2</v>
      </c>
      <c r="O8">
        <v>7.4150729086722975E-2</v>
      </c>
      <c r="P8">
        <v>8.3310426259913084E-2</v>
      </c>
      <c r="Q8">
        <v>0.10557579464057339</v>
      </c>
      <c r="R8">
        <v>9.638251470964436E-2</v>
      </c>
      <c r="S8">
        <v>9.3939369084164698E-2</v>
      </c>
      <c r="T8">
        <v>9.9388171527244842E-2</v>
      </c>
      <c r="U8">
        <v>9.5719255244308007E-2</v>
      </c>
      <c r="V8">
        <v>9.8783681887111272E-2</v>
      </c>
      <c r="W8">
        <v>0.131275</v>
      </c>
      <c r="X8">
        <v>0.15844999999999998</v>
      </c>
      <c r="Y8">
        <v>0.15649166666666667</v>
      </c>
      <c r="Z8">
        <v>0.13586666666666669</v>
      </c>
      <c r="AA8">
        <v>0.12489166666666666</v>
      </c>
      <c r="AB8">
        <v>0.11123333333333334</v>
      </c>
      <c r="AC8">
        <v>8.5441666666666652E-2</v>
      </c>
      <c r="AD8">
        <v>9.4783333333333331E-2</v>
      </c>
      <c r="AE8">
        <v>9.0841666666666682E-2</v>
      </c>
      <c r="AF8">
        <v>8.7966666666666665E-2</v>
      </c>
      <c r="AG8">
        <v>9.9324999999999997E-2</v>
      </c>
      <c r="AH8">
        <v>9.0366666666666665E-2</v>
      </c>
      <c r="AI8">
        <v>8.5874999999999979E-2</v>
      </c>
      <c r="AJ8">
        <v>6.7749999999999991E-2</v>
      </c>
      <c r="AK8">
        <v>7.2158333333333324E-2</v>
      </c>
      <c r="AL8">
        <v>7.535E-2</v>
      </c>
      <c r="AM8">
        <v>6.3108333333333336E-2</v>
      </c>
      <c r="AN8">
        <v>5.5816666666666667E-2</v>
      </c>
      <c r="AO8">
        <v>4.6399999999999997E-2</v>
      </c>
      <c r="AP8">
        <v>4.6083333333333337E-2</v>
      </c>
      <c r="AQ8">
        <v>5.3941666666666672E-2</v>
      </c>
      <c r="AR8">
        <v>4.9391666666666667E-2</v>
      </c>
      <c r="AS8">
        <v>4.8600000000000004E-2</v>
      </c>
      <c r="AT8">
        <v>4.1299999999999996E-2</v>
      </c>
      <c r="AU8">
        <v>4.0983333333333337E-2</v>
      </c>
      <c r="AV8">
        <v>3.4099999999999998E-2</v>
      </c>
      <c r="AW8">
        <v>3.7966666666666669E-2</v>
      </c>
      <c r="AX8">
        <v>4.3041666666666673E-2</v>
      </c>
      <c r="AY8">
        <v>4.2341666666666659E-2</v>
      </c>
      <c r="AZ8">
        <v>3.64919166666667E-2</v>
      </c>
      <c r="BA8">
        <v>3.1170170000000001E-2</v>
      </c>
      <c r="BB8">
        <v>3.3210579999999996E-2</v>
      </c>
      <c r="BC8">
        <v>2.5359919999999998E-2</v>
      </c>
      <c r="BD8">
        <v>2.2043499999999997E-2</v>
      </c>
      <c r="BE8">
        <v>1.6664419999999999E-2</v>
      </c>
      <c r="BF8">
        <v>8.4185830000000003E-3</v>
      </c>
      <c r="BG8">
        <v>4.6788330000000003E-3</v>
      </c>
      <c r="BH8">
        <v>8.0985829999999995E-3</v>
      </c>
      <c r="BI8">
        <v>7.8410830000000004E-3</v>
      </c>
      <c r="BJ8">
        <v>1.3020000000000002E-3</v>
      </c>
      <c r="BK8">
        <v>-1.4526669999999999E-3</v>
      </c>
    </row>
    <row r="9" spans="1:65" x14ac:dyDescent="0.15">
      <c r="A9" s="22"/>
      <c r="C9">
        <f>C8/B8</f>
        <v>0.9753787878741248</v>
      </c>
      <c r="D9">
        <f t="shared" ref="D9:BK9" si="2">D8/C8</f>
        <v>0.98446601941445944</v>
      </c>
      <c r="E9">
        <f t="shared" si="2"/>
        <v>0.99013806705919871</v>
      </c>
      <c r="F9">
        <f t="shared" si="2"/>
        <v>0.99003984083466912</v>
      </c>
      <c r="G9">
        <f t="shared" si="2"/>
        <v>1.0221327967806844</v>
      </c>
      <c r="H9">
        <f t="shared" si="2"/>
        <v>1.0374015746062994</v>
      </c>
      <c r="I9">
        <f t="shared" si="2"/>
        <v>1.0246679316934852</v>
      </c>
      <c r="J9">
        <f t="shared" si="2"/>
        <v>1.0481481481570645</v>
      </c>
      <c r="K9">
        <f t="shared" si="2"/>
        <v>1.0353356892288579</v>
      </c>
      <c r="L9">
        <f t="shared" si="2"/>
        <v>1.0972696244027305</v>
      </c>
      <c r="M9">
        <f t="shared" si="2"/>
        <v>1.0551919722149019</v>
      </c>
      <c r="N9">
        <f t="shared" si="2"/>
        <v>0.95906553648955961</v>
      </c>
      <c r="O9">
        <f t="shared" si="2"/>
        <v>0.95192929510670499</v>
      </c>
      <c r="P9">
        <f t="shared" si="2"/>
        <v>1.1235280797101455</v>
      </c>
      <c r="Q9">
        <f t="shared" si="2"/>
        <v>1.2672578857200476</v>
      </c>
      <c r="R9">
        <f t="shared" si="2"/>
        <v>0.91292246520874398</v>
      </c>
      <c r="S9">
        <f t="shared" si="2"/>
        <v>0.9746515679442509</v>
      </c>
      <c r="T9">
        <f t="shared" si="2"/>
        <v>1.05800339619269</v>
      </c>
      <c r="U9">
        <f t="shared" si="2"/>
        <v>0.96308498057104219</v>
      </c>
      <c r="V9">
        <f t="shared" si="2"/>
        <v>1.0320147355407416</v>
      </c>
      <c r="W9">
        <f t="shared" si="2"/>
        <v>1.3289138194911523</v>
      </c>
      <c r="X9">
        <f t="shared" si="2"/>
        <v>1.2070081889163966</v>
      </c>
      <c r="Y9">
        <f t="shared" si="2"/>
        <v>0.98764068581045561</v>
      </c>
      <c r="Z9">
        <f t="shared" si="2"/>
        <v>0.86820384472016632</v>
      </c>
      <c r="AA9">
        <f t="shared" si="2"/>
        <v>0.9192222767419036</v>
      </c>
      <c r="AB9">
        <f t="shared" si="2"/>
        <v>0.89063855341295795</v>
      </c>
      <c r="AC9">
        <f t="shared" si="2"/>
        <v>0.76813005693736869</v>
      </c>
      <c r="AD9">
        <f t="shared" si="2"/>
        <v>1.1093338535062911</v>
      </c>
      <c r="AE9">
        <f t="shared" si="2"/>
        <v>0.95841392649903312</v>
      </c>
      <c r="AF9">
        <f t="shared" si="2"/>
        <v>0.96835152738280872</v>
      </c>
      <c r="AG9">
        <f t="shared" si="2"/>
        <v>1.1291208791208791</v>
      </c>
      <c r="AH9">
        <f t="shared" si="2"/>
        <v>0.90980786978773387</v>
      </c>
      <c r="AI9">
        <f t="shared" si="2"/>
        <v>0.9502950940612318</v>
      </c>
      <c r="AJ9">
        <f t="shared" si="2"/>
        <v>0.78893740902474541</v>
      </c>
      <c r="AK9">
        <f t="shared" si="2"/>
        <v>1.0650676506765069</v>
      </c>
      <c r="AL9">
        <f t="shared" si="2"/>
        <v>1.0442314355006352</v>
      </c>
      <c r="AM9">
        <f t="shared" si="2"/>
        <v>0.83753594337535942</v>
      </c>
      <c r="AN9">
        <f t="shared" si="2"/>
        <v>0.88445794269113953</v>
      </c>
      <c r="AO9">
        <f t="shared" si="2"/>
        <v>0.83129292326067472</v>
      </c>
      <c r="AP9">
        <f t="shared" si="2"/>
        <v>0.99317528735632199</v>
      </c>
      <c r="AQ9">
        <f t="shared" si="2"/>
        <v>1.1705244122965641</v>
      </c>
      <c r="AR9">
        <f t="shared" si="2"/>
        <v>0.91564962150471174</v>
      </c>
      <c r="AS9">
        <f t="shared" si="2"/>
        <v>0.9839716551375064</v>
      </c>
      <c r="AT9">
        <f t="shared" si="2"/>
        <v>0.84979423868312742</v>
      </c>
      <c r="AU9">
        <f t="shared" si="2"/>
        <v>0.99233252623083146</v>
      </c>
      <c r="AV9">
        <f t="shared" si="2"/>
        <v>0.83204554697031308</v>
      </c>
      <c r="AW9">
        <f t="shared" si="2"/>
        <v>1.1133919843597264</v>
      </c>
      <c r="AX9">
        <f t="shared" si="2"/>
        <v>1.1336698858647938</v>
      </c>
      <c r="AY9">
        <f t="shared" si="2"/>
        <v>0.98373668925459801</v>
      </c>
      <c r="AZ9">
        <f t="shared" si="2"/>
        <v>0.8618441251722111</v>
      </c>
      <c r="BA9">
        <f t="shared" si="2"/>
        <v>0.85416642498452777</v>
      </c>
      <c r="BB9">
        <f t="shared" si="2"/>
        <v>1.0654603423722102</v>
      </c>
      <c r="BC9">
        <f t="shared" si="2"/>
        <v>0.7636096689669376</v>
      </c>
      <c r="BD9">
        <f t="shared" si="2"/>
        <v>0.86922592815750199</v>
      </c>
      <c r="BE9">
        <f t="shared" si="2"/>
        <v>0.75597885998140046</v>
      </c>
      <c r="BF9">
        <f t="shared" si="2"/>
        <v>0.50518307867900603</v>
      </c>
      <c r="BG9">
        <f t="shared" si="2"/>
        <v>0.55577441001650751</v>
      </c>
      <c r="BH9">
        <f t="shared" si="2"/>
        <v>1.7308980679583987</v>
      </c>
      <c r="BI9">
        <f t="shared" si="2"/>
        <v>0.96820431426090225</v>
      </c>
      <c r="BJ9">
        <f t="shared" si="2"/>
        <v>0.16604849100564298</v>
      </c>
      <c r="BK9">
        <f t="shared" si="2"/>
        <v>-1.1157196620583716</v>
      </c>
    </row>
    <row r="10" spans="1:65" x14ac:dyDescent="0.15">
      <c r="A10" s="22" t="s">
        <v>355</v>
      </c>
      <c r="B10" s="8"/>
      <c r="C10" s="29"/>
      <c r="D10" s="29"/>
      <c r="E10" s="29"/>
      <c r="F10" s="29"/>
      <c r="G10" s="8"/>
      <c r="H10" s="8"/>
      <c r="I10" s="8"/>
      <c r="J10" s="8"/>
      <c r="K10" s="8"/>
      <c r="L10" s="8"/>
      <c r="M10" s="8"/>
      <c r="N10" s="8"/>
      <c r="O10" s="8"/>
      <c r="P10" s="8"/>
      <c r="Q10" s="8"/>
      <c r="R10" s="8"/>
      <c r="S10" s="8"/>
      <c r="T10" s="8"/>
      <c r="V10" s="29">
        <v>5.347156398104265E-2</v>
      </c>
      <c r="W10" s="29">
        <v>5.8533475026567486E-2</v>
      </c>
      <c r="X10" s="29">
        <v>7.7126334519572959E-2</v>
      </c>
      <c r="Y10" s="29">
        <v>6.8997308209959626E-2</v>
      </c>
      <c r="Z10" s="29">
        <v>8.2690092165898621E-2</v>
      </c>
      <c r="AA10" s="29">
        <v>8.0140982012639764E-2</v>
      </c>
      <c r="AB10" s="29">
        <v>8.2304385210662079E-2</v>
      </c>
      <c r="AC10" s="29">
        <v>8.1611764705882356E-2</v>
      </c>
      <c r="AD10" s="29">
        <v>7.3125216788067979E-2</v>
      </c>
      <c r="AE10" s="29">
        <v>7.0459511568123398E-2</v>
      </c>
      <c r="AF10" s="29">
        <v>7.121723937099593E-2</v>
      </c>
      <c r="AG10" s="29">
        <v>7.4993331555081352E-2</v>
      </c>
      <c r="AH10" s="29">
        <v>7.6705173279758912E-2</v>
      </c>
      <c r="AI10" s="29">
        <v>7.4003077599472417E-2</v>
      </c>
      <c r="AJ10" s="29">
        <v>6.9134850479593751E-2</v>
      </c>
      <c r="AK10" s="29">
        <v>6.6544342507645252E-2</v>
      </c>
      <c r="AL10" s="29">
        <v>6.1482077542062918E-2</v>
      </c>
      <c r="AM10" s="29">
        <v>5.9406362305337419E-2</v>
      </c>
      <c r="AN10" s="29">
        <v>5.7373126810225411E-2</v>
      </c>
      <c r="AO10" s="29">
        <v>5.4805883771401019E-2</v>
      </c>
      <c r="AP10" s="29">
        <v>5.0299669655497876E-2</v>
      </c>
      <c r="AQ10" s="29">
        <v>4.9692166322076729E-2</v>
      </c>
      <c r="AR10" s="29">
        <v>5.1651437486070872E-2</v>
      </c>
      <c r="AS10" s="29">
        <v>4.9528637123745826E-2</v>
      </c>
      <c r="AT10" s="29">
        <v>4.4109862909367852E-2</v>
      </c>
      <c r="AU10" s="29">
        <v>4.2089711641153438E-2</v>
      </c>
      <c r="AV10" s="29">
        <v>4.0097487183796958E-2</v>
      </c>
      <c r="AW10" s="29">
        <v>4.0270496608324269E-2</v>
      </c>
      <c r="AX10" s="29">
        <v>4.1687285497645457E-2</v>
      </c>
      <c r="AY10" s="29">
        <v>4.1839013354739843E-2</v>
      </c>
      <c r="AZ10" s="29">
        <v>3.0628109452736318E-2</v>
      </c>
      <c r="BA10" s="29">
        <v>2.9643759920051731E-2</v>
      </c>
      <c r="BB10" s="29">
        <v>3.0809734513274338E-2</v>
      </c>
      <c r="BC10" s="29">
        <v>2.8895112285336855E-2</v>
      </c>
      <c r="BD10" s="29">
        <v>2.4712544875360266E-2</v>
      </c>
      <c r="BE10" s="29">
        <v>2.2766802294230108E-2</v>
      </c>
      <c r="BF10" s="29">
        <v>2.084852234331128E-2</v>
      </c>
      <c r="BG10" s="29">
        <v>1.8774503084304318E-2</v>
      </c>
      <c r="BH10" s="29">
        <v>1.7627201348533912E-2</v>
      </c>
      <c r="BI10" s="29">
        <v>1.7456402267514822E-2</v>
      </c>
      <c r="BJ10" s="29">
        <v>1.486252052718009E-2</v>
      </c>
      <c r="BK10" s="29">
        <v>1.0963723940693912E-2</v>
      </c>
      <c r="BL10" s="29">
        <v>1.2245635159542446E-2</v>
      </c>
      <c r="BM10" s="29">
        <v>1.720204794357983E-2</v>
      </c>
    </row>
    <row r="11" spans="1:65" x14ac:dyDescent="0.15">
      <c r="A11" s="22" t="s">
        <v>356</v>
      </c>
      <c r="C11" s="29">
        <f t="shared" ref="C11:S11" si="3">D11/D9</f>
        <v>3.337066824951699E-2</v>
      </c>
      <c r="D11" s="29">
        <f t="shared" si="3"/>
        <v>3.2852288936802476E-2</v>
      </c>
      <c r="E11" s="29">
        <f t="shared" si="3"/>
        <v>3.2528301866355899E-2</v>
      </c>
      <c r="F11" s="29">
        <f t="shared" si="3"/>
        <v>3.2204314802389063E-2</v>
      </c>
      <c r="G11" s="29">
        <f t="shared" si="3"/>
        <v>3.2917086357371526E-2</v>
      </c>
      <c r="H11" s="29">
        <f t="shared" si="3"/>
        <v>3.4148237218588756E-2</v>
      </c>
      <c r="I11" s="29">
        <f t="shared" si="3"/>
        <v>3.4990603601749833E-2</v>
      </c>
      <c r="J11" s="29">
        <f t="shared" si="3"/>
        <v>3.6675336368071999E-2</v>
      </c>
      <c r="K11" s="29">
        <f t="shared" si="3"/>
        <v>3.797128465633802E-2</v>
      </c>
      <c r="L11" s="29">
        <f t="shared" si="3"/>
        <v>4.1664737252949183E-2</v>
      </c>
      <c r="M11" s="29">
        <f t="shared" si="3"/>
        <v>4.3964296273755143E-2</v>
      </c>
      <c r="N11" s="29">
        <f t="shared" si="3"/>
        <v>4.216464139217492E-2</v>
      </c>
      <c r="O11" s="29">
        <f t="shared" si="3"/>
        <v>4.0137757358880068E-2</v>
      </c>
      <c r="P11" s="29">
        <f t="shared" si="3"/>
        <v>4.5095897449294278E-2</v>
      </c>
      <c r="Q11" s="29">
        <f t="shared" si="3"/>
        <v>5.7148131656240754E-2</v>
      </c>
      <c r="R11" s="29">
        <f t="shared" si="3"/>
        <v>5.217181323368917E-2</v>
      </c>
      <c r="S11" s="29">
        <f t="shared" si="3"/>
        <v>5.0849339570709765E-2</v>
      </c>
      <c r="T11" s="29">
        <f>U11/U9</f>
        <v>5.3798773959966274E-2</v>
      </c>
      <c r="U11" s="29">
        <f>V10/V9</f>
        <v>5.1812791173980008E-2</v>
      </c>
      <c r="V11" s="29">
        <v>5.347156398104265E-2</v>
      </c>
      <c r="W11" s="29">
        <v>5.8533475026567486E-2</v>
      </c>
      <c r="X11" s="29">
        <v>7.7126334519572959E-2</v>
      </c>
      <c r="Y11" s="29">
        <v>6.8997308209959626E-2</v>
      </c>
      <c r="Z11" s="29">
        <v>8.2690092165898621E-2</v>
      </c>
      <c r="AA11" s="29">
        <v>8.0140982012639764E-2</v>
      </c>
      <c r="AB11" s="29">
        <v>8.2304385210662079E-2</v>
      </c>
      <c r="AC11" s="29">
        <v>8.1611764705882356E-2</v>
      </c>
      <c r="AD11" s="29">
        <v>7.3125216788067979E-2</v>
      </c>
      <c r="AE11" s="29">
        <v>7.0459511568123398E-2</v>
      </c>
      <c r="AF11" s="29">
        <v>7.121723937099593E-2</v>
      </c>
      <c r="AG11" s="29">
        <v>7.4993331555081352E-2</v>
      </c>
      <c r="AH11" s="29">
        <v>7.6705173279758912E-2</v>
      </c>
      <c r="AI11" s="29">
        <v>7.4003077599472417E-2</v>
      </c>
      <c r="AJ11" s="29">
        <v>6.9134850479593751E-2</v>
      </c>
      <c r="AK11" s="29">
        <v>6.6544342507645252E-2</v>
      </c>
      <c r="AL11" s="29">
        <v>6.1482077542062918E-2</v>
      </c>
      <c r="AM11" s="29">
        <v>5.9406362305337419E-2</v>
      </c>
      <c r="AN11" s="29">
        <v>5.7373126810225411E-2</v>
      </c>
      <c r="AO11" s="29">
        <v>5.4805883771401019E-2</v>
      </c>
      <c r="AP11" s="29">
        <v>5.0299669655497876E-2</v>
      </c>
      <c r="AQ11" s="29">
        <v>4.9692166322076729E-2</v>
      </c>
      <c r="AR11" s="29">
        <v>5.1651437486070872E-2</v>
      </c>
      <c r="AS11" s="29">
        <v>4.9528637123745826E-2</v>
      </c>
      <c r="AT11" s="29">
        <v>4.4109862909367852E-2</v>
      </c>
      <c r="AU11" s="29">
        <v>4.2089711641153438E-2</v>
      </c>
      <c r="AV11" s="29">
        <v>4.0097487183796958E-2</v>
      </c>
      <c r="AW11" s="29">
        <v>4.0270496608324269E-2</v>
      </c>
      <c r="AX11" s="29">
        <v>4.1687285497645457E-2</v>
      </c>
      <c r="AY11" s="29">
        <v>4.1839013354739843E-2</v>
      </c>
      <c r="AZ11" s="29">
        <v>3.0628109452736318E-2</v>
      </c>
      <c r="BA11" s="29">
        <v>2.9643759920051731E-2</v>
      </c>
      <c r="BB11" s="29">
        <v>3.0809734513274338E-2</v>
      </c>
      <c r="BC11" s="29">
        <v>2.8895112285336855E-2</v>
      </c>
      <c r="BD11" s="29">
        <v>2.4712544875360266E-2</v>
      </c>
      <c r="BE11" s="29">
        <v>2.2766802294230108E-2</v>
      </c>
      <c r="BF11" s="29">
        <v>2.084852234331128E-2</v>
      </c>
      <c r="BG11" s="29">
        <v>1.8774503084304318E-2</v>
      </c>
      <c r="BH11" s="29">
        <v>1.7627201348533912E-2</v>
      </c>
      <c r="BI11" s="29">
        <v>1.7456402267514822E-2</v>
      </c>
      <c r="BJ11" s="29">
        <v>1.486252052718009E-2</v>
      </c>
      <c r="BK11" s="29">
        <v>1.0963723940693912E-2</v>
      </c>
      <c r="BL11" s="29">
        <v>1.2245635159542446E-2</v>
      </c>
      <c r="BM11" s="29">
        <v>1.720204794357983E-2</v>
      </c>
    </row>
    <row r="12" spans="1:65" x14ac:dyDescent="0.15">
      <c r="A12" s="21"/>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row>
    <row r="13" spans="1:65" x14ac:dyDescent="0.15">
      <c r="A13" s="21"/>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row>
    <row r="14" spans="1:65" x14ac:dyDescent="0.15">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695D7-8C75-4D2F-9E85-D6683ADF6016}">
  <dimension ref="A1"/>
  <sheetViews>
    <sheetView workbookViewId="0">
      <selection activeCell="D1" sqref="D1"/>
    </sheetView>
  </sheetViews>
  <sheetFormatPr baseColWidth="10" defaultRowHeight="13" x14ac:dyDescent="0.15"/>
  <cols>
    <col min="1" max="1" width="13.83203125" customWidth="1"/>
  </cols>
  <sheetData>
    <row r="1" spans="1:1" ht="15" customHeight="1" x14ac:dyDescent="0.15">
      <c r="A1" s="26"/>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C82D-A86B-4C9C-8AA4-1856C81F4857}">
  <dimension ref="B2:P73"/>
  <sheetViews>
    <sheetView topLeftCell="A22" workbookViewId="0">
      <selection activeCell="I48" sqref="I48"/>
    </sheetView>
  </sheetViews>
  <sheetFormatPr baseColWidth="10" defaultRowHeight="13" x14ac:dyDescent="0.15"/>
  <sheetData>
    <row r="2" spans="2:10" x14ac:dyDescent="0.15">
      <c r="B2" s="2" t="s">
        <v>357</v>
      </c>
      <c r="C2" s="21" t="s">
        <v>359</v>
      </c>
      <c r="I2" s="2" t="s">
        <v>358</v>
      </c>
      <c r="J2" s="21" t="s">
        <v>360</v>
      </c>
    </row>
    <row r="22" spans="2:3" x14ac:dyDescent="0.15">
      <c r="B22" s="2" t="s">
        <v>361</v>
      </c>
      <c r="C22" s="21" t="s">
        <v>362</v>
      </c>
    </row>
    <row r="48" spans="2:16" x14ac:dyDescent="0.15">
      <c r="B48" s="2" t="s">
        <v>371</v>
      </c>
      <c r="C48" s="21" t="s">
        <v>387</v>
      </c>
      <c r="H48" s="2" t="s">
        <v>371</v>
      </c>
      <c r="I48" s="21" t="s">
        <v>386</v>
      </c>
      <c r="O48" s="2" t="s">
        <v>373</v>
      </c>
      <c r="P48" s="21" t="s">
        <v>374</v>
      </c>
    </row>
    <row r="49" spans="3:9" x14ac:dyDescent="0.15">
      <c r="C49" s="21" t="s">
        <v>388</v>
      </c>
      <c r="I49" s="21" t="s">
        <v>389</v>
      </c>
    </row>
    <row r="73" spans="2:9" x14ac:dyDescent="0.15">
      <c r="B73" s="2" t="s">
        <v>375</v>
      </c>
      <c r="I73" s="2" t="s">
        <v>385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B6CB1-CE92-46C7-9703-5261335C6A2D}">
  <dimension ref="A1:BO60"/>
  <sheetViews>
    <sheetView zoomScale="80" zoomScaleNormal="80" workbookViewId="0">
      <pane xSplit="2" ySplit="2" topLeftCell="AI3" activePane="bottomRight" state="frozen"/>
      <selection pane="topRight" activeCell="C1" sqref="C1"/>
      <selection pane="bottomLeft" activeCell="A3" sqref="A3"/>
      <selection pane="bottomRight" activeCell="BQ20" sqref="BQ20"/>
    </sheetView>
  </sheetViews>
  <sheetFormatPr baseColWidth="10" defaultRowHeight="13" x14ac:dyDescent="0.15"/>
  <cols>
    <col min="2" max="2" width="47.33203125" customWidth="1"/>
    <col min="25" max="25" width="8.6640625" customWidth="1"/>
    <col min="35" max="35" width="10.33203125" customWidth="1"/>
    <col min="45" max="45" width="11" customWidth="1"/>
  </cols>
  <sheetData>
    <row r="1" spans="1:67" x14ac:dyDescent="0.15">
      <c r="A1" s="2" t="s">
        <v>185</v>
      </c>
    </row>
    <row r="2" spans="1:67" x14ac:dyDescent="0.15">
      <c r="A2" s="2"/>
      <c r="C2" s="59">
        <v>1959</v>
      </c>
      <c r="D2" s="59">
        <v>1960</v>
      </c>
      <c r="E2" s="59">
        <v>1961</v>
      </c>
      <c r="F2" s="59">
        <v>1962</v>
      </c>
      <c r="G2" s="59">
        <v>1963</v>
      </c>
      <c r="H2" s="59">
        <v>1964</v>
      </c>
      <c r="I2" s="59">
        <v>1965</v>
      </c>
      <c r="J2" s="59">
        <v>1966</v>
      </c>
      <c r="K2" s="59">
        <v>1967</v>
      </c>
      <c r="L2" s="59">
        <v>1968</v>
      </c>
      <c r="M2" s="59">
        <v>1969</v>
      </c>
      <c r="N2" s="59">
        <v>1970</v>
      </c>
      <c r="O2" s="59">
        <v>1971</v>
      </c>
      <c r="P2" s="59">
        <v>1972</v>
      </c>
      <c r="Q2" s="59">
        <v>1973</v>
      </c>
      <c r="R2" s="59">
        <v>1974</v>
      </c>
      <c r="S2" s="59">
        <v>1975</v>
      </c>
      <c r="T2" s="59">
        <v>1976</v>
      </c>
      <c r="U2" s="59">
        <v>1977</v>
      </c>
      <c r="V2" s="59">
        <v>1978</v>
      </c>
      <c r="W2" s="59">
        <v>1979</v>
      </c>
      <c r="X2" s="59">
        <v>1980</v>
      </c>
      <c r="Y2" s="59">
        <v>1981</v>
      </c>
      <c r="Z2" s="59">
        <v>1982</v>
      </c>
      <c r="AA2" s="59">
        <v>1983</v>
      </c>
      <c r="AB2" s="59">
        <v>1984</v>
      </c>
      <c r="AC2" s="59">
        <v>1985</v>
      </c>
      <c r="AD2" s="59">
        <v>1986</v>
      </c>
      <c r="AE2" s="59">
        <v>1987</v>
      </c>
      <c r="AF2" s="59">
        <v>1988</v>
      </c>
      <c r="AG2" s="59">
        <v>1989</v>
      </c>
      <c r="AH2" s="59">
        <v>1990</v>
      </c>
      <c r="AI2" s="59">
        <v>1991</v>
      </c>
      <c r="AJ2" s="59">
        <v>1992</v>
      </c>
      <c r="AK2" s="59">
        <v>1993</v>
      </c>
      <c r="AL2" s="59">
        <v>1994</v>
      </c>
      <c r="AM2" s="59">
        <v>1995</v>
      </c>
      <c r="AN2" s="59">
        <v>1996</v>
      </c>
      <c r="AO2" s="59">
        <v>1997</v>
      </c>
      <c r="AP2" s="59">
        <v>1998</v>
      </c>
      <c r="AQ2" s="59">
        <v>1999</v>
      </c>
      <c r="AR2" s="59">
        <v>2000</v>
      </c>
      <c r="AS2" s="59">
        <v>2001</v>
      </c>
      <c r="AT2" s="59">
        <v>2002</v>
      </c>
      <c r="AU2" s="59">
        <v>2003</v>
      </c>
      <c r="AV2" s="59">
        <v>2004</v>
      </c>
      <c r="AW2" s="59">
        <v>2005</v>
      </c>
      <c r="AX2" s="59">
        <v>2006</v>
      </c>
      <c r="AY2" s="59">
        <v>2007</v>
      </c>
      <c r="AZ2" s="59">
        <v>2008</v>
      </c>
      <c r="BA2" s="59">
        <v>2009</v>
      </c>
      <c r="BB2" s="59">
        <v>2010</v>
      </c>
      <c r="BC2" s="59">
        <v>2011</v>
      </c>
      <c r="BD2" s="59">
        <v>2012</v>
      </c>
      <c r="BE2" s="59">
        <v>2013</v>
      </c>
      <c r="BF2" s="59">
        <v>2014</v>
      </c>
      <c r="BG2" s="59">
        <v>2015</v>
      </c>
      <c r="BH2" s="59">
        <v>2016</v>
      </c>
      <c r="BI2" s="59">
        <v>2017</v>
      </c>
      <c r="BJ2" s="59">
        <v>2018</v>
      </c>
      <c r="BK2" s="59">
        <v>2019</v>
      </c>
      <c r="BL2" s="59">
        <v>2020</v>
      </c>
      <c r="BM2" s="59">
        <v>2021</v>
      </c>
      <c r="BN2" s="59">
        <v>2022</v>
      </c>
      <c r="BO2" s="59">
        <v>2023</v>
      </c>
    </row>
    <row r="3" spans="1:67" x14ac:dyDescent="0.15">
      <c r="B3" s="30" t="s">
        <v>331</v>
      </c>
      <c r="C3" s="8"/>
      <c r="D3" s="8"/>
      <c r="E3" s="8"/>
      <c r="F3" s="8"/>
      <c r="G3" s="8"/>
      <c r="H3" s="8"/>
      <c r="I3" s="8"/>
      <c r="J3" s="8"/>
      <c r="K3" s="8"/>
      <c r="L3" s="8"/>
      <c r="M3" s="8"/>
      <c r="N3" s="8"/>
      <c r="O3" s="8"/>
      <c r="P3" s="8"/>
      <c r="Q3" s="8"/>
      <c r="R3" s="8"/>
      <c r="S3" s="8"/>
      <c r="T3" s="8"/>
      <c r="U3" s="8"/>
      <c r="V3" s="8">
        <f>'Dette des APU'!C5</f>
        <v>74.502250000000004</v>
      </c>
      <c r="W3" s="8">
        <f>'Dette des APU'!D5</f>
        <v>85.137869999999992</v>
      </c>
      <c r="X3" s="8">
        <f>'Dette des APU'!E5</f>
        <v>95.292829999999995</v>
      </c>
      <c r="Y3" s="8">
        <f>'Dette des APU'!F5</f>
        <v>114.26598999999999</v>
      </c>
      <c r="Z3" s="8">
        <f>'Dette des APU'!G5</f>
        <v>151.76971</v>
      </c>
      <c r="AA3" s="8">
        <f>'Dette des APU'!H5</f>
        <v>178.30898999999999</v>
      </c>
      <c r="AB3" s="8">
        <f>'Dette des APU'!I5</f>
        <v>211.18430999999998</v>
      </c>
      <c r="AC3" s="8">
        <f>'Dette des APU'!J5</f>
        <v>238.75130999999999</v>
      </c>
      <c r="AD3" s="8">
        <f>'Dette des APU'!K5</f>
        <v>261.66211000000004</v>
      </c>
      <c r="AE3" s="8">
        <f>'Dette des APU'!L5</f>
        <v>294.99874000000005</v>
      </c>
      <c r="AF3" s="8">
        <f>'Dette des APU'!M5</f>
        <v>318.22033999999996</v>
      </c>
      <c r="AG3" s="8">
        <f>'Dette des APU'!N5</f>
        <v>351.30703999999997</v>
      </c>
      <c r="AH3" s="8">
        <f>'Dette des APU'!O5</f>
        <v>384.09224000000006</v>
      </c>
      <c r="AI3" s="8">
        <f>'Dette des APU'!P5</f>
        <v>409.00857999999994</v>
      </c>
      <c r="AJ3" s="8">
        <f>'Dette des APU'!Q5</f>
        <v>467.70662000000004</v>
      </c>
      <c r="AK3" s="8">
        <f>'Dette des APU'!R5</f>
        <v>546.51404000000002</v>
      </c>
      <c r="AL3" s="8">
        <f>'Dette des APU'!S5</f>
        <v>605.01747999999998</v>
      </c>
      <c r="AM3" s="8">
        <f>'Dette des APU'!T5</f>
        <v>701.6</v>
      </c>
      <c r="AN3" s="8">
        <f>'Dette des APU'!U5</f>
        <v>755.6</v>
      </c>
      <c r="AO3" s="8">
        <f>'Dette des APU'!V5</f>
        <v>799.4</v>
      </c>
      <c r="AP3" s="8">
        <f>'Dette des APU'!W5</f>
        <v>836.1</v>
      </c>
      <c r="AQ3" s="8">
        <f>'Dette des APU'!X5</f>
        <v>856.9</v>
      </c>
      <c r="AR3" s="8">
        <f>'Dette des APU'!Y5</f>
        <v>880</v>
      </c>
      <c r="AS3" s="8">
        <f>'Dette des APU'!Z5</f>
        <v>907.7</v>
      </c>
      <c r="AT3" s="8">
        <f>'Dette des APU'!AA5</f>
        <v>966.8</v>
      </c>
      <c r="AU3" s="8">
        <f>'Dette des APU'!AB5</f>
        <v>1060.4000000000001</v>
      </c>
      <c r="AV3" s="8">
        <f>'Dette des APU'!AC5</f>
        <v>1134.3</v>
      </c>
      <c r="AW3" s="8">
        <f>'Dette des APU'!AD5</f>
        <v>1201.5</v>
      </c>
      <c r="AX3" s="8">
        <f>'Dette des APU'!AE5</f>
        <v>1207.3</v>
      </c>
      <c r="AY3" s="8">
        <f>'Dette des APU'!AF5</f>
        <v>1268.9000000000001</v>
      </c>
      <c r="AZ3" s="8">
        <f>'Dette des APU'!AG5</f>
        <v>1389.4</v>
      </c>
      <c r="BA3" s="8">
        <f>'Dette des APU'!AH5</f>
        <v>1627.2</v>
      </c>
      <c r="BB3" s="8">
        <f>'Dette des APU'!AI5</f>
        <v>1722.2</v>
      </c>
      <c r="BC3" s="8">
        <f>'Dette des APU'!AJ5</f>
        <v>1830.1</v>
      </c>
      <c r="BD3" s="8">
        <f>'Dette des APU'!AK5</f>
        <v>1915.8</v>
      </c>
      <c r="BE3" s="8">
        <f>'Dette des APU'!AL5</f>
        <v>2004.7</v>
      </c>
      <c r="BF3" s="8">
        <f>'Dette des APU'!AM5</f>
        <v>2070.6</v>
      </c>
      <c r="BG3" s="8">
        <f>'Dette des APU'!AN5</f>
        <v>2134.1</v>
      </c>
      <c r="BH3" s="8">
        <f>'Dette des APU'!AO5</f>
        <v>2190</v>
      </c>
      <c r="BI3" s="8">
        <f>'Dette des APU'!AP5</f>
        <v>2262.4</v>
      </c>
      <c r="BJ3" s="8">
        <f>'Dette des APU'!AQ5</f>
        <v>2319.8000000000002</v>
      </c>
      <c r="BK3" s="8">
        <f>'Dette des APU'!AR5</f>
        <v>2386.1</v>
      </c>
      <c r="BL3" s="8">
        <f>'Dette des APU'!AS5</f>
        <v>2662.1</v>
      </c>
      <c r="BM3" s="8">
        <f>'Dette des APU'!AT5</f>
        <v>2826.7</v>
      </c>
      <c r="BN3" s="8">
        <f>'Dette des APU'!AU5</f>
        <v>2953.6</v>
      </c>
      <c r="BO3" s="8">
        <f>'Dette des APU'!AV5</f>
        <v>3101.2</v>
      </c>
    </row>
    <row r="4" spans="1:67" x14ac:dyDescent="0.15">
      <c r="A4" s="14"/>
      <c r="B4" s="30" t="s">
        <v>332</v>
      </c>
      <c r="C4" s="15">
        <f>'PIB et ses composants'!M8</f>
        <v>42.262999999999998</v>
      </c>
      <c r="D4" s="15">
        <f>'PIB et ses composants'!N8</f>
        <v>46.834000000000003</v>
      </c>
      <c r="E4" s="15">
        <f>'PIB et ses composants'!O8</f>
        <v>50.774999999999999</v>
      </c>
      <c r="F4" s="15">
        <f>'PIB et ses composants'!P8</f>
        <v>56.905999999999999</v>
      </c>
      <c r="G4" s="15">
        <f>'PIB et ses composants'!Q8</f>
        <v>63.793999999999997</v>
      </c>
      <c r="H4" s="15">
        <f>'PIB et ses composants'!R8</f>
        <v>70.754999999999995</v>
      </c>
      <c r="I4" s="15">
        <f>'PIB et ses composants'!S8</f>
        <v>76.421999999999997</v>
      </c>
      <c r="J4" s="15">
        <f>'PIB et ses composants'!T8</f>
        <v>82.825999999999993</v>
      </c>
      <c r="K4" s="15">
        <f>'PIB et ses composants'!U8</f>
        <v>89.545000000000002</v>
      </c>
      <c r="L4" s="15">
        <f>'PIB et ses composants'!V8</f>
        <v>97.683000000000007</v>
      </c>
      <c r="M4" s="15">
        <f>'PIB et ses composants'!W8</f>
        <v>112.366</v>
      </c>
      <c r="N4" s="15">
        <f>'PIB et ses composants'!X8</f>
        <v>125.69799999999999</v>
      </c>
      <c r="O4" s="15">
        <f>'PIB et ses composants'!Y8</f>
        <v>140.19200000000001</v>
      </c>
      <c r="P4" s="15">
        <f>'PIB et ses composants'!Z8</f>
        <v>156.48699999999999</v>
      </c>
      <c r="Q4" s="15">
        <f>'PIB et ses composants'!AA8</f>
        <v>179.495</v>
      </c>
      <c r="R4" s="15">
        <f>'PIB et ses composants'!AB8</f>
        <v>209.36799999999999</v>
      </c>
      <c r="S4" s="15">
        <f>'PIB et ses composants'!AC8</f>
        <v>235.876</v>
      </c>
      <c r="T4" s="15">
        <f>'PIB et ses composants'!AD8</f>
        <v>272.61200000000002</v>
      </c>
      <c r="U4" s="15">
        <f>'PIB et ses composants'!AE8</f>
        <v>306.80700000000002</v>
      </c>
      <c r="V4" s="15">
        <f>'PIB et ses composants'!AF8</f>
        <v>348.61500000000001</v>
      </c>
      <c r="W4" s="15">
        <f>'PIB et ses composants'!AG8</f>
        <v>398.21</v>
      </c>
      <c r="X4" s="15">
        <f>'PIB et ses composants'!AH8</f>
        <v>451.77</v>
      </c>
      <c r="Y4" s="15">
        <f>'PIB et ses composants'!AI8</f>
        <v>509.98500000000001</v>
      </c>
      <c r="Z4" s="15">
        <f>'PIB et ses composants'!AJ8</f>
        <v>585.98900000000003</v>
      </c>
      <c r="AA4" s="15">
        <f>'PIB et ses composants'!AK8</f>
        <v>650.51199999999994</v>
      </c>
      <c r="AB4" s="15">
        <f>'PIB et ses composants'!AL8</f>
        <v>707.03</v>
      </c>
      <c r="AC4" s="15">
        <f>'PIB et ses composants'!AM8</f>
        <v>757.68899999999996</v>
      </c>
      <c r="AD4" s="15">
        <f>'PIB et ses composants'!AN8</f>
        <v>814.596</v>
      </c>
      <c r="AE4" s="15">
        <f>'PIB et ses composants'!AO8</f>
        <v>855.98299999999995</v>
      </c>
      <c r="AF4" s="15">
        <f>'PIB et ses composants'!AP8</f>
        <v>925.21500000000003</v>
      </c>
      <c r="AG4" s="15">
        <f>'PIB et ses composants'!AQ8</f>
        <v>997.12099999999998</v>
      </c>
      <c r="AH4" s="15">
        <f>'PIB et ses composants'!AR8</f>
        <v>1053.546</v>
      </c>
      <c r="AI4" s="15">
        <f>'PIB et ses composants'!AS8</f>
        <v>1091.7049999999999</v>
      </c>
      <c r="AJ4" s="15">
        <f>'PIB et ses composants'!AT8</f>
        <v>1130.9829999999999</v>
      </c>
      <c r="AK4" s="15">
        <f>'PIB et ses composants'!AU8</f>
        <v>1142.1189999999999</v>
      </c>
      <c r="AL4" s="15">
        <f>'PIB et ses composants'!AV8</f>
        <v>1179.867</v>
      </c>
      <c r="AM4" s="15">
        <f>'PIB et ses composants'!AW8</f>
        <v>1218.2729999999999</v>
      </c>
      <c r="AN4" s="15">
        <f>'PIB et ses composants'!AX8</f>
        <v>1252.2660000000001</v>
      </c>
      <c r="AO4" s="15">
        <f>'PIB et ses composants'!AY8</f>
        <v>1292.777</v>
      </c>
      <c r="AP4" s="15">
        <f>'PIB et ses composants'!AZ8</f>
        <v>1351.896</v>
      </c>
      <c r="AQ4" s="15">
        <f>'PIB et ses composants'!BA8</f>
        <v>1400.999</v>
      </c>
      <c r="AR4" s="15">
        <f>'PIB et ses composants'!BB8</f>
        <v>1478.585</v>
      </c>
      <c r="AS4" s="15">
        <f>'PIB et ses composants'!BC8</f>
        <v>1538.2</v>
      </c>
      <c r="AT4" s="15">
        <f>'PIB et ses composants'!BD8</f>
        <v>1587.829</v>
      </c>
      <c r="AU4" s="15">
        <f>'PIB et ses composants'!BE8</f>
        <v>1630.6659999999999</v>
      </c>
      <c r="AV4" s="15">
        <f>'PIB et ses composants'!BF8</f>
        <v>1704.019</v>
      </c>
      <c r="AW4" s="15">
        <f>'PIB et ses composants'!BG8</f>
        <v>1765.905</v>
      </c>
      <c r="AX4" s="15">
        <f>'PIB et ses composants'!BH8</f>
        <v>1848.1510000000001</v>
      </c>
      <c r="AY4" s="15">
        <f>'PIB et ses composants'!BI8</f>
        <v>1941.36</v>
      </c>
      <c r="AZ4" s="15">
        <f>'PIB et ses composants'!BJ8</f>
        <v>1992.38</v>
      </c>
      <c r="BA4" s="15">
        <f>'PIB et ses composants'!BK8</f>
        <v>1936.422</v>
      </c>
      <c r="BB4" s="15">
        <f>'PIB et ses composants'!BL8</f>
        <v>1995.289</v>
      </c>
      <c r="BC4" s="15">
        <f>'PIB et ses composants'!BM8</f>
        <v>2058.3690000000001</v>
      </c>
      <c r="BD4" s="15">
        <f>'PIB et ses composants'!BN8</f>
        <v>2088.8040000000001</v>
      </c>
      <c r="BE4" s="15">
        <f>'PIB et ses composants'!BO8</f>
        <v>2117.19</v>
      </c>
      <c r="BF4" s="15">
        <f>'PIB et ses composants'!BP8</f>
        <v>2149.7649999999999</v>
      </c>
      <c r="BG4" s="15">
        <f>'PIB et ses composants'!BQ8</f>
        <v>2198.4319999999998</v>
      </c>
      <c r="BH4" s="15">
        <f>'PIB et ses composants'!BR8</f>
        <v>2234.1289999999999</v>
      </c>
      <c r="BI4" s="15">
        <f>'PIB et ses composants'!BS8</f>
        <v>2297.2420000000002</v>
      </c>
      <c r="BJ4" s="15">
        <f>'PIB et ses composants'!BT8</f>
        <v>2363.306</v>
      </c>
      <c r="BK4" s="15">
        <f>'PIB et ses composants'!BU8</f>
        <v>2437.6350000000002</v>
      </c>
      <c r="BL4" s="15">
        <f>'PIB et ses composants'!BV8</f>
        <v>2317.8319999999999</v>
      </c>
      <c r="BM4" s="15">
        <f>'PIB et ses composants'!BW8</f>
        <v>2502.1179999999999</v>
      </c>
      <c r="BN4" s="15">
        <f>'PIB et ses composants'!BX8</f>
        <v>2639.0920000000001</v>
      </c>
      <c r="BO4" s="15">
        <f>'PIB et ses composants'!BY8</f>
        <v>2803.1010000000001</v>
      </c>
    </row>
    <row r="5" spans="1:67" x14ac:dyDescent="0.15">
      <c r="B5" s="21" t="s">
        <v>209</v>
      </c>
      <c r="V5" s="29">
        <f t="shared" ref="V5:BO5" si="0">V3/V4</f>
        <v>0.21370924945857178</v>
      </c>
      <c r="W5" s="29">
        <f t="shared" si="0"/>
        <v>0.21380143642801536</v>
      </c>
      <c r="X5" s="29">
        <f t="shared" si="0"/>
        <v>0.21093217787812382</v>
      </c>
      <c r="Y5" s="29">
        <f t="shared" si="0"/>
        <v>0.22405755071227582</v>
      </c>
      <c r="Z5" s="29">
        <f t="shared" si="0"/>
        <v>0.25899754090947097</v>
      </c>
      <c r="AA5" s="29">
        <f t="shared" si="0"/>
        <v>0.27410561219470203</v>
      </c>
      <c r="AB5" s="29">
        <f t="shared" si="0"/>
        <v>0.29869214884799794</v>
      </c>
      <c r="AC5" s="29">
        <f t="shared" si="0"/>
        <v>0.3151046273603022</v>
      </c>
      <c r="AD5" s="29">
        <f t="shared" si="0"/>
        <v>0.32121703273770069</v>
      </c>
      <c r="AE5" s="29">
        <f t="shared" si="0"/>
        <v>0.34463154057966111</v>
      </c>
      <c r="AF5" s="29">
        <f t="shared" si="0"/>
        <v>0.34394204590284416</v>
      </c>
      <c r="AG5" s="29">
        <f t="shared" si="0"/>
        <v>0.35232137323353935</v>
      </c>
      <c r="AH5" s="29">
        <f t="shared" si="0"/>
        <v>0.36457092523724643</v>
      </c>
      <c r="AI5" s="29">
        <f t="shared" si="0"/>
        <v>0.37465119240087752</v>
      </c>
      <c r="AJ5" s="29">
        <f t="shared" si="0"/>
        <v>0.41353992058236072</v>
      </c>
      <c r="AK5" s="29">
        <f t="shared" si="0"/>
        <v>0.47850884189826109</v>
      </c>
      <c r="AL5" s="29">
        <f t="shared" si="0"/>
        <v>0.5127844748603021</v>
      </c>
      <c r="AM5" s="29">
        <f t="shared" si="0"/>
        <v>0.57589719217285462</v>
      </c>
      <c r="AN5" s="29">
        <f t="shared" si="0"/>
        <v>0.60338618153012213</v>
      </c>
      <c r="AO5" s="29">
        <f t="shared" si="0"/>
        <v>0.6183587734002074</v>
      </c>
      <c r="AP5" s="29">
        <f t="shared" si="0"/>
        <v>0.61846473397361934</v>
      </c>
      <c r="AQ5" s="29">
        <f t="shared" si="0"/>
        <v>0.61163498332261479</v>
      </c>
      <c r="AR5" s="29">
        <f t="shared" si="0"/>
        <v>0.59516361927112749</v>
      </c>
      <c r="AS5" s="29">
        <f t="shared" si="0"/>
        <v>0.59010531790404375</v>
      </c>
      <c r="AT5" s="29">
        <f t="shared" si="0"/>
        <v>0.6088816868818997</v>
      </c>
      <c r="AU5" s="29">
        <f t="shared" si="0"/>
        <v>0.65028644737794261</v>
      </c>
      <c r="AV5" s="29">
        <f t="shared" si="0"/>
        <v>0.66566159180149986</v>
      </c>
      <c r="AW5" s="29">
        <f t="shared" si="0"/>
        <v>0.68038767657376809</v>
      </c>
      <c r="AX5" s="29">
        <f t="shared" si="0"/>
        <v>0.65324748897682061</v>
      </c>
      <c r="AY5" s="29">
        <f t="shared" si="0"/>
        <v>0.65361396134668492</v>
      </c>
      <c r="AZ5" s="29">
        <f t="shared" si="0"/>
        <v>0.69735692990293019</v>
      </c>
      <c r="BA5" s="29">
        <f t="shared" si="0"/>
        <v>0.84031270043409956</v>
      </c>
      <c r="BB5" s="29">
        <f t="shared" si="0"/>
        <v>0.86313311004070092</v>
      </c>
      <c r="BC5" s="29">
        <f t="shared" si="0"/>
        <v>0.88910200260497496</v>
      </c>
      <c r="BD5" s="29">
        <f t="shared" si="0"/>
        <v>0.91717557032636854</v>
      </c>
      <c r="BE5" s="29">
        <f t="shared" si="0"/>
        <v>0.94686825462051116</v>
      </c>
      <c r="BF5" s="29">
        <f t="shared" si="0"/>
        <v>0.96317504471418969</v>
      </c>
      <c r="BG5" s="29">
        <f t="shared" si="0"/>
        <v>0.97073732551200131</v>
      </c>
      <c r="BH5" s="29">
        <f t="shared" si="0"/>
        <v>0.9802477833643447</v>
      </c>
      <c r="BI5" s="29">
        <f t="shared" si="0"/>
        <v>0.98483311727715228</v>
      </c>
      <c r="BJ5" s="29">
        <f t="shared" si="0"/>
        <v>0.98159104237876948</v>
      </c>
      <c r="BK5" s="29">
        <f t="shared" si="0"/>
        <v>0.97885860680536652</v>
      </c>
      <c r="BL5" s="29">
        <f t="shared" si="0"/>
        <v>1.1485301782010084</v>
      </c>
      <c r="BM5" s="29">
        <f t="shared" si="0"/>
        <v>1.1297228987601704</v>
      </c>
      <c r="BN5" s="29">
        <f t="shared" si="0"/>
        <v>1.1191728064046269</v>
      </c>
      <c r="BO5" s="29">
        <f t="shared" si="0"/>
        <v>1.1063461502100709</v>
      </c>
    </row>
    <row r="6" spans="1:67" x14ac:dyDescent="0.15">
      <c r="B6" s="21"/>
      <c r="C6" s="29">
        <f>'Series - utilise deficit public'!C7/'Series - utilise deficit public'!C4</f>
        <v>1.1996308828052908E-2</v>
      </c>
      <c r="D6" s="29">
        <f>'Series - utilise deficit public'!D7/'Series - utilise deficit public'!D4</f>
        <v>1.0932228722722807E-2</v>
      </c>
      <c r="E6" s="29">
        <f>'Series - utilise deficit public'!E7/'Series - utilise deficit public'!E4</f>
        <v>1.0339734121122601E-2</v>
      </c>
      <c r="F6" s="29">
        <f>'Series - utilise deficit public'!F7/'Series - utilise deficit public'!F4</f>
        <v>1.0473412293958458E-2</v>
      </c>
      <c r="G6" s="29">
        <f>'Series - utilise deficit public'!G7/'Series - utilise deficit public'!G4</f>
        <v>9.2485186694673486E-3</v>
      </c>
      <c r="H6" s="29">
        <f>'Series - utilise deficit public'!H7/'Series - utilise deficit public'!H4</f>
        <v>7.7733022401243737E-3</v>
      </c>
      <c r="I6" s="29">
        <f>'Series - utilise deficit public'!I7/'Series - utilise deficit public'!I4</f>
        <v>8.0474208997409133E-3</v>
      </c>
      <c r="J6" s="29">
        <f>'Series - utilise deficit public'!J7/'Series - utilise deficit public'!J4</f>
        <v>7.2441020935455052E-3</v>
      </c>
      <c r="K6" s="29">
        <f>'Series - utilise deficit public'!K7/'Series - utilise deficit public'!K4</f>
        <v>9.3025852923111271E-3</v>
      </c>
      <c r="L6" s="29">
        <f>'Series - utilise deficit public'!L7/'Series - utilise deficit public'!L4</f>
        <v>1.0155298260700428E-2</v>
      </c>
      <c r="M6" s="29">
        <f>'Series - utilise deficit public'!M7/'Series - utilise deficit public'!M4</f>
        <v>9.9407294021323176E-3</v>
      </c>
      <c r="N6" s="29">
        <f>'Series - utilise deficit public'!N7/'Series - utilise deficit public'!N4</f>
        <v>8.4169994749319806E-3</v>
      </c>
      <c r="O6" s="29">
        <f>'Series - utilise deficit public'!O7/'Series - utilise deficit public'!O4</f>
        <v>7.16160693905501E-3</v>
      </c>
      <c r="P6" s="29">
        <f>'Series - utilise deficit public'!P7/'Series - utilise deficit public'!P4</f>
        <v>5.6234703202182931E-3</v>
      </c>
      <c r="Q6" s="29">
        <f>'Series - utilise deficit public'!Q7/'Series - utilise deficit public'!Q4</f>
        <v>5.1477757040586086E-3</v>
      </c>
      <c r="R6" s="29">
        <f>'Series - utilise deficit public'!R7/'Series - utilise deficit public'!R4</f>
        <v>5.8127316495357462E-3</v>
      </c>
      <c r="S6" s="29">
        <f>'Series - utilise deficit public'!S7/'Series - utilise deficit public'!S4</f>
        <v>9.0344079092404481E-3</v>
      </c>
      <c r="T6" s="29">
        <f>'Series - utilise deficit public'!T7/'Series - utilise deficit public'!T4</f>
        <v>8.2168063034642642E-3</v>
      </c>
      <c r="U6" s="29">
        <f>'Series - utilise deficit public'!U7/'Series - utilise deficit public'!U4</f>
        <v>9.3967869051227639E-3</v>
      </c>
      <c r="V6" s="29">
        <f>'Series - utilise deficit public'!V7/'Series - utilise deficit public'!V4</f>
        <v>1.0317972548513403E-2</v>
      </c>
      <c r="W6" s="29">
        <f>'Series - utilise deficit public'!W7/'Series - utilise deficit public'!W4</f>
        <v>1.1333216142236509E-2</v>
      </c>
      <c r="X6" s="29">
        <f>'Series - utilise deficit public'!X7/'Series - utilise deficit public'!X4</f>
        <v>1.2192044624477058E-2</v>
      </c>
      <c r="Y6" s="29">
        <f>'Series - utilise deficit public'!Y7/'Series - utilise deficit public'!Y4</f>
        <v>1.6998539172720768E-2</v>
      </c>
      <c r="Z6" s="29">
        <f>'Series - utilise deficit public'!Z7/'Series - utilise deficit public'!Z4</f>
        <v>1.7496915471109525E-2</v>
      </c>
      <c r="AA6" s="29">
        <f>'Series - utilise deficit public'!AA7/'Series - utilise deficit public'!AA4</f>
        <v>2.2067233194775809E-2</v>
      </c>
      <c r="AB6" s="29">
        <f>'Series - utilise deficit public'!AB7/'Series - utilise deficit public'!AB4</f>
        <v>2.3315842326351074E-2</v>
      </c>
      <c r="AC6" s="29">
        <f>'Series - utilise deficit public'!AC7/'Series - utilise deficit public'!AC4</f>
        <v>2.5266303192998711E-2</v>
      </c>
      <c r="AD6" s="29">
        <f>'Series - utilise deficit public'!AD7/'Series - utilise deficit public'!AD4</f>
        <v>2.554763342810424E-2</v>
      </c>
      <c r="AE6" s="29">
        <f>'Series - utilise deficit public'!AE7/'Series - utilise deficit public'!AE4</f>
        <v>2.4628993800110518E-2</v>
      </c>
      <c r="AF6" s="29">
        <f>'Series - utilise deficit public'!AF7/'Series - utilise deficit public'!AF4</f>
        <v>2.3699356365817673E-2</v>
      </c>
      <c r="AG6" s="29">
        <f>'Series - utilise deficit public'!AG7/'Series - utilise deficit public'!AG4</f>
        <v>2.4526612116282778E-2</v>
      </c>
      <c r="AH6" s="29">
        <f>'Series - utilise deficit public'!AH7/'Series - utilise deficit public'!AH4</f>
        <v>2.6686067812890939E-2</v>
      </c>
      <c r="AI6" s="29">
        <f>'Series - utilise deficit public'!AI7/'Series - utilise deficit public'!AI4</f>
        <v>2.7978254198707527E-2</v>
      </c>
      <c r="AJ6" s="29">
        <f>'Series - utilise deficit public'!AJ7/'Series - utilise deficit public'!AJ4</f>
        <v>2.976525730271808E-2</v>
      </c>
      <c r="AK6" s="29">
        <f>'Series - utilise deficit public'!AK7/'Series - utilise deficit public'!AK4</f>
        <v>3.2184912430315932E-2</v>
      </c>
      <c r="AL6" s="29">
        <f>'Series - utilise deficit public'!AL7/'Series - utilise deficit public'!AL4</f>
        <v>3.3196962030466147E-2</v>
      </c>
      <c r="AM6" s="29">
        <f>'Series - utilise deficit public'!AM7/'Series - utilise deficit public'!AM4</f>
        <v>3.4493910642360133E-2</v>
      </c>
      <c r="AN6" s="29">
        <f>'Series - utilise deficit public'!AN7/'Series - utilise deficit public'!AN4</f>
        <v>3.5640990013303876E-2</v>
      </c>
      <c r="AO6" s="29">
        <f>'Series - utilise deficit public'!AO7/'Series - utilise deficit public'!AO4</f>
        <v>3.5241963617855206E-2</v>
      </c>
      <c r="AP6" s="29">
        <f>'Series - utilise deficit public'!AP7/'Series - utilise deficit public'!AP4</f>
        <v>3.3623888228088553E-2</v>
      </c>
      <c r="AQ6" s="29">
        <f>'Series - utilise deficit public'!AQ7/'Series - utilise deficit public'!AQ4</f>
        <v>3.0431142349138008E-2</v>
      </c>
      <c r="AR6" s="29">
        <f>'Series - utilise deficit public'!AR7/'Series - utilise deficit public'!AR4</f>
        <v>2.9259055110122178E-2</v>
      </c>
      <c r="AS6" s="29">
        <f>'Series - utilise deficit public'!AS7/'Series - utilise deficit public'!AS4</f>
        <v>3.0133922766870366E-2</v>
      </c>
      <c r="AT6" s="29">
        <f>'Series - utilise deficit public'!AT7/'Series - utilise deficit public'!AT4</f>
        <v>2.98451533508961E-2</v>
      </c>
      <c r="AU6" s="29">
        <f>'Series - utilise deficit public'!AU7/'Series - utilise deficit public'!AU4</f>
        <v>2.8413543913959081E-2</v>
      </c>
      <c r="AV6" s="29">
        <f>'Series - utilise deficit public'!AV7/'Series - utilise deficit public'!AV4</f>
        <v>2.7753211671935583E-2</v>
      </c>
      <c r="AW6" s="29">
        <f>'Series - utilise deficit public'!AW7/'Series - utilise deficit public'!AW4</f>
        <v>2.7018440969361322E-2</v>
      </c>
      <c r="AX6" s="29">
        <f>'Series - utilise deficit public'!AX7/'Series - utilise deficit public'!AX4</f>
        <v>2.601897788654715E-2</v>
      </c>
      <c r="AY6" s="29">
        <f>'Series - utilise deficit public'!AY7/'Series - utilise deficit public'!AY4</f>
        <v>2.6903820002472493E-2</v>
      </c>
      <c r="AZ6" s="29">
        <f>'Series - utilise deficit public'!AZ7/'Series - utilise deficit public'!AZ4</f>
        <v>2.877563516999769E-2</v>
      </c>
      <c r="BA6" s="29">
        <f>'Series - utilise deficit public'!BA7/'Series - utilise deficit public'!BA4</f>
        <v>2.5433505713114188E-2</v>
      </c>
      <c r="BB6" s="29">
        <f>'Series - utilise deficit public'!BB7/'Series - utilise deficit public'!BB4</f>
        <v>2.5273030623633969E-2</v>
      </c>
      <c r="BC6" s="29">
        <f>'Series - utilise deficit public'!BC7/'Series - utilise deficit public'!BC4</f>
        <v>2.7062203132674462E-2</v>
      </c>
      <c r="BD6" s="29">
        <f>'Series - utilise deficit public'!BD7/'Series - utilise deficit public'!BD4</f>
        <v>2.617957453164586E-2</v>
      </c>
      <c r="BE6" s="29">
        <f>'Series - utilise deficit public'!BE7/'Series - utilise deficit public'!BE4</f>
        <v>2.3084371265687065E-2</v>
      </c>
      <c r="BF6" s="29">
        <f>'Series - utilise deficit public'!BF7/'Series - utilise deficit public'!BF4</f>
        <v>2.1603291522561768E-2</v>
      </c>
      <c r="BG6" s="29">
        <f>'Series - utilise deficit public'!BG7/'Series - utilise deficit public'!BG4</f>
        <v>1.992738460866654E-2</v>
      </c>
      <c r="BH6" s="29">
        <f>'Series - utilise deficit public'!BH7/'Series - utilise deficit public'!BH4</f>
        <v>1.8391059782134338E-2</v>
      </c>
      <c r="BI6" s="29">
        <f>'Series - utilise deficit public'!BI7/'Series - utilise deficit public'!BI4</f>
        <v>1.7297698718724452E-2</v>
      </c>
      <c r="BJ6" s="29">
        <f>'Series - utilise deficit public'!BJ7/'Series - utilise deficit public'!BJ4</f>
        <v>1.7069308841089561E-2</v>
      </c>
      <c r="BK6" s="29">
        <f>'Series - utilise deficit public'!BK7/'Series - utilise deficit public'!BK4</f>
        <v>1.4480018542562768E-2</v>
      </c>
      <c r="BL6" s="29">
        <f>'Series - utilise deficit public'!BL7/'Series - utilise deficit public'!BL4</f>
        <v>1.2569936043682201E-2</v>
      </c>
      <c r="BM6" s="29">
        <f>'Series - utilise deficit public'!BM7/'Series - utilise deficit public'!BM4</f>
        <v>1.3819492126270625E-2</v>
      </c>
      <c r="BN6" s="29">
        <f>'Series - utilise deficit public'!BN7/'Series - utilise deficit public'!BN4</f>
        <v>1.9224036145765285E-2</v>
      </c>
      <c r="BO6" s="29">
        <f>'Series - utilise deficit public'!BO7/'Series - utilise deficit public'!BO4</f>
        <v>1.7873062725888223E-2</v>
      </c>
    </row>
    <row r="7" spans="1:67" x14ac:dyDescent="0.15">
      <c r="B7" s="30" t="s">
        <v>333</v>
      </c>
      <c r="C7" s="8">
        <f>'Dépenses et recettes'!C12</f>
        <v>0.50700000000000001</v>
      </c>
      <c r="D7" s="8">
        <f>'Dépenses et recettes'!D12</f>
        <v>0.51200000000000001</v>
      </c>
      <c r="E7" s="8">
        <f>'Dépenses et recettes'!E12</f>
        <v>0.52500000000000002</v>
      </c>
      <c r="F7" s="8">
        <f>'Dépenses et recettes'!F12</f>
        <v>0.59599999999999997</v>
      </c>
      <c r="G7" s="8">
        <f>'Dépenses et recettes'!G12</f>
        <v>0.59</v>
      </c>
      <c r="H7" s="8">
        <f>'Dépenses et recettes'!H12</f>
        <v>0.55000000000000004</v>
      </c>
      <c r="I7" s="8">
        <f>'Dépenses et recettes'!I12</f>
        <v>0.61499999999999999</v>
      </c>
      <c r="J7" s="8">
        <f>'Dépenses et recettes'!J12</f>
        <v>0.6</v>
      </c>
      <c r="K7" s="8">
        <f>'Dépenses et recettes'!K12</f>
        <v>0.83299999999999996</v>
      </c>
      <c r="L7" s="8">
        <f>'Dépenses et recettes'!L12</f>
        <v>0.99199999999999999</v>
      </c>
      <c r="M7" s="8">
        <f>'Dépenses et recettes'!M12</f>
        <v>1.117</v>
      </c>
      <c r="N7" s="8">
        <f>'Dépenses et recettes'!N12</f>
        <v>1.0580000000000001</v>
      </c>
      <c r="O7" s="8">
        <f>'Dépenses et recettes'!O12</f>
        <v>1.004</v>
      </c>
      <c r="P7" s="8">
        <f>'Dépenses et recettes'!P12</f>
        <v>0.88</v>
      </c>
      <c r="Q7" s="8">
        <f>'Dépenses et recettes'!Q12</f>
        <v>0.92400000000000004</v>
      </c>
      <c r="R7" s="8">
        <f>'Dépenses et recettes'!R12</f>
        <v>1.2170000000000001</v>
      </c>
      <c r="S7" s="8">
        <f>'Dépenses et recettes'!S12</f>
        <v>2.1309999999999998</v>
      </c>
      <c r="T7" s="8">
        <f>'Dépenses et recettes'!T12</f>
        <v>2.2400000000000002</v>
      </c>
      <c r="U7" s="8">
        <f>'Dépenses et recettes'!U12</f>
        <v>2.883</v>
      </c>
      <c r="V7" s="8">
        <f>'Dépenses et recettes'!V12</f>
        <v>3.597</v>
      </c>
      <c r="W7" s="8">
        <f>'Dépenses et recettes'!W12</f>
        <v>4.5129999999999999</v>
      </c>
      <c r="X7" s="8">
        <f>'Dépenses et recettes'!X12</f>
        <v>5.508</v>
      </c>
      <c r="Y7" s="8">
        <f>'Dépenses et recettes'!Y12</f>
        <v>8.6690000000000005</v>
      </c>
      <c r="Z7" s="8">
        <f>'Dépenses et recettes'!Z12</f>
        <v>10.253</v>
      </c>
      <c r="AA7" s="8">
        <f>'Dépenses et recettes'!AA12</f>
        <v>14.355</v>
      </c>
      <c r="AB7" s="8">
        <f>'Dépenses et recettes'!AB12</f>
        <v>16.484999999999999</v>
      </c>
      <c r="AC7" s="8">
        <f>'Dépenses et recettes'!AC12</f>
        <v>19.143999999999998</v>
      </c>
      <c r="AD7" s="8">
        <f>'Dépenses et recettes'!AD12</f>
        <v>20.811</v>
      </c>
      <c r="AE7" s="8">
        <f>'Dépenses et recettes'!AE12</f>
        <v>21.082000000000001</v>
      </c>
      <c r="AF7" s="8">
        <f>'Dépenses et recettes'!AF12</f>
        <v>21.927</v>
      </c>
      <c r="AG7" s="8">
        <f>'Dépenses et recettes'!AG12</f>
        <v>24.456</v>
      </c>
      <c r="AH7" s="8">
        <f>'Dépenses et recettes'!AH12</f>
        <v>28.114999999999998</v>
      </c>
      <c r="AI7" s="8">
        <f>'Dépenses et recettes'!AI12</f>
        <v>30.544</v>
      </c>
      <c r="AJ7" s="8">
        <f>'Dépenses et recettes'!AJ12</f>
        <v>33.664000000000001</v>
      </c>
      <c r="AK7" s="8">
        <f>'Dépenses et recettes'!AK12</f>
        <v>36.759</v>
      </c>
      <c r="AL7" s="8">
        <f>'Dépenses et recettes'!AL12</f>
        <v>39.167999999999999</v>
      </c>
      <c r="AM7" s="8">
        <f>'Dépenses et recettes'!AM12</f>
        <v>42.023000000000003</v>
      </c>
      <c r="AN7" s="8">
        <f>'Dépenses et recettes'!AN12</f>
        <v>44.631999999999998</v>
      </c>
      <c r="AO7" s="8">
        <f>'Dépenses et recettes'!AO12</f>
        <v>45.56</v>
      </c>
      <c r="AP7" s="8">
        <f>'Dépenses et recettes'!AP12</f>
        <v>45.456000000000003</v>
      </c>
      <c r="AQ7" s="8">
        <f>'Dépenses et recettes'!AQ12</f>
        <v>42.634</v>
      </c>
      <c r="AR7" s="8">
        <f>'Dépenses et recettes'!AR12</f>
        <v>43.262</v>
      </c>
      <c r="AS7" s="8">
        <f>'Dépenses et recettes'!AS12</f>
        <v>46.351999999999997</v>
      </c>
      <c r="AT7" s="8">
        <f>'Dépenses et recettes'!AT12</f>
        <v>47.389000000000003</v>
      </c>
      <c r="AU7" s="8">
        <f>'Dépenses et recettes'!AU12</f>
        <v>46.332999999999998</v>
      </c>
      <c r="AV7" s="8">
        <f>'Dépenses et recettes'!AV12</f>
        <v>47.292000000000002</v>
      </c>
      <c r="AW7" s="8">
        <f>'Dépenses et recettes'!AW12</f>
        <v>47.712000000000003</v>
      </c>
      <c r="AX7" s="8">
        <f>'Dépenses et recettes'!AX12</f>
        <v>48.087000000000003</v>
      </c>
      <c r="AY7" s="8">
        <f>'Dépenses et recettes'!AY12</f>
        <v>52.23</v>
      </c>
      <c r="AZ7" s="8">
        <f>'Dépenses et recettes'!AZ12</f>
        <v>57.332000000000001</v>
      </c>
      <c r="BA7" s="8">
        <f>'Dépenses et recettes'!BA12</f>
        <v>49.25</v>
      </c>
      <c r="BB7" s="8">
        <f>'Dépenses et recettes'!BB12</f>
        <v>50.427</v>
      </c>
      <c r="BC7" s="8">
        <f>'Dépenses et recettes'!BC12</f>
        <v>55.704000000000001</v>
      </c>
      <c r="BD7" s="8">
        <f>'Dépenses et recettes'!BD12</f>
        <v>54.683999999999997</v>
      </c>
      <c r="BE7" s="8">
        <f>'Dépenses et recettes'!BE12</f>
        <v>48.874000000000002</v>
      </c>
      <c r="BF7" s="8">
        <f>'Dépenses et recettes'!BF12</f>
        <v>46.442</v>
      </c>
      <c r="BG7" s="8">
        <f>'Dépenses et recettes'!BG12</f>
        <v>43.808999999999997</v>
      </c>
      <c r="BH7" s="8">
        <f>'Dépenses et recettes'!BH12</f>
        <v>41.088000000000001</v>
      </c>
      <c r="BI7" s="8">
        <f>'Dépenses et recettes'!BI12</f>
        <v>39.737000000000002</v>
      </c>
      <c r="BJ7" s="8">
        <f>'Dépenses et recettes'!BJ12</f>
        <v>40.340000000000003</v>
      </c>
      <c r="BK7" s="8">
        <f>'Dépenses et recettes'!BK12</f>
        <v>35.296999999999997</v>
      </c>
      <c r="BL7" s="8">
        <f>'Dépenses et recettes'!BL12</f>
        <v>29.135000000000002</v>
      </c>
      <c r="BM7" s="8">
        <f>'Dépenses et recettes'!BM12</f>
        <v>34.578000000000003</v>
      </c>
      <c r="BN7" s="8">
        <f>'Dépenses et recettes'!BN12</f>
        <v>50.734000000000002</v>
      </c>
      <c r="BO7" s="8">
        <f>'Dépenses et recettes'!BO12</f>
        <v>50.1</v>
      </c>
    </row>
    <row r="8" spans="1:67" x14ac:dyDescent="0.15">
      <c r="B8" t="s">
        <v>327</v>
      </c>
      <c r="C8" s="8">
        <f>'Dépenses et recettes'!C66</f>
        <v>0.61790000000000056</v>
      </c>
      <c r="D8" s="8">
        <f>'Dépenses et recettes'!D66</f>
        <v>0.55099999999999838</v>
      </c>
      <c r="E8" s="8">
        <f>'Dépenses et recettes'!E66</f>
        <v>0.58170000000000144</v>
      </c>
      <c r="F8" s="8">
        <f>'Dépenses et recettes'!F66</f>
        <v>9.6899999999997988E-2</v>
      </c>
      <c r="G8" s="8">
        <f>'Dépenses et recettes'!G66</f>
        <v>0.24660000000000082</v>
      </c>
      <c r="H8" s="8">
        <f>'Dépenses et recettes'!H66</f>
        <v>0.5873000000000026</v>
      </c>
      <c r="I8" s="8">
        <f>'Dépenses et recettes'!I66</f>
        <v>0.42749999999999488</v>
      </c>
      <c r="J8" s="8">
        <f>'Dépenses et recettes'!J66</f>
        <v>0.17809999999999349</v>
      </c>
      <c r="K8" s="8">
        <f>'Dépenses et recettes'!K66</f>
        <v>-0.48779999999999291</v>
      </c>
      <c r="L8" s="8">
        <f>'Dépenses et recettes'!L66</f>
        <v>-1.4054999999999964</v>
      </c>
      <c r="M8" s="8">
        <f>'Dépenses et recettes'!M66</f>
        <v>-0.18199999999998795</v>
      </c>
      <c r="N8" s="8">
        <f>'Dépenses et recettes'!N66</f>
        <v>-4.3600000000004968E-2</v>
      </c>
      <c r="O8" s="8">
        <f>'Dépenses et recettes'!O66</f>
        <v>-0.42210000000000036</v>
      </c>
      <c r="P8" s="8">
        <f>'Dépenses et recettes'!P66</f>
        <v>0.3423000000000016</v>
      </c>
      <c r="Q8" s="8">
        <f>'Dépenses et recettes'!Q66</f>
        <v>-0.12220000000000653</v>
      </c>
      <c r="R8" s="8">
        <f>'Dépenses et recettes'!R66</f>
        <v>0.19699999999998852</v>
      </c>
      <c r="S8" s="8">
        <f>'Dépenses et recettes'!S66</f>
        <v>-6.8876000000000062</v>
      </c>
      <c r="T8" s="8">
        <f>'Dépenses et recettes'!T66</f>
        <v>-4.4424000000000063</v>
      </c>
      <c r="U8" s="8">
        <f>'Dépenses et recettes'!U66</f>
        <v>-3.4944000000000131</v>
      </c>
      <c r="V8" s="8">
        <f>'Dépenses et recettes'!V66</f>
        <v>-6.26400000000001</v>
      </c>
      <c r="W8" s="8">
        <f>'Dépenses et recettes'!W66</f>
        <v>-1.9190000000000111</v>
      </c>
      <c r="X8" s="8">
        <f>'Dépenses et recettes'!X66</f>
        <v>-1.9359999999999786</v>
      </c>
      <c r="Y8" s="8">
        <f>'Dépenses et recettes'!Y66</f>
        <v>-12.277999999999992</v>
      </c>
      <c r="Z8" s="8">
        <f>'Dépenses et recettes'!Z66</f>
        <v>-16.624000000000024</v>
      </c>
      <c r="AA8" s="8">
        <f>'Dépenses et recettes'!AA66</f>
        <v>-16.527999999999963</v>
      </c>
      <c r="AB8" s="8">
        <f>'Dépenses et recettes'!AB66</f>
        <v>-19.344999999999999</v>
      </c>
      <c r="AC8" s="8">
        <f>'Dépenses et recettes'!AC66</f>
        <v>-22.522000000000162</v>
      </c>
      <c r="AD8" s="8">
        <f>'Dépenses et recettes'!AD66</f>
        <v>-26.045999999999935</v>
      </c>
      <c r="AE8" s="8">
        <f>'Dépenses et recettes'!AE66</f>
        <v>-17.242999999999995</v>
      </c>
      <c r="AF8" s="8">
        <f>'Dépenses et recettes'!AF66</f>
        <v>-23.726999999999975</v>
      </c>
      <c r="AG8" s="8">
        <f>'Dépenses et recettes'!AG66</f>
        <v>-17.770000000000095</v>
      </c>
      <c r="AH8" s="8">
        <f>'Dépenses et recettes'!AH66</f>
        <v>-25.641000000000076</v>
      </c>
      <c r="AI8" s="8">
        <f>'Dépenses et recettes'!AI66</f>
        <v>-31.255000000000109</v>
      </c>
      <c r="AJ8" s="8">
        <f>'Dépenses et recettes'!AJ66</f>
        <v>-52.038000000000011</v>
      </c>
      <c r="AK8" s="8">
        <f>'Dépenses et recettes'!AK66</f>
        <v>-72.625</v>
      </c>
      <c r="AL8" s="8">
        <f>'Dépenses et recettes'!AL66</f>
        <v>-63.983999999999924</v>
      </c>
      <c r="AM8" s="8">
        <f>'Dépenses et recettes'!AM66</f>
        <v>-62.23599999999999</v>
      </c>
      <c r="AN8" s="8">
        <f>'Dépenses et recettes'!AN66</f>
        <v>-48.912000000000035</v>
      </c>
      <c r="AO8" s="8">
        <f>'Dépenses et recettes'!AO66</f>
        <v>-47.223999999999819</v>
      </c>
      <c r="AP8" s="8">
        <f>'Dépenses et recettes'!AP66</f>
        <v>-32.156000000000063</v>
      </c>
      <c r="AQ8" s="8">
        <f>'Dépenses et recettes'!AQ66</f>
        <v>-22.456999999999994</v>
      </c>
      <c r="AR8" s="8">
        <f>'Dépenses et recettes'!AR66</f>
        <v>-19.495000000000118</v>
      </c>
      <c r="AS8" s="8">
        <f>'Dépenses et recettes'!AS66</f>
        <v>-21.215</v>
      </c>
      <c r="AT8" s="8">
        <f>'Dépenses et recettes'!AT66</f>
        <v>-50.179000000000087</v>
      </c>
      <c r="AU8" s="8">
        <f>'Dépenses et recettes'!AU66</f>
        <v>-65.479000000000042</v>
      </c>
      <c r="AV8" s="8">
        <f>'Dépenses et recettes'!AV66</f>
        <v>-61.184000000000083</v>
      </c>
      <c r="AW8" s="8">
        <f>'Dépenses et recettes'!AW66</f>
        <v>-59.255999999999858</v>
      </c>
      <c r="AX8" s="8">
        <f>'Dépenses et recettes'!AX66</f>
        <v>-45.163000000000011</v>
      </c>
      <c r="AY8" s="8">
        <f>'Dépenses et recettes'!AY66</f>
        <v>-51.179000000000087</v>
      </c>
      <c r="AZ8" s="8">
        <f>'Dépenses et recettes'!AZ66</f>
        <v>-65.025999999999954</v>
      </c>
      <c r="BA8" s="8">
        <f>'Dépenses et recettes'!BA66</f>
        <v>-138.93400000000008</v>
      </c>
      <c r="BB8" s="8">
        <f>'Dépenses et recettes'!BB66</f>
        <v>-137.40899999999976</v>
      </c>
      <c r="BC8" s="8">
        <f>'Dépenses et recettes'!BC66</f>
        <v>-106.10400000000004</v>
      </c>
      <c r="BD8" s="8">
        <f>'Dépenses et recettes'!BD66</f>
        <v>-104.04299999999989</v>
      </c>
      <c r="BE8" s="8">
        <f>'Dépenses et recettes'!BE66</f>
        <v>-86.468000000000004</v>
      </c>
      <c r="BF8" s="8">
        <f>'Dépenses et recettes'!BF66</f>
        <v>-83.941000000000003</v>
      </c>
      <c r="BG8" s="8">
        <f>'Dépenses et recettes'!BG66</f>
        <v>-79.697000000000116</v>
      </c>
      <c r="BH8" s="8">
        <f>'Dépenses et recettes'!BH66</f>
        <v>-81.260999999999967</v>
      </c>
      <c r="BI8" s="8">
        <f>'Dépenses et recettes'!BI66</f>
        <v>-67.961999999999989</v>
      </c>
      <c r="BJ8" s="8">
        <f>'Dépenses et recettes'!BJ66</f>
        <v>-54.0949999999998</v>
      </c>
      <c r="BK8" s="8">
        <f>'Dépenses et recettes'!BK66</f>
        <v>-74.704999999999927</v>
      </c>
      <c r="BL8" s="8">
        <f>'Dépenses et recettes'!BL66</f>
        <v>-208.23620000000005</v>
      </c>
      <c r="BM8" s="8">
        <f>'Dépenses et recettes'!BM66</f>
        <v>-162.07880000000023</v>
      </c>
      <c r="BN8" s="8">
        <f>'Dépenses et recettes'!BN66</f>
        <v>-126.79589999999985</v>
      </c>
      <c r="BO8" s="8">
        <f>'Dépenses et recettes'!BO66</f>
        <v>-154</v>
      </c>
    </row>
    <row r="9" spans="1:67" x14ac:dyDescent="0.15">
      <c r="B9" t="s">
        <v>328</v>
      </c>
      <c r="C9" s="29">
        <f t="shared" ref="C9:AH9" si="1">C8/C4</f>
        <v>1.4620353500698024E-2</v>
      </c>
      <c r="D9" s="29">
        <f t="shared" si="1"/>
        <v>1.1764957082461424E-2</v>
      </c>
      <c r="E9" s="29">
        <f t="shared" si="1"/>
        <v>1.1456425406203868E-2</v>
      </c>
      <c r="F9" s="29">
        <f t="shared" si="1"/>
        <v>1.7028081397391836E-3</v>
      </c>
      <c r="G9" s="29">
        <f t="shared" si="1"/>
        <v>3.8655672947299248E-3</v>
      </c>
      <c r="H9" s="29">
        <f t="shared" si="1"/>
        <v>8.3004734647728444E-3</v>
      </c>
      <c r="I9" s="29">
        <f t="shared" si="1"/>
        <v>5.5939389181125189E-3</v>
      </c>
      <c r="J9" s="29">
        <f t="shared" si="1"/>
        <v>2.1502909714340122E-3</v>
      </c>
      <c r="K9" s="29">
        <f t="shared" si="1"/>
        <v>-5.4475403428443005E-3</v>
      </c>
      <c r="L9" s="29">
        <f t="shared" si="1"/>
        <v>-1.4388378735296789E-2</v>
      </c>
      <c r="M9" s="29">
        <f t="shared" si="1"/>
        <v>-1.6197070288164388E-3</v>
      </c>
      <c r="N9" s="29">
        <f t="shared" si="1"/>
        <v>-3.4686311635829506E-4</v>
      </c>
      <c r="O9" s="29">
        <f t="shared" si="1"/>
        <v>-3.010870805752114E-3</v>
      </c>
      <c r="P9" s="29">
        <f t="shared" si="1"/>
        <v>2.187402148421285E-3</v>
      </c>
      <c r="Q9" s="29">
        <f t="shared" si="1"/>
        <v>-6.8079890804761424E-4</v>
      </c>
      <c r="R9" s="29">
        <f t="shared" si="1"/>
        <v>9.4092698024525489E-4</v>
      </c>
      <c r="S9" s="29">
        <f t="shared" si="1"/>
        <v>-2.9200088181926123E-2</v>
      </c>
      <c r="T9" s="29">
        <f t="shared" si="1"/>
        <v>-1.6295687643977545E-2</v>
      </c>
      <c r="U9" s="29">
        <f t="shared" si="1"/>
        <v>-1.1389570642130111E-2</v>
      </c>
      <c r="V9" s="29">
        <f t="shared" si="1"/>
        <v>-1.7968245772557147E-2</v>
      </c>
      <c r="W9" s="29">
        <f t="shared" si="1"/>
        <v>-4.819065317294923E-3</v>
      </c>
      <c r="X9" s="29">
        <f t="shared" si="1"/>
        <v>-4.2853664475285625E-3</v>
      </c>
      <c r="Y9" s="29">
        <f t="shared" si="1"/>
        <v>-2.4075217898565628E-2</v>
      </c>
      <c r="Z9" s="29">
        <f t="shared" si="1"/>
        <v>-2.8369133208985192E-2</v>
      </c>
      <c r="AA9" s="29">
        <f t="shared" si="1"/>
        <v>-2.5407678874486504E-2</v>
      </c>
      <c r="AB9" s="29">
        <f t="shared" si="1"/>
        <v>-2.7360932350819624E-2</v>
      </c>
      <c r="AC9" s="29">
        <f t="shared" si="1"/>
        <v>-2.9724596767275444E-2</v>
      </c>
      <c r="AD9" s="29">
        <f t="shared" si="1"/>
        <v>-3.1974131962346899E-2</v>
      </c>
      <c r="AE9" s="29">
        <f t="shared" si="1"/>
        <v>-2.0144091646679893E-2</v>
      </c>
      <c r="AF9" s="29">
        <f t="shared" si="1"/>
        <v>-2.5644850115918976E-2</v>
      </c>
      <c r="AG9" s="29">
        <f t="shared" si="1"/>
        <v>-1.7821307544420482E-2</v>
      </c>
      <c r="AH9" s="29">
        <f t="shared" si="1"/>
        <v>-2.4337807746410766E-2</v>
      </c>
      <c r="AI9" s="29">
        <f t="shared" ref="AI9:BO9" si="2">AI8/AI4</f>
        <v>-2.8629529039438412E-2</v>
      </c>
      <c r="AJ9" s="29">
        <f t="shared" si="2"/>
        <v>-4.6011301672969455E-2</v>
      </c>
      <c r="AK9" s="29">
        <f t="shared" si="2"/>
        <v>-6.3587944863888968E-2</v>
      </c>
      <c r="AL9" s="29">
        <f t="shared" si="2"/>
        <v>-5.4229841160062894E-2</v>
      </c>
      <c r="AM9" s="29">
        <f t="shared" si="2"/>
        <v>-5.1085429948788154E-2</v>
      </c>
      <c r="AN9" s="29">
        <f t="shared" si="2"/>
        <v>-3.9058794217841919E-2</v>
      </c>
      <c r="AO9" s="29">
        <f t="shared" si="2"/>
        <v>-3.6529115230236782E-2</v>
      </c>
      <c r="AP9" s="29">
        <f t="shared" si="2"/>
        <v>-2.3785853349665997E-2</v>
      </c>
      <c r="AQ9" s="29">
        <f t="shared" si="2"/>
        <v>-1.6029276252160062E-2</v>
      </c>
      <c r="AR9" s="29">
        <f t="shared" si="2"/>
        <v>-1.3184903133739432E-2</v>
      </c>
      <c r="AS9" s="29">
        <f t="shared" si="2"/>
        <v>-1.3792094656091535E-2</v>
      </c>
      <c r="AT9" s="29">
        <f t="shared" si="2"/>
        <v>-3.1602269513908668E-2</v>
      </c>
      <c r="AU9" s="29">
        <f t="shared" si="2"/>
        <v>-4.0154758853131203E-2</v>
      </c>
      <c r="AV9" s="29">
        <f t="shared" si="2"/>
        <v>-3.5905702929368795E-2</v>
      </c>
      <c r="AW9" s="29">
        <f t="shared" si="2"/>
        <v>-3.3555598970499464E-2</v>
      </c>
      <c r="AX9" s="29">
        <f t="shared" si="2"/>
        <v>-2.4436856079400444E-2</v>
      </c>
      <c r="AY9" s="29">
        <f t="shared" si="2"/>
        <v>-2.6362446944410152E-2</v>
      </c>
      <c r="AZ9" s="29">
        <f t="shared" si="2"/>
        <v>-3.2637348297011592E-2</v>
      </c>
      <c r="BA9" s="29">
        <f t="shared" si="2"/>
        <v>-7.1747790512605256E-2</v>
      </c>
      <c r="BB9" s="29">
        <f t="shared" si="2"/>
        <v>-6.8866715548474317E-2</v>
      </c>
      <c r="BC9" s="29">
        <f t="shared" si="2"/>
        <v>-5.1547608810665162E-2</v>
      </c>
      <c r="BD9" s="29">
        <f t="shared" si="2"/>
        <v>-4.9809843336186585E-2</v>
      </c>
      <c r="BE9" s="29">
        <f t="shared" si="2"/>
        <v>-4.0840925944294088E-2</v>
      </c>
      <c r="BF9" s="29">
        <f t="shared" si="2"/>
        <v>-3.9046593464867094E-2</v>
      </c>
      <c r="BG9" s="29">
        <f t="shared" si="2"/>
        <v>-3.6251746699465855E-2</v>
      </c>
      <c r="BH9" s="29">
        <f t="shared" si="2"/>
        <v>-3.6372563983547941E-2</v>
      </c>
      <c r="BI9" s="29">
        <f t="shared" si="2"/>
        <v>-2.9584170931926189E-2</v>
      </c>
      <c r="BJ9" s="29">
        <f t="shared" si="2"/>
        <v>-2.2889545408000402E-2</v>
      </c>
      <c r="BK9" s="29">
        <f t="shared" si="2"/>
        <v>-3.0646507783158642E-2</v>
      </c>
      <c r="BL9" s="29">
        <f t="shared" si="2"/>
        <v>-8.9840937565794268E-2</v>
      </c>
      <c r="BM9" s="29">
        <f t="shared" si="2"/>
        <v>-6.4776641229550416E-2</v>
      </c>
      <c r="BN9" s="29">
        <f t="shared" si="2"/>
        <v>-4.8045274662649066E-2</v>
      </c>
      <c r="BO9" s="29">
        <f t="shared" si="2"/>
        <v>-5.4939154885963792E-2</v>
      </c>
    </row>
    <row r="10" spans="1:67" x14ac:dyDescent="0.15">
      <c r="B10" t="s">
        <v>329</v>
      </c>
      <c r="C10" s="7">
        <f t="shared" ref="C10:AH10" si="3">C8+C7</f>
        <v>1.1249000000000007</v>
      </c>
      <c r="D10" s="7">
        <f t="shared" si="3"/>
        <v>1.0629999999999984</v>
      </c>
      <c r="E10" s="7">
        <f t="shared" si="3"/>
        <v>1.1067000000000013</v>
      </c>
      <c r="F10" s="7">
        <f t="shared" si="3"/>
        <v>0.69289999999999796</v>
      </c>
      <c r="G10" s="7">
        <f t="shared" si="3"/>
        <v>0.83660000000000079</v>
      </c>
      <c r="H10" s="7">
        <f t="shared" si="3"/>
        <v>1.1373000000000026</v>
      </c>
      <c r="I10" s="7">
        <f t="shared" si="3"/>
        <v>1.0424999999999949</v>
      </c>
      <c r="J10" s="7">
        <f t="shared" si="3"/>
        <v>0.77809999999999346</v>
      </c>
      <c r="K10" s="7">
        <f t="shared" si="3"/>
        <v>0.34520000000000706</v>
      </c>
      <c r="L10" s="7">
        <f t="shared" si="3"/>
        <v>-0.41349999999999643</v>
      </c>
      <c r="M10" s="7">
        <f t="shared" si="3"/>
        <v>0.93500000000001204</v>
      </c>
      <c r="N10" s="7">
        <f t="shared" si="3"/>
        <v>1.0143999999999951</v>
      </c>
      <c r="O10" s="7">
        <f t="shared" si="3"/>
        <v>0.58189999999999964</v>
      </c>
      <c r="P10" s="7">
        <f t="shared" si="3"/>
        <v>1.2223000000000015</v>
      </c>
      <c r="Q10" s="7">
        <f t="shared" si="3"/>
        <v>0.80179999999999352</v>
      </c>
      <c r="R10" s="7">
        <f t="shared" si="3"/>
        <v>1.4139999999999886</v>
      </c>
      <c r="S10" s="7">
        <f t="shared" si="3"/>
        <v>-4.7566000000000059</v>
      </c>
      <c r="T10" s="7">
        <f t="shared" si="3"/>
        <v>-2.2024000000000061</v>
      </c>
      <c r="U10" s="7">
        <f t="shared" si="3"/>
        <v>-0.61140000000001304</v>
      </c>
      <c r="V10" s="7">
        <f t="shared" si="3"/>
        <v>-2.66700000000001</v>
      </c>
      <c r="W10" s="7">
        <f t="shared" si="3"/>
        <v>2.5939999999999888</v>
      </c>
      <c r="X10" s="7">
        <f t="shared" si="3"/>
        <v>3.5720000000000214</v>
      </c>
      <c r="Y10" s="7">
        <f t="shared" si="3"/>
        <v>-3.6089999999999911</v>
      </c>
      <c r="Z10" s="7">
        <f t="shared" si="3"/>
        <v>-6.3710000000000235</v>
      </c>
      <c r="AA10" s="7">
        <f t="shared" si="3"/>
        <v>-2.1729999999999627</v>
      </c>
      <c r="AB10" s="7">
        <f t="shared" si="3"/>
        <v>-2.8599999999999994</v>
      </c>
      <c r="AC10" s="7">
        <f t="shared" si="3"/>
        <v>-3.3780000000001635</v>
      </c>
      <c r="AD10" s="7">
        <f t="shared" si="3"/>
        <v>-5.2349999999999355</v>
      </c>
      <c r="AE10" s="7">
        <f t="shared" si="3"/>
        <v>3.8390000000000057</v>
      </c>
      <c r="AF10" s="7">
        <f t="shared" si="3"/>
        <v>-1.7999999999999758</v>
      </c>
      <c r="AG10" s="7">
        <f t="shared" si="3"/>
        <v>6.685999999999904</v>
      </c>
      <c r="AH10" s="7">
        <f t="shared" si="3"/>
        <v>2.473999999999922</v>
      </c>
      <c r="AI10" s="7">
        <f t="shared" ref="AI10:BN10" si="4">AI8+AI7</f>
        <v>-0.71100000000010866</v>
      </c>
      <c r="AJ10" s="7">
        <f t="shared" si="4"/>
        <v>-18.374000000000009</v>
      </c>
      <c r="AK10" s="7">
        <f t="shared" si="4"/>
        <v>-35.866</v>
      </c>
      <c r="AL10" s="7">
        <f t="shared" si="4"/>
        <v>-24.815999999999924</v>
      </c>
      <c r="AM10" s="7">
        <f t="shared" si="4"/>
        <v>-20.212999999999987</v>
      </c>
      <c r="AN10" s="7">
        <f t="shared" si="4"/>
        <v>-4.2800000000000367</v>
      </c>
      <c r="AO10" s="7">
        <f t="shared" si="4"/>
        <v>-1.6639999999998167</v>
      </c>
      <c r="AP10" s="7">
        <f t="shared" si="4"/>
        <v>13.29999999999994</v>
      </c>
      <c r="AQ10" s="7">
        <f t="shared" si="4"/>
        <v>20.177000000000007</v>
      </c>
      <c r="AR10" s="7">
        <f t="shared" si="4"/>
        <v>23.766999999999882</v>
      </c>
      <c r="AS10" s="7">
        <f t="shared" si="4"/>
        <v>25.136999999999997</v>
      </c>
      <c r="AT10" s="7">
        <f t="shared" si="4"/>
        <v>-2.7900000000000844</v>
      </c>
      <c r="AU10" s="7">
        <f t="shared" si="4"/>
        <v>-19.146000000000043</v>
      </c>
      <c r="AV10" s="7">
        <f t="shared" si="4"/>
        <v>-13.892000000000081</v>
      </c>
      <c r="AW10" s="7">
        <f t="shared" si="4"/>
        <v>-11.543999999999855</v>
      </c>
      <c r="AX10" s="7">
        <f t="shared" si="4"/>
        <v>2.9239999999999924</v>
      </c>
      <c r="AY10" s="7">
        <f t="shared" si="4"/>
        <v>1.0509999999999096</v>
      </c>
      <c r="AZ10" s="7">
        <f t="shared" si="4"/>
        <v>-7.6939999999999529</v>
      </c>
      <c r="BA10" s="7">
        <f t="shared" si="4"/>
        <v>-89.684000000000083</v>
      </c>
      <c r="BB10" s="7">
        <f t="shared" si="4"/>
        <v>-86.981999999999772</v>
      </c>
      <c r="BC10" s="7">
        <f t="shared" si="4"/>
        <v>-50.400000000000041</v>
      </c>
      <c r="BD10" s="7">
        <f t="shared" si="4"/>
        <v>-49.358999999999895</v>
      </c>
      <c r="BE10" s="7">
        <f t="shared" si="4"/>
        <v>-37.594000000000001</v>
      </c>
      <c r="BF10" s="7">
        <f t="shared" si="4"/>
        <v>-37.499000000000002</v>
      </c>
      <c r="BG10" s="7">
        <f t="shared" si="4"/>
        <v>-35.888000000000119</v>
      </c>
      <c r="BH10" s="7">
        <f t="shared" si="4"/>
        <v>-40.172999999999966</v>
      </c>
      <c r="BI10" s="7">
        <f t="shared" si="4"/>
        <v>-28.224999999999987</v>
      </c>
      <c r="BJ10" s="7">
        <f t="shared" si="4"/>
        <v>-13.754999999999797</v>
      </c>
      <c r="BK10" s="7">
        <f t="shared" si="4"/>
        <v>-39.40799999999993</v>
      </c>
      <c r="BL10" s="7">
        <f t="shared" si="4"/>
        <v>-179.10120000000006</v>
      </c>
      <c r="BM10" s="7">
        <f t="shared" si="4"/>
        <v>-127.50080000000023</v>
      </c>
      <c r="BN10" s="7">
        <f t="shared" si="4"/>
        <v>-76.061899999999838</v>
      </c>
      <c r="BO10" s="7">
        <f>BO8+BO7</f>
        <v>-103.9</v>
      </c>
    </row>
    <row r="11" spans="1:67" x14ac:dyDescent="0.15">
      <c r="B11" t="s">
        <v>330</v>
      </c>
      <c r="C11" s="29">
        <f t="shared" ref="C11:AH11" si="5">C10/C4</f>
        <v>2.6616662328750935E-2</v>
      </c>
      <c r="D11" s="29">
        <f t="shared" si="5"/>
        <v>2.2697185805184233E-2</v>
      </c>
      <c r="E11" s="29">
        <f t="shared" si="5"/>
        <v>2.1796159527326466E-2</v>
      </c>
      <c r="F11" s="29">
        <f t="shared" si="5"/>
        <v>1.2176220433697642E-2</v>
      </c>
      <c r="G11" s="29">
        <f t="shared" si="5"/>
        <v>1.3114085964197273E-2</v>
      </c>
      <c r="H11" s="29">
        <f t="shared" si="5"/>
        <v>1.6073775704897219E-2</v>
      </c>
      <c r="I11" s="29">
        <f t="shared" si="5"/>
        <v>1.3641359817853431E-2</v>
      </c>
      <c r="J11" s="29">
        <f t="shared" si="5"/>
        <v>9.3943930649795174E-3</v>
      </c>
      <c r="K11" s="29">
        <f t="shared" si="5"/>
        <v>3.8550449494668274E-3</v>
      </c>
      <c r="L11" s="29">
        <f t="shared" si="5"/>
        <v>-4.2330804745963615E-3</v>
      </c>
      <c r="M11" s="29">
        <f t="shared" si="5"/>
        <v>8.321022373315879E-3</v>
      </c>
      <c r="N11" s="29">
        <f t="shared" si="5"/>
        <v>8.070136358573685E-3</v>
      </c>
      <c r="O11" s="29">
        <f t="shared" si="5"/>
        <v>4.150736133302896E-3</v>
      </c>
      <c r="P11" s="29">
        <f t="shared" si="5"/>
        <v>7.8108724686395776E-3</v>
      </c>
      <c r="Q11" s="29">
        <f t="shared" si="5"/>
        <v>4.4669767960109951E-3</v>
      </c>
      <c r="R11" s="29">
        <f t="shared" si="5"/>
        <v>6.7536586297810008E-3</v>
      </c>
      <c r="S11" s="29">
        <f t="shared" si="5"/>
        <v>-2.0165680272685674E-2</v>
      </c>
      <c r="T11" s="29">
        <f t="shared" si="5"/>
        <v>-8.0788813405132786E-3</v>
      </c>
      <c r="U11" s="29">
        <f t="shared" si="5"/>
        <v>-1.9927837370073468E-3</v>
      </c>
      <c r="V11" s="29">
        <f t="shared" si="5"/>
        <v>-7.6502732240437445E-3</v>
      </c>
      <c r="W11" s="29">
        <f t="shared" si="5"/>
        <v>6.5141508249415862E-3</v>
      </c>
      <c r="X11" s="29">
        <f t="shared" si="5"/>
        <v>7.9066781769484944E-3</v>
      </c>
      <c r="Y11" s="29">
        <f t="shared" si="5"/>
        <v>-7.0766787258448602E-3</v>
      </c>
      <c r="Z11" s="29">
        <f t="shared" si="5"/>
        <v>-1.0872217737875665E-2</v>
      </c>
      <c r="AA11" s="29">
        <f t="shared" si="5"/>
        <v>-3.340445679710694E-3</v>
      </c>
      <c r="AB11" s="29">
        <f t="shared" si="5"/>
        <v>-4.0450900244685508E-3</v>
      </c>
      <c r="AC11" s="29">
        <f t="shared" si="5"/>
        <v>-4.4582935742767333E-3</v>
      </c>
      <c r="AD11" s="29">
        <f t="shared" si="5"/>
        <v>-6.4264985342426624E-3</v>
      </c>
      <c r="AE11" s="29">
        <f t="shared" si="5"/>
        <v>4.4849021534306239E-3</v>
      </c>
      <c r="AF11" s="29">
        <f t="shared" si="5"/>
        <v>-1.9454937501013016E-3</v>
      </c>
      <c r="AG11" s="29">
        <f t="shared" si="5"/>
        <v>6.7053045718622958E-3</v>
      </c>
      <c r="AH11" s="29">
        <f t="shared" si="5"/>
        <v>2.3482600664801747E-3</v>
      </c>
      <c r="AI11" s="29">
        <f t="shared" ref="AI11:BO11" si="6">AI10/AI4</f>
        <v>-6.512748407308831E-4</v>
      </c>
      <c r="AJ11" s="29">
        <f t="shared" si="6"/>
        <v>-1.6246044370251376E-2</v>
      </c>
      <c r="AK11" s="29">
        <f t="shared" si="6"/>
        <v>-3.1403032433573036E-2</v>
      </c>
      <c r="AL11" s="29">
        <f t="shared" si="6"/>
        <v>-2.1032879129596747E-2</v>
      </c>
      <c r="AM11" s="29">
        <f t="shared" si="6"/>
        <v>-1.6591519306428024E-2</v>
      </c>
      <c r="AN11" s="29">
        <f t="shared" si="6"/>
        <v>-3.4178042045380427E-3</v>
      </c>
      <c r="AO11" s="29">
        <f t="shared" si="6"/>
        <v>-1.2871516123815761E-3</v>
      </c>
      <c r="AP11" s="29">
        <f t="shared" si="6"/>
        <v>9.8380348784225559E-3</v>
      </c>
      <c r="AQ11" s="29">
        <f t="shared" si="6"/>
        <v>1.4401866096977948E-2</v>
      </c>
      <c r="AR11" s="29">
        <f t="shared" si="6"/>
        <v>1.6074151976382744E-2</v>
      </c>
      <c r="AS11" s="29">
        <f t="shared" si="6"/>
        <v>1.634182811077883E-2</v>
      </c>
      <c r="AT11" s="29">
        <f t="shared" si="6"/>
        <v>-1.7571161630125691E-3</v>
      </c>
      <c r="AU11" s="29">
        <f t="shared" si="6"/>
        <v>-1.174121493917212E-2</v>
      </c>
      <c r="AV11" s="29">
        <f t="shared" si="6"/>
        <v>-8.1524912574332097E-3</v>
      </c>
      <c r="AW11" s="29">
        <f t="shared" si="6"/>
        <v>-6.5371580011381446E-3</v>
      </c>
      <c r="AX11" s="29">
        <f t="shared" si="6"/>
        <v>1.5821218071467062E-3</v>
      </c>
      <c r="AY11" s="29">
        <f t="shared" si="6"/>
        <v>5.4137305806234274E-4</v>
      </c>
      <c r="AZ11" s="29">
        <f t="shared" si="6"/>
        <v>-3.8617131270138991E-3</v>
      </c>
      <c r="BA11" s="29">
        <f t="shared" si="6"/>
        <v>-4.6314284799491061E-2</v>
      </c>
      <c r="BB11" s="29">
        <f t="shared" si="6"/>
        <v>-4.3593684924840351E-2</v>
      </c>
      <c r="BC11" s="29">
        <f t="shared" si="6"/>
        <v>-2.44854056779907E-2</v>
      </c>
      <c r="BD11" s="29">
        <f t="shared" si="6"/>
        <v>-2.3630268804540729E-2</v>
      </c>
      <c r="BE11" s="29">
        <f t="shared" si="6"/>
        <v>-1.7756554678607022E-2</v>
      </c>
      <c r="BF11" s="29">
        <f t="shared" si="6"/>
        <v>-1.7443301942305325E-2</v>
      </c>
      <c r="BG11" s="29">
        <f t="shared" si="6"/>
        <v>-1.6324362090799314E-2</v>
      </c>
      <c r="BH11" s="29">
        <f t="shared" si="6"/>
        <v>-1.79815042014136E-2</v>
      </c>
      <c r="BI11" s="29">
        <f t="shared" si="6"/>
        <v>-1.2286472213201737E-2</v>
      </c>
      <c r="BJ11" s="29">
        <f t="shared" si="6"/>
        <v>-5.8202365669108424E-3</v>
      </c>
      <c r="BK11" s="29">
        <f t="shared" si="6"/>
        <v>-1.6166489240595876E-2</v>
      </c>
      <c r="BL11" s="29">
        <f t="shared" si="6"/>
        <v>-7.7271001522112068E-2</v>
      </c>
      <c r="BM11" s="29">
        <f t="shared" si="6"/>
        <v>-5.0957149103279795E-2</v>
      </c>
      <c r="BN11" s="29">
        <f t="shared" si="6"/>
        <v>-2.8821238516883774E-2</v>
      </c>
      <c r="BO11" s="29">
        <f t="shared" si="6"/>
        <v>-3.7066092160075573E-2</v>
      </c>
    </row>
    <row r="12" spans="1:67" x14ac:dyDescent="0.15">
      <c r="C12" s="40"/>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row>
    <row r="13" spans="1:67" x14ac:dyDescent="0.15">
      <c r="A13" s="21"/>
      <c r="B13" s="31" t="s">
        <v>221</v>
      </c>
      <c r="C13" s="8">
        <f>-C8</f>
        <v>-0.61790000000000056</v>
      </c>
      <c r="D13" s="8">
        <f t="shared" ref="D13:BO13" si="7">-D8</f>
        <v>-0.55099999999999838</v>
      </c>
      <c r="E13" s="8">
        <f t="shared" si="7"/>
        <v>-0.58170000000000144</v>
      </c>
      <c r="F13" s="8">
        <f t="shared" si="7"/>
        <v>-9.6899999999997988E-2</v>
      </c>
      <c r="G13" s="8">
        <f t="shared" si="7"/>
        <v>-0.24660000000000082</v>
      </c>
      <c r="H13" s="8">
        <f t="shared" si="7"/>
        <v>-0.5873000000000026</v>
      </c>
      <c r="I13" s="8">
        <f t="shared" si="7"/>
        <v>-0.42749999999999488</v>
      </c>
      <c r="J13" s="8">
        <f t="shared" si="7"/>
        <v>-0.17809999999999349</v>
      </c>
      <c r="K13" s="8">
        <f t="shared" si="7"/>
        <v>0.48779999999999291</v>
      </c>
      <c r="L13" s="8">
        <f t="shared" si="7"/>
        <v>1.4054999999999964</v>
      </c>
      <c r="M13" s="8">
        <f t="shared" si="7"/>
        <v>0.18199999999998795</v>
      </c>
      <c r="N13" s="8">
        <f t="shared" si="7"/>
        <v>4.3600000000004968E-2</v>
      </c>
      <c r="O13" s="8">
        <f t="shared" si="7"/>
        <v>0.42210000000000036</v>
      </c>
      <c r="P13" s="8">
        <f t="shared" si="7"/>
        <v>-0.3423000000000016</v>
      </c>
      <c r="Q13" s="8">
        <f t="shared" si="7"/>
        <v>0.12220000000000653</v>
      </c>
      <c r="R13" s="8">
        <f t="shared" si="7"/>
        <v>-0.19699999999998852</v>
      </c>
      <c r="S13" s="8">
        <f t="shared" si="7"/>
        <v>6.8876000000000062</v>
      </c>
      <c r="T13" s="8">
        <f t="shared" si="7"/>
        <v>4.4424000000000063</v>
      </c>
      <c r="U13" s="8">
        <f t="shared" si="7"/>
        <v>3.4944000000000131</v>
      </c>
      <c r="V13" s="8">
        <f t="shared" si="7"/>
        <v>6.26400000000001</v>
      </c>
      <c r="W13" s="8">
        <f t="shared" si="7"/>
        <v>1.9190000000000111</v>
      </c>
      <c r="X13" s="8">
        <f t="shared" si="7"/>
        <v>1.9359999999999786</v>
      </c>
      <c r="Y13" s="8">
        <f t="shared" si="7"/>
        <v>12.277999999999992</v>
      </c>
      <c r="Z13" s="8">
        <f t="shared" si="7"/>
        <v>16.624000000000024</v>
      </c>
      <c r="AA13" s="8">
        <f t="shared" si="7"/>
        <v>16.527999999999963</v>
      </c>
      <c r="AB13" s="8">
        <f t="shared" si="7"/>
        <v>19.344999999999999</v>
      </c>
      <c r="AC13" s="8">
        <f t="shared" si="7"/>
        <v>22.522000000000162</v>
      </c>
      <c r="AD13" s="8">
        <f t="shared" si="7"/>
        <v>26.045999999999935</v>
      </c>
      <c r="AE13" s="8">
        <f t="shared" si="7"/>
        <v>17.242999999999995</v>
      </c>
      <c r="AF13" s="8">
        <f t="shared" si="7"/>
        <v>23.726999999999975</v>
      </c>
      <c r="AG13" s="8">
        <f t="shared" si="7"/>
        <v>17.770000000000095</v>
      </c>
      <c r="AH13" s="8">
        <f t="shared" si="7"/>
        <v>25.641000000000076</v>
      </c>
      <c r="AI13" s="8">
        <f t="shared" si="7"/>
        <v>31.255000000000109</v>
      </c>
      <c r="AJ13" s="8">
        <f t="shared" si="7"/>
        <v>52.038000000000011</v>
      </c>
      <c r="AK13" s="8">
        <f t="shared" si="7"/>
        <v>72.625</v>
      </c>
      <c r="AL13" s="8">
        <f t="shared" si="7"/>
        <v>63.983999999999924</v>
      </c>
      <c r="AM13" s="8">
        <f t="shared" si="7"/>
        <v>62.23599999999999</v>
      </c>
      <c r="AN13" s="8">
        <f t="shared" si="7"/>
        <v>48.912000000000035</v>
      </c>
      <c r="AO13" s="8">
        <f t="shared" si="7"/>
        <v>47.223999999999819</v>
      </c>
      <c r="AP13" s="8">
        <f t="shared" si="7"/>
        <v>32.156000000000063</v>
      </c>
      <c r="AQ13" s="8">
        <f t="shared" si="7"/>
        <v>22.456999999999994</v>
      </c>
      <c r="AR13" s="8">
        <f t="shared" si="7"/>
        <v>19.495000000000118</v>
      </c>
      <c r="AS13" s="8">
        <f t="shared" si="7"/>
        <v>21.215</v>
      </c>
      <c r="AT13" s="8">
        <f t="shared" si="7"/>
        <v>50.179000000000087</v>
      </c>
      <c r="AU13" s="8">
        <f t="shared" si="7"/>
        <v>65.479000000000042</v>
      </c>
      <c r="AV13" s="8">
        <f t="shared" si="7"/>
        <v>61.184000000000083</v>
      </c>
      <c r="AW13" s="8">
        <f t="shared" si="7"/>
        <v>59.255999999999858</v>
      </c>
      <c r="AX13" s="8">
        <f t="shared" si="7"/>
        <v>45.163000000000011</v>
      </c>
      <c r="AY13" s="8">
        <f>-AY8</f>
        <v>51.179000000000087</v>
      </c>
      <c r="AZ13" s="8">
        <f t="shared" si="7"/>
        <v>65.025999999999954</v>
      </c>
      <c r="BA13" s="8">
        <f t="shared" si="7"/>
        <v>138.93400000000008</v>
      </c>
      <c r="BB13" s="8">
        <f t="shared" si="7"/>
        <v>137.40899999999976</v>
      </c>
      <c r="BC13" s="8">
        <f t="shared" si="7"/>
        <v>106.10400000000004</v>
      </c>
      <c r="BD13" s="8">
        <f t="shared" si="7"/>
        <v>104.04299999999989</v>
      </c>
      <c r="BE13" s="8">
        <f t="shared" si="7"/>
        <v>86.468000000000004</v>
      </c>
      <c r="BF13" s="8">
        <f t="shared" si="7"/>
        <v>83.941000000000003</v>
      </c>
      <c r="BG13" s="8">
        <f t="shared" si="7"/>
        <v>79.697000000000116</v>
      </c>
      <c r="BH13" s="8">
        <f t="shared" si="7"/>
        <v>81.260999999999967</v>
      </c>
      <c r="BI13" s="8">
        <f t="shared" si="7"/>
        <v>67.961999999999989</v>
      </c>
      <c r="BJ13" s="8">
        <f t="shared" si="7"/>
        <v>54.0949999999998</v>
      </c>
      <c r="BK13" s="8">
        <f t="shared" si="7"/>
        <v>74.704999999999927</v>
      </c>
      <c r="BL13" s="8">
        <f t="shared" si="7"/>
        <v>208.23620000000005</v>
      </c>
      <c r="BM13" s="8">
        <f t="shared" si="7"/>
        <v>162.07880000000023</v>
      </c>
      <c r="BN13" s="8">
        <f t="shared" si="7"/>
        <v>126.79589999999985</v>
      </c>
      <c r="BO13" s="8">
        <f t="shared" si="7"/>
        <v>154</v>
      </c>
    </row>
    <row r="14" spans="1:67" x14ac:dyDescent="0.15">
      <c r="A14" s="21"/>
      <c r="B14" s="32" t="s">
        <v>325</v>
      </c>
      <c r="C14" s="8"/>
      <c r="D14" s="8">
        <f>D31-C31</f>
        <v>-0.55099999999999838</v>
      </c>
      <c r="E14" s="8">
        <f t="shared" ref="E14:V14" si="8">E31-D31</f>
        <v>-0.58170000000000144</v>
      </c>
      <c r="F14" s="8">
        <f t="shared" si="8"/>
        <v>-9.6899999999997988E-2</v>
      </c>
      <c r="G14" s="8">
        <f t="shared" si="8"/>
        <v>-0.24660000000000082</v>
      </c>
      <c r="H14" s="8">
        <f t="shared" si="8"/>
        <v>-0.5873000000000026</v>
      </c>
      <c r="I14" s="8">
        <f t="shared" si="8"/>
        <v>-0.42749999999999488</v>
      </c>
      <c r="J14" s="8">
        <f t="shared" si="8"/>
        <v>-0.17809999999999349</v>
      </c>
      <c r="K14" s="8">
        <f t="shared" si="8"/>
        <v>0.48779999999999291</v>
      </c>
      <c r="L14" s="8">
        <f t="shared" si="8"/>
        <v>1.4054999999999964</v>
      </c>
      <c r="M14" s="8">
        <f t="shared" si="8"/>
        <v>0.18199999999998795</v>
      </c>
      <c r="N14" s="8">
        <f t="shared" si="8"/>
        <v>4.3600000000004968E-2</v>
      </c>
      <c r="O14" s="8">
        <f t="shared" si="8"/>
        <v>0.42210000000000036</v>
      </c>
      <c r="P14" s="8">
        <f t="shared" si="8"/>
        <v>-0.3423000000000016</v>
      </c>
      <c r="Q14" s="8">
        <f t="shared" si="8"/>
        <v>0.12220000000000653</v>
      </c>
      <c r="R14" s="8">
        <f t="shared" si="8"/>
        <v>-0.19699999999998852</v>
      </c>
      <c r="S14" s="8">
        <f t="shared" si="8"/>
        <v>6.8876000000000062</v>
      </c>
      <c r="T14" s="8">
        <f t="shared" si="8"/>
        <v>4.4424000000000063</v>
      </c>
      <c r="U14" s="8">
        <f t="shared" si="8"/>
        <v>3.4944000000000131</v>
      </c>
      <c r="V14" s="8">
        <f t="shared" si="8"/>
        <v>46.918657599999968</v>
      </c>
      <c r="W14" s="8">
        <f t="shared" ref="W14:AI14" si="9">W34-V34</f>
        <v>10.635619999999989</v>
      </c>
      <c r="X14" s="8">
        <f t="shared" si="9"/>
        <v>10.154960000000003</v>
      </c>
      <c r="Y14" s="8">
        <f t="shared" si="9"/>
        <v>18.973159999999993</v>
      </c>
      <c r="Z14" s="8">
        <f t="shared" si="9"/>
        <v>37.503720000000015</v>
      </c>
      <c r="AA14" s="8">
        <f t="shared" si="9"/>
        <v>26.539279999999991</v>
      </c>
      <c r="AB14" s="8">
        <f t="shared" si="9"/>
        <v>32.875319999999988</v>
      </c>
      <c r="AC14" s="8">
        <f t="shared" si="9"/>
        <v>27.567000000000036</v>
      </c>
      <c r="AD14" s="8">
        <f t="shared" si="9"/>
        <v>22.910800000000023</v>
      </c>
      <c r="AE14" s="8">
        <f t="shared" si="9"/>
        <v>33.336630000000014</v>
      </c>
      <c r="AF14" s="8">
        <f t="shared" si="9"/>
        <v>23.22159999999991</v>
      </c>
      <c r="AG14" s="8">
        <f t="shared" si="9"/>
        <v>33.086700000000008</v>
      </c>
      <c r="AH14" s="8">
        <f t="shared" si="9"/>
        <v>32.785200000000088</v>
      </c>
      <c r="AI14" s="8">
        <f t="shared" si="9"/>
        <v>24.916339999999877</v>
      </c>
      <c r="AJ14" s="8">
        <f t="shared" ref="AJ14:BL14" si="10">AJ34-AI34</f>
        <v>58.698040000000105</v>
      </c>
      <c r="AK14" s="8">
        <f t="shared" si="10"/>
        <v>78.807419999999979</v>
      </c>
      <c r="AL14" s="8">
        <f t="shared" si="10"/>
        <v>58.503440000000069</v>
      </c>
      <c r="AM14" s="8">
        <f t="shared" si="10"/>
        <v>96.582519999999931</v>
      </c>
      <c r="AN14" s="8">
        <f t="shared" si="10"/>
        <v>54</v>
      </c>
      <c r="AO14" s="8">
        <f t="shared" si="10"/>
        <v>43.799999999999955</v>
      </c>
      <c r="AP14" s="8">
        <f t="shared" si="10"/>
        <v>36.700000000000045</v>
      </c>
      <c r="AQ14" s="8">
        <f t="shared" si="10"/>
        <v>20.799999999999955</v>
      </c>
      <c r="AR14" s="8">
        <f t="shared" si="10"/>
        <v>23.100000000000023</v>
      </c>
      <c r="AS14" s="8">
        <f t="shared" si="10"/>
        <v>27.700000000000159</v>
      </c>
      <c r="AT14" s="8">
        <f t="shared" si="10"/>
        <v>59.099999999999682</v>
      </c>
      <c r="AU14" s="8">
        <f t="shared" si="10"/>
        <v>93.60000000000025</v>
      </c>
      <c r="AV14" s="8">
        <f t="shared" si="10"/>
        <v>73.899999999999864</v>
      </c>
      <c r="AW14" s="8">
        <f t="shared" si="10"/>
        <v>67.200000000000045</v>
      </c>
      <c r="AX14" s="8">
        <f t="shared" si="10"/>
        <v>5.7999999999999545</v>
      </c>
      <c r="AY14" s="8">
        <f t="shared" si="10"/>
        <v>61.600000000000136</v>
      </c>
      <c r="AZ14" s="8">
        <f t="shared" si="10"/>
        <v>120.5</v>
      </c>
      <c r="BA14" s="8">
        <f t="shared" si="10"/>
        <v>237.79999999999995</v>
      </c>
      <c r="BB14" s="8">
        <f t="shared" si="10"/>
        <v>95</v>
      </c>
      <c r="BC14" s="8">
        <f t="shared" si="10"/>
        <v>107.89999999999986</v>
      </c>
      <c r="BD14" s="8">
        <f t="shared" si="10"/>
        <v>85.700000000000045</v>
      </c>
      <c r="BE14" s="8">
        <f t="shared" si="10"/>
        <v>88.900000000000091</v>
      </c>
      <c r="BF14" s="8">
        <f t="shared" si="10"/>
        <v>65.899999999999864</v>
      </c>
      <c r="BG14" s="8">
        <f t="shared" si="10"/>
        <v>63.5</v>
      </c>
      <c r="BH14" s="8">
        <f t="shared" si="10"/>
        <v>55.900000000000091</v>
      </c>
      <c r="BI14" s="8">
        <f t="shared" si="10"/>
        <v>72.400000000000091</v>
      </c>
      <c r="BJ14" s="8">
        <f t="shared" si="10"/>
        <v>57.400000000000091</v>
      </c>
      <c r="BK14" s="8">
        <f t="shared" si="10"/>
        <v>66.299999999999727</v>
      </c>
      <c r="BL14" s="8">
        <f t="shared" si="10"/>
        <v>275.99999999999955</v>
      </c>
      <c r="BM14" s="8">
        <f>BM34-BL34</f>
        <v>164.60000000000036</v>
      </c>
      <c r="BN14" s="8">
        <f>BN34-BM34</f>
        <v>126.90000000000009</v>
      </c>
      <c r="BO14" s="8">
        <f>BO34-BN34</f>
        <v>147.59999999999991</v>
      </c>
    </row>
    <row r="15" spans="1:67" x14ac:dyDescent="0.15">
      <c r="A15" s="21"/>
      <c r="B15" s="32" t="s">
        <v>334</v>
      </c>
      <c r="C15" s="8"/>
      <c r="D15" s="8">
        <f>D14-D13</f>
        <v>0</v>
      </c>
      <c r="E15" s="8">
        <f t="shared" ref="E15:BM15" si="11">E14-E13</f>
        <v>0</v>
      </c>
      <c r="F15" s="8">
        <f t="shared" si="11"/>
        <v>0</v>
      </c>
      <c r="G15" s="8">
        <f t="shared" si="11"/>
        <v>0</v>
      </c>
      <c r="H15" s="8">
        <f t="shared" si="11"/>
        <v>0</v>
      </c>
      <c r="I15" s="8">
        <f t="shared" si="11"/>
        <v>0</v>
      </c>
      <c r="J15" s="8">
        <f t="shared" si="11"/>
        <v>0</v>
      </c>
      <c r="K15" s="8">
        <f t="shared" si="11"/>
        <v>0</v>
      </c>
      <c r="L15" s="8">
        <f t="shared" si="11"/>
        <v>0</v>
      </c>
      <c r="M15" s="8">
        <f t="shared" si="11"/>
        <v>0</v>
      </c>
      <c r="N15" s="8">
        <f t="shared" si="11"/>
        <v>0</v>
      </c>
      <c r="O15" s="8">
        <f t="shared" si="11"/>
        <v>0</v>
      </c>
      <c r="P15" s="8">
        <f t="shared" si="11"/>
        <v>0</v>
      </c>
      <c r="Q15" s="8">
        <f t="shared" si="11"/>
        <v>0</v>
      </c>
      <c r="R15" s="8">
        <f t="shared" si="11"/>
        <v>0</v>
      </c>
      <c r="S15" s="8">
        <f t="shared" si="11"/>
        <v>0</v>
      </c>
      <c r="T15" s="8">
        <f t="shared" si="11"/>
        <v>0</v>
      </c>
      <c r="U15" s="8">
        <f t="shared" si="11"/>
        <v>0</v>
      </c>
      <c r="V15" s="8">
        <f t="shared" si="11"/>
        <v>40.654657599999958</v>
      </c>
      <c r="W15" s="8">
        <f t="shared" si="11"/>
        <v>8.7166199999999776</v>
      </c>
      <c r="X15" s="8">
        <f t="shared" si="11"/>
        <v>8.218960000000024</v>
      </c>
      <c r="Y15" s="8">
        <f t="shared" si="11"/>
        <v>6.6951600000000013</v>
      </c>
      <c r="Z15" s="8">
        <f t="shared" si="11"/>
        <v>20.879719999999992</v>
      </c>
      <c r="AA15" s="8">
        <f t="shared" si="11"/>
        <v>10.011280000000028</v>
      </c>
      <c r="AB15" s="8">
        <f t="shared" si="11"/>
        <v>13.530319999999989</v>
      </c>
      <c r="AC15" s="8">
        <f t="shared" si="11"/>
        <v>5.0449999999998738</v>
      </c>
      <c r="AD15" s="8">
        <f t="shared" si="11"/>
        <v>-3.1351999999999123</v>
      </c>
      <c r="AE15" s="8">
        <f t="shared" si="11"/>
        <v>16.093630000000019</v>
      </c>
      <c r="AF15" s="8">
        <f t="shared" si="11"/>
        <v>-0.50540000000006557</v>
      </c>
      <c r="AG15" s="8">
        <f t="shared" si="11"/>
        <v>15.316699999999912</v>
      </c>
      <c r="AH15" s="8">
        <f t="shared" si="11"/>
        <v>7.1442000000000121</v>
      </c>
      <c r="AI15" s="8">
        <f t="shared" si="11"/>
        <v>-6.3386600000002318</v>
      </c>
      <c r="AJ15" s="8">
        <f t="shared" si="11"/>
        <v>6.6600400000000946</v>
      </c>
      <c r="AK15" s="8">
        <f t="shared" si="11"/>
        <v>6.1824199999999792</v>
      </c>
      <c r="AL15" s="8">
        <f t="shared" si="11"/>
        <v>-5.4805599999998549</v>
      </c>
      <c r="AM15" s="8">
        <f t="shared" si="11"/>
        <v>34.346519999999941</v>
      </c>
      <c r="AN15" s="8">
        <f t="shared" si="11"/>
        <v>5.0879999999999654</v>
      </c>
      <c r="AO15" s="8">
        <f t="shared" si="11"/>
        <v>-3.4239999999998645</v>
      </c>
      <c r="AP15" s="8">
        <f t="shared" si="11"/>
        <v>4.5439999999999827</v>
      </c>
      <c r="AQ15" s="8">
        <f t="shared" si="11"/>
        <v>-1.6570000000000391</v>
      </c>
      <c r="AR15" s="8">
        <f t="shared" si="11"/>
        <v>3.6049999999999045</v>
      </c>
      <c r="AS15" s="8">
        <f t="shared" si="11"/>
        <v>6.4850000000001593</v>
      </c>
      <c r="AT15" s="8">
        <f t="shared" si="11"/>
        <v>8.9209999999995944</v>
      </c>
      <c r="AU15" s="8">
        <f t="shared" si="11"/>
        <v>28.121000000000208</v>
      </c>
      <c r="AV15" s="8">
        <f t="shared" si="11"/>
        <v>12.715999999999781</v>
      </c>
      <c r="AW15" s="8">
        <f t="shared" si="11"/>
        <v>7.9440000000001874</v>
      </c>
      <c r="AX15" s="8">
        <f t="shared" si="11"/>
        <v>-39.363000000000056</v>
      </c>
      <c r="AY15" s="8">
        <f t="shared" si="11"/>
        <v>10.421000000000049</v>
      </c>
      <c r="AZ15" s="8">
        <f t="shared" si="11"/>
        <v>55.474000000000046</v>
      </c>
      <c r="BA15" s="8">
        <f t="shared" si="11"/>
        <v>98.865999999999872</v>
      </c>
      <c r="BB15" s="8">
        <f t="shared" si="11"/>
        <v>-42.408999999999764</v>
      </c>
      <c r="BC15" s="8">
        <f t="shared" si="11"/>
        <v>1.7959999999998217</v>
      </c>
      <c r="BD15" s="8">
        <f t="shared" si="11"/>
        <v>-18.342999999999847</v>
      </c>
      <c r="BE15" s="8">
        <f t="shared" si="11"/>
        <v>2.4320000000000874</v>
      </c>
      <c r="BF15" s="8">
        <f t="shared" si="11"/>
        <v>-18.041000000000139</v>
      </c>
      <c r="BG15" s="8">
        <f t="shared" si="11"/>
        <v>-16.197000000000116</v>
      </c>
      <c r="BH15" s="8">
        <f t="shared" si="11"/>
        <v>-25.360999999999876</v>
      </c>
      <c r="BI15" s="8">
        <f t="shared" si="11"/>
        <v>4.4380000000001019</v>
      </c>
      <c r="BJ15" s="8">
        <f t="shared" si="11"/>
        <v>3.305000000000291</v>
      </c>
      <c r="BK15" s="8">
        <f t="shared" si="11"/>
        <v>-8.4050000000002001</v>
      </c>
      <c r="BL15" s="8">
        <f t="shared" si="11"/>
        <v>67.763799999999492</v>
      </c>
      <c r="BM15" s="8">
        <f t="shared" si="11"/>
        <v>2.5212000000001353</v>
      </c>
      <c r="BN15" s="8">
        <f>BN14-BN13</f>
        <v>0.10410000000024411</v>
      </c>
      <c r="BO15" s="8">
        <f>BO14-BO13</f>
        <v>-6.4000000000000909</v>
      </c>
    </row>
    <row r="16" spans="1:67" x14ac:dyDescent="0.15">
      <c r="A16" s="21"/>
      <c r="B16" s="32" t="s">
        <v>335</v>
      </c>
      <c r="C16" s="8"/>
      <c r="D16" s="29">
        <f>D15/D4</f>
        <v>0</v>
      </c>
      <c r="E16" s="29">
        <f t="shared" ref="E16:BN16" si="12">E15/E4</f>
        <v>0</v>
      </c>
      <c r="F16" s="29">
        <f t="shared" si="12"/>
        <v>0</v>
      </c>
      <c r="G16" s="29">
        <f t="shared" si="12"/>
        <v>0</v>
      </c>
      <c r="H16" s="29">
        <f t="shared" si="12"/>
        <v>0</v>
      </c>
      <c r="I16" s="29">
        <f t="shared" si="12"/>
        <v>0</v>
      </c>
      <c r="J16" s="29">
        <f t="shared" si="12"/>
        <v>0</v>
      </c>
      <c r="K16" s="29">
        <f t="shared" si="12"/>
        <v>0</v>
      </c>
      <c r="L16" s="29">
        <f t="shared" si="12"/>
        <v>0</v>
      </c>
      <c r="M16" s="29">
        <f t="shared" si="12"/>
        <v>0</v>
      </c>
      <c r="N16" s="29">
        <f t="shared" si="12"/>
        <v>0</v>
      </c>
      <c r="O16" s="29">
        <f t="shared" si="12"/>
        <v>0</v>
      </c>
      <c r="P16" s="29">
        <f t="shared" si="12"/>
        <v>0</v>
      </c>
      <c r="Q16" s="29">
        <f t="shared" si="12"/>
        <v>0</v>
      </c>
      <c r="R16" s="29">
        <f t="shared" si="12"/>
        <v>0</v>
      </c>
      <c r="S16" s="29">
        <f t="shared" si="12"/>
        <v>0</v>
      </c>
      <c r="T16" s="29">
        <f t="shared" si="12"/>
        <v>0</v>
      </c>
      <c r="U16" s="29">
        <f t="shared" si="12"/>
        <v>0</v>
      </c>
      <c r="V16" s="29">
        <f t="shared" si="12"/>
        <v>0.11661763722157668</v>
      </c>
      <c r="W16" s="29">
        <f t="shared" si="12"/>
        <v>2.188950553727927E-2</v>
      </c>
      <c r="X16" s="29">
        <f t="shared" si="12"/>
        <v>1.8192797219824301E-2</v>
      </c>
      <c r="Y16" s="29">
        <f t="shared" si="12"/>
        <v>1.3128150827965531E-2</v>
      </c>
      <c r="Z16" s="29">
        <f t="shared" si="12"/>
        <v>3.5631590354085127E-2</v>
      </c>
      <c r="AA16" s="29">
        <f t="shared" si="12"/>
        <v>1.5389846766854461E-2</v>
      </c>
      <c r="AB16" s="29">
        <f t="shared" si="12"/>
        <v>1.9136840020932619E-2</v>
      </c>
      <c r="AC16" s="29">
        <f t="shared" si="12"/>
        <v>6.6584047016650287E-3</v>
      </c>
      <c r="AD16" s="29">
        <f t="shared" si="12"/>
        <v>-3.8487790266585058E-3</v>
      </c>
      <c r="AE16" s="29">
        <f t="shared" si="12"/>
        <v>1.8801343017326302E-2</v>
      </c>
      <c r="AF16" s="29">
        <f t="shared" si="12"/>
        <v>-5.4625141183407703E-4</v>
      </c>
      <c r="AG16" s="29">
        <f t="shared" si="12"/>
        <v>1.5360924100485208E-2</v>
      </c>
      <c r="AH16" s="29">
        <f t="shared" si="12"/>
        <v>6.7810992590736537E-3</v>
      </c>
      <c r="AI16" s="29">
        <f t="shared" si="12"/>
        <v>-5.8062022249602526E-3</v>
      </c>
      <c r="AJ16" s="29">
        <f t="shared" si="12"/>
        <v>5.8887180443915558E-3</v>
      </c>
      <c r="AK16" s="29">
        <f t="shared" si="12"/>
        <v>5.4131136948076157E-3</v>
      </c>
      <c r="AL16" s="29">
        <f t="shared" si="12"/>
        <v>-4.6450659269221487E-3</v>
      </c>
      <c r="AM16" s="29">
        <f t="shared" si="12"/>
        <v>2.8192794225924685E-2</v>
      </c>
      <c r="AN16" s="29">
        <f t="shared" si="12"/>
        <v>4.0630345310021711E-3</v>
      </c>
      <c r="AO16" s="29">
        <f t="shared" si="12"/>
        <v>-2.6485619716315068E-3</v>
      </c>
      <c r="AP16" s="29">
        <f t="shared" si="12"/>
        <v>3.3612052998159493E-3</v>
      </c>
      <c r="AQ16" s="29">
        <f t="shared" si="12"/>
        <v>-1.1827274680424747E-3</v>
      </c>
      <c r="AR16" s="29">
        <f t="shared" si="12"/>
        <v>2.4381418721276791E-3</v>
      </c>
      <c r="AS16" s="29">
        <f t="shared" si="12"/>
        <v>4.2159667143415415E-3</v>
      </c>
      <c r="AT16" s="29">
        <f t="shared" si="12"/>
        <v>5.6183631864637779E-3</v>
      </c>
      <c r="AU16" s="29">
        <f t="shared" si="12"/>
        <v>1.7245101081398772E-2</v>
      </c>
      <c r="AV16" s="29">
        <f t="shared" si="12"/>
        <v>7.4623581075092356E-3</v>
      </c>
      <c r="AW16" s="29">
        <f t="shared" si="12"/>
        <v>4.4985432398686152E-3</v>
      </c>
      <c r="AX16" s="29">
        <f t="shared" si="12"/>
        <v>-2.1298584368917937E-2</v>
      </c>
      <c r="AY16" s="29">
        <f t="shared" si="12"/>
        <v>5.3678864301314796E-3</v>
      </c>
      <c r="AZ16" s="29">
        <f t="shared" si="12"/>
        <v>2.7843082142964718E-2</v>
      </c>
      <c r="BA16" s="29">
        <f t="shared" si="12"/>
        <v>5.1056019813862819E-2</v>
      </c>
      <c r="BB16" s="29">
        <f t="shared" si="12"/>
        <v>-2.1254565128159261E-2</v>
      </c>
      <c r="BC16" s="29">
        <f t="shared" si="12"/>
        <v>8.7253548804894633E-4</v>
      </c>
      <c r="BD16" s="29">
        <f t="shared" si="12"/>
        <v>-8.7815802727301585E-3</v>
      </c>
      <c r="BE16" s="29">
        <f t="shared" si="12"/>
        <v>1.1486923705477956E-3</v>
      </c>
      <c r="BF16" s="29">
        <f t="shared" si="12"/>
        <v>-8.3920800645652625E-3</v>
      </c>
      <c r="BG16" s="29">
        <f t="shared" si="12"/>
        <v>-7.3675237623907026E-3</v>
      </c>
      <c r="BH16" s="29">
        <f t="shared" si="12"/>
        <v>-1.1351627412741106E-2</v>
      </c>
      <c r="BI16" s="29">
        <f t="shared" si="12"/>
        <v>1.9318817956489136E-3</v>
      </c>
      <c r="BJ16" s="29">
        <f t="shared" si="12"/>
        <v>1.398464693103767E-3</v>
      </c>
      <c r="BK16" s="29">
        <f t="shared" si="12"/>
        <v>-3.4480141612670476E-3</v>
      </c>
      <c r="BL16" s="29">
        <f t="shared" si="12"/>
        <v>2.9235854885082048E-2</v>
      </c>
      <c r="BM16" s="29">
        <f t="shared" si="12"/>
        <v>1.0076263389656825E-3</v>
      </c>
      <c r="BN16" s="29">
        <f t="shared" si="12"/>
        <v>3.9445385003722533E-5</v>
      </c>
      <c r="BO16" s="29">
        <f t="shared" ref="BO16" si="13">BO15/BO4</f>
        <v>-2.2831856575985278E-3</v>
      </c>
    </row>
    <row r="17" spans="1:67" x14ac:dyDescent="0.15">
      <c r="B17" s="33" t="s">
        <v>222</v>
      </c>
      <c r="C17" s="8"/>
      <c r="D17" s="54">
        <f t="shared" ref="D17:AI17" si="14">D13/D4</f>
        <v>-1.1764957082461424E-2</v>
      </c>
      <c r="E17" s="54">
        <f t="shared" si="14"/>
        <v>-1.1456425406203868E-2</v>
      </c>
      <c r="F17" s="34">
        <f t="shared" si="14"/>
        <v>-1.7028081397391836E-3</v>
      </c>
      <c r="G17" s="34">
        <f t="shared" si="14"/>
        <v>-3.8655672947299248E-3</v>
      </c>
      <c r="H17" s="34">
        <f t="shared" si="14"/>
        <v>-8.3004734647728444E-3</v>
      </c>
      <c r="I17" s="34">
        <f t="shared" si="14"/>
        <v>-5.5939389181125189E-3</v>
      </c>
      <c r="J17" s="34">
        <f t="shared" si="14"/>
        <v>-2.1502909714340122E-3</v>
      </c>
      <c r="K17" s="34">
        <f t="shared" si="14"/>
        <v>5.4475403428443005E-3</v>
      </c>
      <c r="L17" s="34">
        <f t="shared" si="14"/>
        <v>1.4388378735296789E-2</v>
      </c>
      <c r="M17" s="34">
        <f t="shared" si="14"/>
        <v>1.6197070288164388E-3</v>
      </c>
      <c r="N17" s="34">
        <f t="shared" si="14"/>
        <v>3.4686311635829506E-4</v>
      </c>
      <c r="O17" s="34">
        <f t="shared" si="14"/>
        <v>3.010870805752114E-3</v>
      </c>
      <c r="P17" s="34">
        <f t="shared" si="14"/>
        <v>-2.187402148421285E-3</v>
      </c>
      <c r="Q17" s="34">
        <f t="shared" si="14"/>
        <v>6.8079890804761424E-4</v>
      </c>
      <c r="R17" s="34">
        <f t="shared" si="14"/>
        <v>-9.4092698024525489E-4</v>
      </c>
      <c r="S17" s="34">
        <f t="shared" si="14"/>
        <v>2.9200088181926123E-2</v>
      </c>
      <c r="T17" s="34">
        <f t="shared" si="14"/>
        <v>1.6295687643977545E-2</v>
      </c>
      <c r="U17" s="34">
        <f t="shared" si="14"/>
        <v>1.1389570642130111E-2</v>
      </c>
      <c r="V17" s="34">
        <f t="shared" si="14"/>
        <v>1.7968245772557147E-2</v>
      </c>
      <c r="W17" s="54">
        <f t="shared" si="14"/>
        <v>4.819065317294923E-3</v>
      </c>
      <c r="X17" s="54">
        <f t="shared" si="14"/>
        <v>4.2853664475285625E-3</v>
      </c>
      <c r="Y17" s="54">
        <f t="shared" si="14"/>
        <v>2.4075217898565628E-2</v>
      </c>
      <c r="Z17" s="34">
        <f t="shared" si="14"/>
        <v>2.8369133208985192E-2</v>
      </c>
      <c r="AA17" s="34">
        <f t="shared" si="14"/>
        <v>2.5407678874486504E-2</v>
      </c>
      <c r="AB17" s="34">
        <f t="shared" si="14"/>
        <v>2.7360932350819624E-2</v>
      </c>
      <c r="AC17" s="34">
        <f t="shared" si="14"/>
        <v>2.9724596767275444E-2</v>
      </c>
      <c r="AD17" s="34">
        <f t="shared" si="14"/>
        <v>3.1974131962346899E-2</v>
      </c>
      <c r="AE17" s="34">
        <f t="shared" si="14"/>
        <v>2.0144091646679893E-2</v>
      </c>
      <c r="AF17" s="34">
        <f t="shared" si="14"/>
        <v>2.5644850115918976E-2</v>
      </c>
      <c r="AG17" s="34">
        <f t="shared" si="14"/>
        <v>1.7821307544420482E-2</v>
      </c>
      <c r="AH17" s="34">
        <f t="shared" si="14"/>
        <v>2.4337807746410766E-2</v>
      </c>
      <c r="AI17" s="34">
        <f t="shared" si="14"/>
        <v>2.8629529039438412E-2</v>
      </c>
      <c r="AJ17" s="34">
        <f t="shared" ref="AJ17:BN17" si="15">AJ13/AJ4</f>
        <v>4.6011301672969455E-2</v>
      </c>
      <c r="AK17" s="34">
        <f t="shared" si="15"/>
        <v>6.3587944863888968E-2</v>
      </c>
      <c r="AL17" s="34">
        <f t="shared" si="15"/>
        <v>5.4229841160062894E-2</v>
      </c>
      <c r="AM17" s="34">
        <f t="shared" si="15"/>
        <v>5.1085429948788154E-2</v>
      </c>
      <c r="AN17" s="34">
        <f t="shared" si="15"/>
        <v>3.9058794217841919E-2</v>
      </c>
      <c r="AO17" s="34">
        <f t="shared" si="15"/>
        <v>3.6529115230236782E-2</v>
      </c>
      <c r="AP17" s="34">
        <f t="shared" si="15"/>
        <v>2.3785853349665997E-2</v>
      </c>
      <c r="AQ17" s="34">
        <f t="shared" si="15"/>
        <v>1.6029276252160062E-2</v>
      </c>
      <c r="AR17" s="34">
        <f t="shared" si="15"/>
        <v>1.3184903133739432E-2</v>
      </c>
      <c r="AS17" s="34">
        <f t="shared" si="15"/>
        <v>1.3792094656091535E-2</v>
      </c>
      <c r="AT17" s="34">
        <f t="shared" si="15"/>
        <v>3.1602269513908668E-2</v>
      </c>
      <c r="AU17" s="34">
        <f t="shared" si="15"/>
        <v>4.0154758853131203E-2</v>
      </c>
      <c r="AV17" s="34">
        <f t="shared" si="15"/>
        <v>3.5905702929368795E-2</v>
      </c>
      <c r="AW17" s="34">
        <f t="shared" si="15"/>
        <v>3.3555598970499464E-2</v>
      </c>
      <c r="AX17" s="34">
        <f t="shared" si="15"/>
        <v>2.4436856079400444E-2</v>
      </c>
      <c r="AY17" s="34">
        <f>AY13/AY4</f>
        <v>2.6362446944410152E-2</v>
      </c>
      <c r="AZ17" s="34">
        <f t="shared" si="15"/>
        <v>3.2637348297011592E-2</v>
      </c>
      <c r="BA17" s="34">
        <f t="shared" si="15"/>
        <v>7.1747790512605256E-2</v>
      </c>
      <c r="BB17" s="34">
        <f t="shared" si="15"/>
        <v>6.8866715548474317E-2</v>
      </c>
      <c r="BC17" s="34">
        <f t="shared" si="15"/>
        <v>5.1547608810665162E-2</v>
      </c>
      <c r="BD17" s="34">
        <f t="shared" si="15"/>
        <v>4.9809843336186585E-2</v>
      </c>
      <c r="BE17" s="34">
        <f t="shared" si="15"/>
        <v>4.0840925944294088E-2</v>
      </c>
      <c r="BF17" s="34">
        <f t="shared" si="15"/>
        <v>3.9046593464867094E-2</v>
      </c>
      <c r="BG17" s="34">
        <f t="shared" si="15"/>
        <v>3.6251746699465855E-2</v>
      </c>
      <c r="BH17" s="34">
        <f t="shared" si="15"/>
        <v>3.6372563983547941E-2</v>
      </c>
      <c r="BI17" s="34">
        <f t="shared" si="15"/>
        <v>2.9584170931926189E-2</v>
      </c>
      <c r="BJ17" s="34">
        <f t="shared" si="15"/>
        <v>2.2889545408000402E-2</v>
      </c>
      <c r="BK17" s="34">
        <f t="shared" si="15"/>
        <v>3.0646507783158642E-2</v>
      </c>
      <c r="BL17" s="34">
        <f t="shared" si="15"/>
        <v>8.9840937565794268E-2</v>
      </c>
      <c r="BM17" s="54">
        <f t="shared" si="15"/>
        <v>6.4776641229550416E-2</v>
      </c>
      <c r="BN17" s="54">
        <f t="shared" si="15"/>
        <v>4.8045274662649066E-2</v>
      </c>
      <c r="BO17" s="54">
        <f t="shared" ref="BO17" si="16">BO13/BO4</f>
        <v>5.4939154885963792E-2</v>
      </c>
    </row>
    <row r="18" spans="1:67" s="29" customFormat="1" x14ac:dyDescent="0.15">
      <c r="B18" s="69" t="s">
        <v>223</v>
      </c>
      <c r="D18" s="54">
        <f t="shared" ref="D18:AI18" si="17">D14/D4</f>
        <v>-1.1764957082461424E-2</v>
      </c>
      <c r="E18" s="54">
        <f t="shared" si="17"/>
        <v>-1.1456425406203868E-2</v>
      </c>
      <c r="F18" s="54">
        <f t="shared" si="17"/>
        <v>-1.7028081397391836E-3</v>
      </c>
      <c r="G18" s="54">
        <f t="shared" si="17"/>
        <v>-3.8655672947299248E-3</v>
      </c>
      <c r="H18" s="54">
        <f t="shared" si="17"/>
        <v>-8.3004734647728444E-3</v>
      </c>
      <c r="I18" s="54">
        <f t="shared" si="17"/>
        <v>-5.5939389181125189E-3</v>
      </c>
      <c r="J18" s="54">
        <f t="shared" si="17"/>
        <v>-2.1502909714340122E-3</v>
      </c>
      <c r="K18" s="54">
        <f t="shared" si="17"/>
        <v>5.4475403428443005E-3</v>
      </c>
      <c r="L18" s="54">
        <f t="shared" si="17"/>
        <v>1.4388378735296789E-2</v>
      </c>
      <c r="M18" s="54">
        <f t="shared" si="17"/>
        <v>1.6197070288164388E-3</v>
      </c>
      <c r="N18" s="54">
        <f t="shared" si="17"/>
        <v>3.4686311635829506E-4</v>
      </c>
      <c r="O18" s="54">
        <f t="shared" si="17"/>
        <v>3.010870805752114E-3</v>
      </c>
      <c r="P18" s="54">
        <f t="shared" si="17"/>
        <v>-2.187402148421285E-3</v>
      </c>
      <c r="Q18" s="54">
        <f t="shared" si="17"/>
        <v>6.8079890804761424E-4</v>
      </c>
      <c r="R18" s="54">
        <f t="shared" si="17"/>
        <v>-9.4092698024525489E-4</v>
      </c>
      <c r="S18" s="54">
        <f t="shared" si="17"/>
        <v>2.9200088181926123E-2</v>
      </c>
      <c r="T18" s="54">
        <f t="shared" si="17"/>
        <v>1.6295687643977545E-2</v>
      </c>
      <c r="U18" s="54">
        <f t="shared" si="17"/>
        <v>1.1389570642130111E-2</v>
      </c>
      <c r="V18" s="54">
        <f t="shared" si="17"/>
        <v>0.13458588299413382</v>
      </c>
      <c r="W18" s="54">
        <f t="shared" si="17"/>
        <v>2.6708570854574194E-2</v>
      </c>
      <c r="X18" s="54">
        <f t="shared" si="17"/>
        <v>2.2478163667352863E-2</v>
      </c>
      <c r="Y18" s="54">
        <f t="shared" si="17"/>
        <v>3.7203368726531155E-2</v>
      </c>
      <c r="Z18" s="54">
        <f t="shared" si="17"/>
        <v>6.4000723563070322E-2</v>
      </c>
      <c r="AA18" s="54">
        <f t="shared" si="17"/>
        <v>4.0797525641340961E-2</v>
      </c>
      <c r="AB18" s="54">
        <f t="shared" si="17"/>
        <v>4.6497772371752247E-2</v>
      </c>
      <c r="AC18" s="54">
        <f t="shared" si="17"/>
        <v>3.6383001468940475E-2</v>
      </c>
      <c r="AD18" s="54">
        <f t="shared" si="17"/>
        <v>2.8125352935688394E-2</v>
      </c>
      <c r="AE18" s="54">
        <f t="shared" si="17"/>
        <v>3.8945434664006198E-2</v>
      </c>
      <c r="AF18" s="54">
        <f t="shared" si="17"/>
        <v>2.5098598704084898E-2</v>
      </c>
      <c r="AG18" s="54">
        <f t="shared" si="17"/>
        <v>3.3182231644905691E-2</v>
      </c>
      <c r="AH18" s="54">
        <f t="shared" si="17"/>
        <v>3.111890700548442E-2</v>
      </c>
      <c r="AI18" s="54">
        <f t="shared" si="17"/>
        <v>2.282332681447816E-2</v>
      </c>
      <c r="AJ18" s="54">
        <f t="shared" ref="AJ18:BO18" si="18">AJ14/AJ4</f>
        <v>5.1900019717361009E-2</v>
      </c>
      <c r="AK18" s="54">
        <f t="shared" si="18"/>
        <v>6.9001058558696579E-2</v>
      </c>
      <c r="AL18" s="54">
        <f t="shared" si="18"/>
        <v>4.9584775233140747E-2</v>
      </c>
      <c r="AM18" s="54">
        <f t="shared" si="18"/>
        <v>7.9278224174712836E-2</v>
      </c>
      <c r="AN18" s="54">
        <f t="shared" si="18"/>
        <v>4.3121828748844092E-2</v>
      </c>
      <c r="AO18" s="54">
        <f t="shared" si="18"/>
        <v>3.3880553258605277E-2</v>
      </c>
      <c r="AP18" s="54">
        <f t="shared" si="18"/>
        <v>2.7147058649481946E-2</v>
      </c>
      <c r="AQ18" s="54">
        <f t="shared" si="18"/>
        <v>1.4846548784117586E-2</v>
      </c>
      <c r="AR18" s="54">
        <f t="shared" si="18"/>
        <v>1.5623045005867111E-2</v>
      </c>
      <c r="AS18" s="54">
        <f t="shared" si="18"/>
        <v>1.8008061370433075E-2</v>
      </c>
      <c r="AT18" s="54">
        <f t="shared" si="18"/>
        <v>3.7220632700372451E-2</v>
      </c>
      <c r="AU18" s="54">
        <f t="shared" si="18"/>
        <v>5.7399859934529972E-2</v>
      </c>
      <c r="AV18" s="54">
        <f t="shared" si="18"/>
        <v>4.3368061036878028E-2</v>
      </c>
      <c r="AW18" s="54">
        <f t="shared" si="18"/>
        <v>3.8054142210368083E-2</v>
      </c>
      <c r="AX18" s="54">
        <f t="shared" si="18"/>
        <v>3.1382717104825064E-3</v>
      </c>
      <c r="AY18" s="54">
        <f t="shared" si="18"/>
        <v>3.1730333374541633E-2</v>
      </c>
      <c r="AZ18" s="54">
        <f t="shared" si="18"/>
        <v>6.0480430439976307E-2</v>
      </c>
      <c r="BA18" s="54">
        <f t="shared" si="18"/>
        <v>0.12280381032646807</v>
      </c>
      <c r="BB18" s="54">
        <f t="shared" si="18"/>
        <v>4.7612150420315053E-2</v>
      </c>
      <c r="BC18" s="54">
        <f t="shared" si="18"/>
        <v>5.2420144298714104E-2</v>
      </c>
      <c r="BD18" s="54">
        <f t="shared" si="18"/>
        <v>4.102826306345643E-2</v>
      </c>
      <c r="BE18" s="54">
        <f t="shared" si="18"/>
        <v>4.1989618314841881E-2</v>
      </c>
      <c r="BF18" s="54">
        <f t="shared" si="18"/>
        <v>3.0654513400301831E-2</v>
      </c>
      <c r="BG18" s="54">
        <f t="shared" si="18"/>
        <v>2.8884222937075155E-2</v>
      </c>
      <c r="BH18" s="54">
        <f t="shared" si="18"/>
        <v>2.5020936570806829E-2</v>
      </c>
      <c r="BI18" s="54">
        <f t="shared" si="18"/>
        <v>3.15160527275751E-2</v>
      </c>
      <c r="BJ18" s="54">
        <f t="shared" si="18"/>
        <v>2.4288010101104169E-2</v>
      </c>
      <c r="BK18" s="54">
        <f t="shared" si="18"/>
        <v>2.7198493621891598E-2</v>
      </c>
      <c r="BL18" s="54">
        <f t="shared" si="18"/>
        <v>0.11907679245087632</v>
      </c>
      <c r="BM18" s="54">
        <f t="shared" si="18"/>
        <v>6.5784267568516103E-2</v>
      </c>
      <c r="BN18" s="54">
        <f t="shared" si="18"/>
        <v>4.8084720047652789E-2</v>
      </c>
      <c r="BO18" s="54">
        <f t="shared" si="18"/>
        <v>5.2655969228365268E-2</v>
      </c>
    </row>
    <row r="19" spans="1:67" s="29" customFormat="1" x14ac:dyDescent="0.15">
      <c r="B19" s="69" t="s">
        <v>224</v>
      </c>
      <c r="D19" s="54">
        <f t="shared" ref="D19:AI19" si="19">-D11</f>
        <v>-2.2697185805184233E-2</v>
      </c>
      <c r="E19" s="54">
        <f t="shared" si="19"/>
        <v>-2.1796159527326466E-2</v>
      </c>
      <c r="F19" s="54">
        <f t="shared" si="19"/>
        <v>-1.2176220433697642E-2</v>
      </c>
      <c r="G19" s="54">
        <f t="shared" si="19"/>
        <v>-1.3114085964197273E-2</v>
      </c>
      <c r="H19" s="54">
        <f t="shared" si="19"/>
        <v>-1.6073775704897219E-2</v>
      </c>
      <c r="I19" s="54">
        <f t="shared" si="19"/>
        <v>-1.3641359817853431E-2</v>
      </c>
      <c r="J19" s="54">
        <f t="shared" si="19"/>
        <v>-9.3943930649795174E-3</v>
      </c>
      <c r="K19" s="54">
        <f t="shared" si="19"/>
        <v>-3.8550449494668274E-3</v>
      </c>
      <c r="L19" s="54">
        <f t="shared" si="19"/>
        <v>4.2330804745963615E-3</v>
      </c>
      <c r="M19" s="54">
        <f t="shared" si="19"/>
        <v>-8.321022373315879E-3</v>
      </c>
      <c r="N19" s="54">
        <f t="shared" si="19"/>
        <v>-8.070136358573685E-3</v>
      </c>
      <c r="O19" s="54">
        <f t="shared" si="19"/>
        <v>-4.150736133302896E-3</v>
      </c>
      <c r="P19" s="54">
        <f t="shared" si="19"/>
        <v>-7.8108724686395776E-3</v>
      </c>
      <c r="Q19" s="54">
        <f t="shared" si="19"/>
        <v>-4.4669767960109951E-3</v>
      </c>
      <c r="R19" s="54">
        <f t="shared" si="19"/>
        <v>-6.7536586297810008E-3</v>
      </c>
      <c r="S19" s="54">
        <f t="shared" si="19"/>
        <v>2.0165680272685674E-2</v>
      </c>
      <c r="T19" s="54">
        <f t="shared" si="19"/>
        <v>8.0788813405132786E-3</v>
      </c>
      <c r="U19" s="54">
        <f t="shared" si="19"/>
        <v>1.9927837370073468E-3</v>
      </c>
      <c r="V19" s="54">
        <f t="shared" si="19"/>
        <v>7.6502732240437445E-3</v>
      </c>
      <c r="W19" s="54">
        <f t="shared" si="19"/>
        <v>-6.5141508249415862E-3</v>
      </c>
      <c r="X19" s="54">
        <f t="shared" si="19"/>
        <v>-7.9066781769484944E-3</v>
      </c>
      <c r="Y19" s="54">
        <f t="shared" si="19"/>
        <v>7.0766787258448602E-3</v>
      </c>
      <c r="Z19" s="54">
        <f t="shared" si="19"/>
        <v>1.0872217737875665E-2</v>
      </c>
      <c r="AA19" s="54">
        <f t="shared" si="19"/>
        <v>3.340445679710694E-3</v>
      </c>
      <c r="AB19" s="54">
        <f t="shared" si="19"/>
        <v>4.0450900244685508E-3</v>
      </c>
      <c r="AC19" s="54">
        <f t="shared" si="19"/>
        <v>4.4582935742767333E-3</v>
      </c>
      <c r="AD19" s="54">
        <f t="shared" si="19"/>
        <v>6.4264985342426624E-3</v>
      </c>
      <c r="AE19" s="54">
        <f t="shared" si="19"/>
        <v>-4.4849021534306239E-3</v>
      </c>
      <c r="AF19" s="54">
        <f t="shared" si="19"/>
        <v>1.9454937501013016E-3</v>
      </c>
      <c r="AG19" s="54">
        <f t="shared" si="19"/>
        <v>-6.7053045718622958E-3</v>
      </c>
      <c r="AH19" s="54">
        <f t="shared" si="19"/>
        <v>-2.3482600664801747E-3</v>
      </c>
      <c r="AI19" s="54">
        <f t="shared" si="19"/>
        <v>6.512748407308831E-4</v>
      </c>
      <c r="AJ19" s="54">
        <f t="shared" ref="AJ19:BO19" si="20">-AJ11</f>
        <v>1.6246044370251376E-2</v>
      </c>
      <c r="AK19" s="54">
        <f t="shared" si="20"/>
        <v>3.1403032433573036E-2</v>
      </c>
      <c r="AL19" s="54">
        <f t="shared" si="20"/>
        <v>2.1032879129596747E-2</v>
      </c>
      <c r="AM19" s="54">
        <f t="shared" si="20"/>
        <v>1.6591519306428024E-2</v>
      </c>
      <c r="AN19" s="54">
        <f t="shared" si="20"/>
        <v>3.4178042045380427E-3</v>
      </c>
      <c r="AO19" s="54">
        <f t="shared" si="20"/>
        <v>1.2871516123815761E-3</v>
      </c>
      <c r="AP19" s="54">
        <f t="shared" si="20"/>
        <v>-9.8380348784225559E-3</v>
      </c>
      <c r="AQ19" s="54">
        <f t="shared" si="20"/>
        <v>-1.4401866096977948E-2</v>
      </c>
      <c r="AR19" s="54">
        <f t="shared" si="20"/>
        <v>-1.6074151976382744E-2</v>
      </c>
      <c r="AS19" s="54">
        <f t="shared" si="20"/>
        <v>-1.634182811077883E-2</v>
      </c>
      <c r="AT19" s="54">
        <f t="shared" si="20"/>
        <v>1.7571161630125691E-3</v>
      </c>
      <c r="AU19" s="54">
        <f t="shared" si="20"/>
        <v>1.174121493917212E-2</v>
      </c>
      <c r="AV19" s="54">
        <f t="shared" si="20"/>
        <v>8.1524912574332097E-3</v>
      </c>
      <c r="AW19" s="54">
        <f t="shared" si="20"/>
        <v>6.5371580011381446E-3</v>
      </c>
      <c r="AX19" s="54">
        <f t="shared" si="20"/>
        <v>-1.5821218071467062E-3</v>
      </c>
      <c r="AY19" s="54">
        <f t="shared" si="20"/>
        <v>-5.4137305806234274E-4</v>
      </c>
      <c r="AZ19" s="54">
        <f t="shared" si="20"/>
        <v>3.8617131270138991E-3</v>
      </c>
      <c r="BA19" s="54">
        <f t="shared" si="20"/>
        <v>4.6314284799491061E-2</v>
      </c>
      <c r="BB19" s="54">
        <f t="shared" si="20"/>
        <v>4.3593684924840351E-2</v>
      </c>
      <c r="BC19" s="54">
        <f t="shared" si="20"/>
        <v>2.44854056779907E-2</v>
      </c>
      <c r="BD19" s="54">
        <f t="shared" si="20"/>
        <v>2.3630268804540729E-2</v>
      </c>
      <c r="BE19" s="54">
        <f t="shared" si="20"/>
        <v>1.7756554678607022E-2</v>
      </c>
      <c r="BF19" s="54">
        <f t="shared" si="20"/>
        <v>1.7443301942305325E-2</v>
      </c>
      <c r="BG19" s="54">
        <f t="shared" si="20"/>
        <v>1.6324362090799314E-2</v>
      </c>
      <c r="BH19" s="54">
        <f t="shared" si="20"/>
        <v>1.79815042014136E-2</v>
      </c>
      <c r="BI19" s="54">
        <f t="shared" si="20"/>
        <v>1.2286472213201737E-2</v>
      </c>
      <c r="BJ19" s="54">
        <f t="shared" si="20"/>
        <v>5.8202365669108424E-3</v>
      </c>
      <c r="BK19" s="54">
        <f t="shared" si="20"/>
        <v>1.6166489240595876E-2</v>
      </c>
      <c r="BL19" s="54">
        <f t="shared" si="20"/>
        <v>7.7271001522112068E-2</v>
      </c>
      <c r="BM19" s="54">
        <f t="shared" si="20"/>
        <v>5.0957149103279795E-2</v>
      </c>
      <c r="BN19" s="54">
        <f t="shared" si="20"/>
        <v>2.8821238516883774E-2</v>
      </c>
      <c r="BO19" s="54">
        <f t="shared" si="20"/>
        <v>3.7066092160075573E-2</v>
      </c>
    </row>
    <row r="20" spans="1:67" x14ac:dyDescent="0.15">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row>
    <row r="21" spans="1:67" x14ac:dyDescent="0.15">
      <c r="B21" t="s">
        <v>60</v>
      </c>
      <c r="C21" s="8"/>
      <c r="D21" s="7">
        <f>D10</f>
        <v>1.0629999999999984</v>
      </c>
      <c r="E21" s="7">
        <f t="shared" ref="E21:BO21" si="21">E10</f>
        <v>1.1067000000000013</v>
      </c>
      <c r="F21" s="7">
        <f t="shared" si="21"/>
        <v>0.69289999999999796</v>
      </c>
      <c r="G21" s="7">
        <f t="shared" si="21"/>
        <v>0.83660000000000079</v>
      </c>
      <c r="H21" s="7">
        <f t="shared" si="21"/>
        <v>1.1373000000000026</v>
      </c>
      <c r="I21" s="7">
        <f t="shared" si="21"/>
        <v>1.0424999999999949</v>
      </c>
      <c r="J21" s="7">
        <f t="shared" si="21"/>
        <v>0.77809999999999346</v>
      </c>
      <c r="K21" s="7">
        <f t="shared" si="21"/>
        <v>0.34520000000000706</v>
      </c>
      <c r="L21" s="7">
        <f t="shared" si="21"/>
        <v>-0.41349999999999643</v>
      </c>
      <c r="M21" s="7">
        <f t="shared" si="21"/>
        <v>0.93500000000001204</v>
      </c>
      <c r="N21" s="7">
        <f t="shared" si="21"/>
        <v>1.0143999999999951</v>
      </c>
      <c r="O21" s="7">
        <f t="shared" si="21"/>
        <v>0.58189999999999964</v>
      </c>
      <c r="P21" s="7">
        <f t="shared" si="21"/>
        <v>1.2223000000000015</v>
      </c>
      <c r="Q21" s="7">
        <f t="shared" si="21"/>
        <v>0.80179999999999352</v>
      </c>
      <c r="R21" s="7">
        <f t="shared" si="21"/>
        <v>1.4139999999999886</v>
      </c>
      <c r="S21" s="7">
        <f t="shared" si="21"/>
        <v>-4.7566000000000059</v>
      </c>
      <c r="T21" s="7">
        <f t="shared" si="21"/>
        <v>-2.2024000000000061</v>
      </c>
      <c r="U21" s="7">
        <f t="shared" si="21"/>
        <v>-0.61140000000001304</v>
      </c>
      <c r="V21" s="7">
        <f t="shared" si="21"/>
        <v>-2.66700000000001</v>
      </c>
      <c r="W21" s="7">
        <f t="shared" si="21"/>
        <v>2.5939999999999888</v>
      </c>
      <c r="X21" s="7">
        <f t="shared" si="21"/>
        <v>3.5720000000000214</v>
      </c>
      <c r="Y21" s="7">
        <f t="shared" si="21"/>
        <v>-3.6089999999999911</v>
      </c>
      <c r="Z21" s="7">
        <f t="shared" si="21"/>
        <v>-6.3710000000000235</v>
      </c>
      <c r="AA21" s="7">
        <f t="shared" si="21"/>
        <v>-2.1729999999999627</v>
      </c>
      <c r="AB21" s="7">
        <f t="shared" si="21"/>
        <v>-2.8599999999999994</v>
      </c>
      <c r="AC21" s="7">
        <f t="shared" si="21"/>
        <v>-3.3780000000001635</v>
      </c>
      <c r="AD21" s="7">
        <f t="shared" si="21"/>
        <v>-5.2349999999999355</v>
      </c>
      <c r="AE21" s="7">
        <f t="shared" si="21"/>
        <v>3.8390000000000057</v>
      </c>
      <c r="AF21" s="7">
        <f t="shared" si="21"/>
        <v>-1.7999999999999758</v>
      </c>
      <c r="AG21" s="7">
        <f t="shared" si="21"/>
        <v>6.685999999999904</v>
      </c>
      <c r="AH21" s="7">
        <f t="shared" si="21"/>
        <v>2.473999999999922</v>
      </c>
      <c r="AI21" s="7">
        <f t="shared" si="21"/>
        <v>-0.71100000000010866</v>
      </c>
      <c r="AJ21" s="7">
        <f t="shared" si="21"/>
        <v>-18.374000000000009</v>
      </c>
      <c r="AK21" s="7">
        <f t="shared" si="21"/>
        <v>-35.866</v>
      </c>
      <c r="AL21" s="7">
        <f t="shared" si="21"/>
        <v>-24.815999999999924</v>
      </c>
      <c r="AM21" s="7">
        <f t="shared" si="21"/>
        <v>-20.212999999999987</v>
      </c>
      <c r="AN21" s="7">
        <f t="shared" si="21"/>
        <v>-4.2800000000000367</v>
      </c>
      <c r="AO21" s="7">
        <f t="shared" si="21"/>
        <v>-1.6639999999998167</v>
      </c>
      <c r="AP21" s="7">
        <f t="shared" si="21"/>
        <v>13.29999999999994</v>
      </c>
      <c r="AQ21" s="7">
        <f t="shared" si="21"/>
        <v>20.177000000000007</v>
      </c>
      <c r="AR21" s="7">
        <f t="shared" si="21"/>
        <v>23.766999999999882</v>
      </c>
      <c r="AS21" s="7">
        <f t="shared" si="21"/>
        <v>25.136999999999997</v>
      </c>
      <c r="AT21" s="7">
        <f t="shared" si="21"/>
        <v>-2.7900000000000844</v>
      </c>
      <c r="AU21" s="7">
        <f t="shared" si="21"/>
        <v>-19.146000000000043</v>
      </c>
      <c r="AV21" s="7">
        <f t="shared" si="21"/>
        <v>-13.892000000000081</v>
      </c>
      <c r="AW21" s="7">
        <f t="shared" si="21"/>
        <v>-11.543999999999855</v>
      </c>
      <c r="AX21" s="7">
        <f t="shared" si="21"/>
        <v>2.9239999999999924</v>
      </c>
      <c r="AY21" s="7">
        <f t="shared" si="21"/>
        <v>1.0509999999999096</v>
      </c>
      <c r="AZ21" s="7">
        <f t="shared" si="21"/>
        <v>-7.6939999999999529</v>
      </c>
      <c r="BA21" s="7">
        <f t="shared" si="21"/>
        <v>-89.684000000000083</v>
      </c>
      <c r="BB21" s="7">
        <f t="shared" si="21"/>
        <v>-86.981999999999772</v>
      </c>
      <c r="BC21" s="7">
        <f t="shared" si="21"/>
        <v>-50.400000000000041</v>
      </c>
      <c r="BD21" s="7">
        <f t="shared" si="21"/>
        <v>-49.358999999999895</v>
      </c>
      <c r="BE21" s="7">
        <f t="shared" si="21"/>
        <v>-37.594000000000001</v>
      </c>
      <c r="BF21" s="7">
        <f t="shared" si="21"/>
        <v>-37.499000000000002</v>
      </c>
      <c r="BG21" s="7">
        <f t="shared" si="21"/>
        <v>-35.888000000000119</v>
      </c>
      <c r="BH21" s="7">
        <f t="shared" si="21"/>
        <v>-40.172999999999966</v>
      </c>
      <c r="BI21" s="7">
        <f t="shared" si="21"/>
        <v>-28.224999999999987</v>
      </c>
      <c r="BJ21" s="7">
        <f t="shared" si="21"/>
        <v>-13.754999999999797</v>
      </c>
      <c r="BK21" s="7">
        <f t="shared" si="21"/>
        <v>-39.40799999999993</v>
      </c>
      <c r="BL21" s="7">
        <f t="shared" si="21"/>
        <v>-179.10120000000006</v>
      </c>
      <c r="BM21" s="7">
        <f t="shared" si="21"/>
        <v>-127.50080000000023</v>
      </c>
      <c r="BN21" s="7">
        <f t="shared" si="21"/>
        <v>-76.061899999999838</v>
      </c>
      <c r="BO21" s="7">
        <f t="shared" si="21"/>
        <v>-103.9</v>
      </c>
    </row>
    <row r="22" spans="1:67" x14ac:dyDescent="0.15">
      <c r="B22" s="21" t="s">
        <v>211</v>
      </c>
      <c r="C22" s="29"/>
      <c r="D22" s="29">
        <f>D11</f>
        <v>2.2697185805184233E-2</v>
      </c>
      <c r="E22" s="29">
        <f t="shared" ref="E22:AI22" si="22">(E21/E4)*-1</f>
        <v>-2.1796159527326466E-2</v>
      </c>
      <c r="F22" s="29">
        <f t="shared" si="22"/>
        <v>-1.2176220433697642E-2</v>
      </c>
      <c r="G22" s="29">
        <f t="shared" si="22"/>
        <v>-1.3114085964197273E-2</v>
      </c>
      <c r="H22" s="29">
        <f t="shared" si="22"/>
        <v>-1.6073775704897219E-2</v>
      </c>
      <c r="I22" s="29">
        <f t="shared" si="22"/>
        <v>-1.3641359817853431E-2</v>
      </c>
      <c r="J22" s="29">
        <f t="shared" si="22"/>
        <v>-9.3943930649795174E-3</v>
      </c>
      <c r="K22" s="29">
        <f t="shared" si="22"/>
        <v>-3.8550449494668274E-3</v>
      </c>
      <c r="L22" s="29">
        <f t="shared" si="22"/>
        <v>4.2330804745963615E-3</v>
      </c>
      <c r="M22" s="29">
        <f t="shared" si="22"/>
        <v>-8.321022373315879E-3</v>
      </c>
      <c r="N22" s="29">
        <f t="shared" si="22"/>
        <v>-8.070136358573685E-3</v>
      </c>
      <c r="O22" s="29">
        <f t="shared" si="22"/>
        <v>-4.150736133302896E-3</v>
      </c>
      <c r="P22" s="29">
        <f t="shared" si="22"/>
        <v>-7.8108724686395776E-3</v>
      </c>
      <c r="Q22" s="29">
        <f t="shared" si="22"/>
        <v>-4.4669767960109951E-3</v>
      </c>
      <c r="R22" s="29">
        <f t="shared" si="22"/>
        <v>-6.7536586297810008E-3</v>
      </c>
      <c r="S22" s="29">
        <f t="shared" si="22"/>
        <v>2.0165680272685674E-2</v>
      </c>
      <c r="T22" s="29">
        <f t="shared" si="22"/>
        <v>8.0788813405132786E-3</v>
      </c>
      <c r="U22" s="29">
        <f t="shared" si="22"/>
        <v>1.9927837370073468E-3</v>
      </c>
      <c r="V22" s="29">
        <f t="shared" si="22"/>
        <v>7.6502732240437445E-3</v>
      </c>
      <c r="W22" s="29">
        <f t="shared" si="22"/>
        <v>-6.5141508249415862E-3</v>
      </c>
      <c r="X22" s="29">
        <f t="shared" si="22"/>
        <v>-7.9066781769484944E-3</v>
      </c>
      <c r="Y22" s="29">
        <f t="shared" si="22"/>
        <v>7.0766787258448602E-3</v>
      </c>
      <c r="Z22" s="29">
        <f t="shared" si="22"/>
        <v>1.0872217737875665E-2</v>
      </c>
      <c r="AA22" s="29">
        <f t="shared" si="22"/>
        <v>3.340445679710694E-3</v>
      </c>
      <c r="AB22" s="29">
        <f t="shared" si="22"/>
        <v>4.0450900244685508E-3</v>
      </c>
      <c r="AC22" s="29">
        <f t="shared" si="22"/>
        <v>4.4582935742767333E-3</v>
      </c>
      <c r="AD22" s="29">
        <f t="shared" si="22"/>
        <v>6.4264985342426624E-3</v>
      </c>
      <c r="AE22" s="29">
        <f t="shared" si="22"/>
        <v>-4.4849021534306239E-3</v>
      </c>
      <c r="AF22" s="29">
        <f t="shared" si="22"/>
        <v>1.9454937501013016E-3</v>
      </c>
      <c r="AG22" s="29">
        <f t="shared" si="22"/>
        <v>-6.7053045718622958E-3</v>
      </c>
      <c r="AH22" s="29">
        <f t="shared" si="22"/>
        <v>-2.3482600664801747E-3</v>
      </c>
      <c r="AI22" s="29">
        <f t="shared" si="22"/>
        <v>6.512748407308831E-4</v>
      </c>
      <c r="AJ22" s="29">
        <f t="shared" ref="AJ22:BM22" si="23">(AJ21/AJ4)*-1</f>
        <v>1.6246044370251376E-2</v>
      </c>
      <c r="AK22" s="29">
        <f t="shared" si="23"/>
        <v>3.1403032433573036E-2</v>
      </c>
      <c r="AL22" s="29">
        <f t="shared" si="23"/>
        <v>2.1032879129596747E-2</v>
      </c>
      <c r="AM22" s="29">
        <f t="shared" si="23"/>
        <v>1.6591519306428024E-2</v>
      </c>
      <c r="AN22" s="29">
        <f t="shared" si="23"/>
        <v>3.4178042045380427E-3</v>
      </c>
      <c r="AO22" s="29">
        <f t="shared" si="23"/>
        <v>1.2871516123815761E-3</v>
      </c>
      <c r="AP22" s="29">
        <f t="shared" si="23"/>
        <v>-9.8380348784225559E-3</v>
      </c>
      <c r="AQ22" s="29">
        <f t="shared" si="23"/>
        <v>-1.4401866096977948E-2</v>
      </c>
      <c r="AR22" s="29">
        <f t="shared" si="23"/>
        <v>-1.6074151976382744E-2</v>
      </c>
      <c r="AS22" s="29">
        <f t="shared" si="23"/>
        <v>-1.634182811077883E-2</v>
      </c>
      <c r="AT22" s="29">
        <f t="shared" si="23"/>
        <v>1.7571161630125691E-3</v>
      </c>
      <c r="AU22" s="29">
        <f t="shared" si="23"/>
        <v>1.174121493917212E-2</v>
      </c>
      <c r="AV22" s="29">
        <f t="shared" si="23"/>
        <v>8.1524912574332097E-3</v>
      </c>
      <c r="AW22" s="29">
        <f t="shared" si="23"/>
        <v>6.5371580011381446E-3</v>
      </c>
      <c r="AX22" s="29">
        <f t="shared" si="23"/>
        <v>-1.5821218071467062E-3</v>
      </c>
      <c r="AY22" s="29">
        <f t="shared" si="23"/>
        <v>-5.4137305806234274E-4</v>
      </c>
      <c r="AZ22" s="29">
        <f t="shared" si="23"/>
        <v>3.8617131270138991E-3</v>
      </c>
      <c r="BA22" s="29">
        <f t="shared" si="23"/>
        <v>4.6314284799491061E-2</v>
      </c>
      <c r="BB22" s="29">
        <f t="shared" si="23"/>
        <v>4.3593684924840351E-2</v>
      </c>
      <c r="BC22" s="29">
        <f t="shared" si="23"/>
        <v>2.44854056779907E-2</v>
      </c>
      <c r="BD22" s="29">
        <f t="shared" si="23"/>
        <v>2.3630268804540729E-2</v>
      </c>
      <c r="BE22" s="29">
        <f t="shared" si="23"/>
        <v>1.7756554678607022E-2</v>
      </c>
      <c r="BF22" s="29">
        <f t="shared" si="23"/>
        <v>1.7443301942305325E-2</v>
      </c>
      <c r="BG22" s="29">
        <f t="shared" si="23"/>
        <v>1.6324362090799314E-2</v>
      </c>
      <c r="BH22" s="29">
        <f t="shared" si="23"/>
        <v>1.79815042014136E-2</v>
      </c>
      <c r="BI22" s="29">
        <f t="shared" si="23"/>
        <v>1.2286472213201737E-2</v>
      </c>
      <c r="BJ22" s="29">
        <f t="shared" si="23"/>
        <v>5.8202365669108424E-3</v>
      </c>
      <c r="BK22" s="29">
        <f t="shared" si="23"/>
        <v>1.6166489240595876E-2</v>
      </c>
      <c r="BL22" s="29">
        <f t="shared" si="23"/>
        <v>7.7271001522112068E-2</v>
      </c>
      <c r="BM22" s="29">
        <f t="shared" si="23"/>
        <v>5.0957149103279795E-2</v>
      </c>
      <c r="BN22" s="29">
        <f>(BN21/BN4)*-1</f>
        <v>2.8821238516883774E-2</v>
      </c>
      <c r="BO22" s="29">
        <f>(BO21/BO4)*-1</f>
        <v>3.7066092160075573E-2</v>
      </c>
    </row>
    <row r="23" spans="1:67" x14ac:dyDescent="0.15">
      <c r="C23">
        <v>100</v>
      </c>
    </row>
    <row r="24" spans="1:67" x14ac:dyDescent="0.15">
      <c r="B24" s="21" t="s">
        <v>206</v>
      </c>
      <c r="C24" s="8"/>
      <c r="D24" s="29"/>
      <c r="E24" s="29"/>
      <c r="F24" s="29"/>
      <c r="G24" s="29"/>
      <c r="H24" s="8"/>
      <c r="I24" s="8"/>
      <c r="J24" s="8"/>
      <c r="K24" s="8"/>
      <c r="L24" s="8"/>
      <c r="M24" s="8"/>
      <c r="N24" s="8"/>
      <c r="O24" s="8"/>
      <c r="P24" s="8"/>
      <c r="Q24" s="8"/>
      <c r="R24" s="8"/>
      <c r="S24" s="8"/>
      <c r="T24" s="8"/>
      <c r="U24" s="8"/>
      <c r="W24" s="29">
        <f>W7/W3</f>
        <v>5.3008138446498605E-2</v>
      </c>
      <c r="X24" s="29">
        <f t="shared" ref="X24:BN24" si="24">X7/X3</f>
        <v>5.7800781024133718E-2</v>
      </c>
      <c r="Y24" s="29">
        <f t="shared" si="24"/>
        <v>7.5866843668881717E-2</v>
      </c>
      <c r="Z24" s="29">
        <f t="shared" si="24"/>
        <v>6.7556299606818776E-2</v>
      </c>
      <c r="AA24" s="29">
        <f t="shared" si="24"/>
        <v>8.0506316591216182E-2</v>
      </c>
      <c r="AB24" s="29">
        <f t="shared" si="24"/>
        <v>7.8059776315768922E-2</v>
      </c>
      <c r="AC24" s="29">
        <f t="shared" si="24"/>
        <v>8.0183853232051377E-2</v>
      </c>
      <c r="AD24" s="29">
        <f t="shared" si="24"/>
        <v>7.9533869080242445E-2</v>
      </c>
      <c r="AE24" s="29">
        <f t="shared" si="24"/>
        <v>7.1464712018769971E-2</v>
      </c>
      <c r="AF24" s="29">
        <f t="shared" si="24"/>
        <v>6.8905086331062307E-2</v>
      </c>
      <c r="AG24" s="29">
        <f t="shared" si="24"/>
        <v>6.9614318005127365E-2</v>
      </c>
      <c r="AH24" s="29">
        <f t="shared" si="24"/>
        <v>7.3198562928529859E-2</v>
      </c>
      <c r="AI24" s="29">
        <f t="shared" si="24"/>
        <v>7.4678140003811178E-2</v>
      </c>
      <c r="AJ24" s="29">
        <f t="shared" si="24"/>
        <v>7.1976744737972706E-2</v>
      </c>
      <c r="AK24" s="29">
        <f t="shared" si="24"/>
        <v>6.7260852072528632E-2</v>
      </c>
      <c r="AL24" s="29">
        <f t="shared" si="24"/>
        <v>6.4738625403021416E-2</v>
      </c>
      <c r="AM24" s="29">
        <f t="shared" si="24"/>
        <v>5.9895952109464086E-2</v>
      </c>
      <c r="AN24" s="29">
        <f t="shared" si="24"/>
        <v>5.9068290100582316E-2</v>
      </c>
      <c r="AO24" s="29">
        <f t="shared" si="24"/>
        <v>5.6992744558418816E-2</v>
      </c>
      <c r="AP24" s="29">
        <f t="shared" si="24"/>
        <v>5.436670254754216E-2</v>
      </c>
      <c r="AQ24" s="29">
        <f t="shared" si="24"/>
        <v>4.9753763566343798E-2</v>
      </c>
      <c r="AR24" s="29">
        <f t="shared" si="24"/>
        <v>4.9161363636363635E-2</v>
      </c>
      <c r="AS24" s="29">
        <f t="shared" si="24"/>
        <v>5.1065329954830888E-2</v>
      </c>
      <c r="AT24" s="29">
        <f t="shared" si="24"/>
        <v>4.9016342573438149E-2</v>
      </c>
      <c r="AU24" s="29">
        <f t="shared" si="24"/>
        <v>4.3693889098453412E-2</v>
      </c>
      <c r="AV24" s="29">
        <f t="shared" si="24"/>
        <v>4.1692673895794764E-2</v>
      </c>
      <c r="AW24" s="29">
        <f t="shared" si="24"/>
        <v>3.9710362047440703E-2</v>
      </c>
      <c r="AX24" s="29">
        <f t="shared" si="24"/>
        <v>3.9830199618984513E-2</v>
      </c>
      <c r="AY24" s="29">
        <f>AY7/AY3</f>
        <v>4.1161636062731495E-2</v>
      </c>
      <c r="AZ24" s="29">
        <f t="shared" si="24"/>
        <v>4.1263854901396287E-2</v>
      </c>
      <c r="BA24" s="29">
        <f t="shared" si="24"/>
        <v>3.0266715830875122E-2</v>
      </c>
      <c r="BB24" s="29">
        <f t="shared" si="24"/>
        <v>2.9280571362211124E-2</v>
      </c>
      <c r="BC24" s="29">
        <f t="shared" si="24"/>
        <v>3.0437681001038195E-2</v>
      </c>
      <c r="BD24" s="29">
        <f t="shared" si="24"/>
        <v>2.8543689320388348E-2</v>
      </c>
      <c r="BE24" s="29">
        <f t="shared" si="24"/>
        <v>2.4379707686935703E-2</v>
      </c>
      <c r="BF24" s="29">
        <f t="shared" si="24"/>
        <v>2.2429247561093404E-2</v>
      </c>
      <c r="BG24" s="29">
        <f t="shared" si="24"/>
        <v>2.0528091467129E-2</v>
      </c>
      <c r="BH24" s="29">
        <f t="shared" si="24"/>
        <v>1.8761643835616439E-2</v>
      </c>
      <c r="BI24" s="29">
        <f t="shared" si="24"/>
        <v>1.7564091230551627E-2</v>
      </c>
      <c r="BJ24" s="29">
        <f t="shared" si="24"/>
        <v>1.738943012328649E-2</v>
      </c>
      <c r="BK24" s="29">
        <f t="shared" si="24"/>
        <v>1.4792758057080592E-2</v>
      </c>
      <c r="BL24" s="29">
        <f t="shared" si="24"/>
        <v>1.0944367228879457E-2</v>
      </c>
      <c r="BM24" s="29">
        <f t="shared" si="24"/>
        <v>1.2232638766052288E-2</v>
      </c>
      <c r="BN24" s="29">
        <f t="shared" si="24"/>
        <v>1.7177004333694474E-2</v>
      </c>
      <c r="BO24" s="29">
        <f>BO7/BO3</f>
        <v>1.6155036759963888E-2</v>
      </c>
    </row>
    <row r="25" spans="1:67" x14ac:dyDescent="0.15">
      <c r="B25" s="5" t="s">
        <v>184</v>
      </c>
      <c r="C25" s="29">
        <f>Croissance!L7/100</f>
        <v>9.1259999999999994E-2</v>
      </c>
      <c r="D25" s="29">
        <f>Croissance!M7/100</f>
        <v>0.10816000000000001</v>
      </c>
      <c r="E25" s="29">
        <f>Croissance!N7/100</f>
        <v>8.4139999999999993E-2</v>
      </c>
      <c r="F25" s="29">
        <f>Croissance!O7/100</f>
        <v>0.12076000000000001</v>
      </c>
      <c r="G25" s="29">
        <f>Croissance!P7/100</f>
        <v>0.12103</v>
      </c>
      <c r="H25" s="29">
        <f>Croissance!Q7/100</f>
        <v>0.10913</v>
      </c>
      <c r="I25" s="29">
        <f>Croissance!R7/100</f>
        <v>8.0090000000000008E-2</v>
      </c>
      <c r="J25" s="29">
        <f>Croissance!S7/100</f>
        <v>8.3789999999999989E-2</v>
      </c>
      <c r="K25" s="29">
        <f>Croissance!T7/100</f>
        <v>8.1129999999999994E-2</v>
      </c>
      <c r="L25" s="29">
        <f>Croissance!U7/100</f>
        <v>9.0879999999999989E-2</v>
      </c>
      <c r="M25" s="29">
        <f>Croissance!V7/100</f>
        <v>0.15031</v>
      </c>
      <c r="N25" s="29">
        <f>Croissance!W7/100</f>
        <v>0.11865000000000001</v>
      </c>
      <c r="O25" s="29">
        <f>Croissance!X7/100</f>
        <v>0.11531000000000001</v>
      </c>
      <c r="P25" s="29">
        <f>Croissance!Y7/100</f>
        <v>0.11623</v>
      </c>
      <c r="Q25" s="29">
        <f>Croissance!Z7/100</f>
        <v>0.14702999999999999</v>
      </c>
      <c r="R25" s="29">
        <f>Croissance!AA7/100</f>
        <v>0.16641999999999998</v>
      </c>
      <c r="S25" s="29">
        <f>Croissance!AB7/100</f>
        <v>0.12661</v>
      </c>
      <c r="T25" s="29">
        <f>Croissance!AC7/100</f>
        <v>0.15573999999999999</v>
      </c>
      <c r="U25" s="29">
        <f>Croissance!AD7/100</f>
        <v>0.12544</v>
      </c>
      <c r="V25" s="29">
        <f>Croissance!AE7/100</f>
        <v>0.13627</v>
      </c>
      <c r="W25" s="29">
        <f>Croissance!AF7/100</f>
        <v>0.14226</v>
      </c>
      <c r="X25" s="29">
        <f>Croissance!AG7/100</f>
        <v>0.13449999999999998</v>
      </c>
      <c r="Y25" s="29">
        <f>Croissance!AH7/100</f>
        <v>0.12886</v>
      </c>
      <c r="Z25" s="29">
        <f>Croissance!AI7/100</f>
        <v>0.14903</v>
      </c>
      <c r="AA25" s="29">
        <f>Croissance!AJ7/100</f>
        <v>0.11010999999999999</v>
      </c>
      <c r="AB25" s="29">
        <f>Croissance!AK7/100</f>
        <v>8.6880000000000013E-2</v>
      </c>
      <c r="AC25" s="29">
        <f>Croissance!AL7/100</f>
        <v>7.1650000000000005E-2</v>
      </c>
      <c r="AD25" s="29">
        <f>Croissance!AM7/100</f>
        <v>7.5109999999999996E-2</v>
      </c>
      <c r="AE25" s="29">
        <f>Croissance!AN7/100</f>
        <v>5.0810000000000001E-2</v>
      </c>
      <c r="AF25" s="29">
        <f>Croissance!AO7/100</f>
        <v>8.0879999999999994E-2</v>
      </c>
      <c r="AG25" s="29">
        <f>Croissance!AP7/100</f>
        <v>7.7719999999999997E-2</v>
      </c>
      <c r="AH25" s="29">
        <f>Croissance!AQ7/100</f>
        <v>5.6590000000000001E-2</v>
      </c>
      <c r="AI25" s="29">
        <f>Croissance!AR7/100</f>
        <v>3.6220000000000002E-2</v>
      </c>
      <c r="AJ25" s="29">
        <f>Croissance!AS7/100</f>
        <v>3.5979999999999998E-2</v>
      </c>
      <c r="AK25" s="29">
        <f>Croissance!AT7/100</f>
        <v>9.8499999999999994E-3</v>
      </c>
      <c r="AL25" s="29">
        <f>Croissance!AU7/100</f>
        <v>3.3050000000000003E-2</v>
      </c>
      <c r="AM25" s="29">
        <f>Croissance!AV7/100</f>
        <v>3.2549999999999996E-2</v>
      </c>
      <c r="AN25" s="29">
        <f>Croissance!AW7/100</f>
        <v>2.7900000000000001E-2</v>
      </c>
      <c r="AO25" s="29">
        <f>Croissance!AX7/100</f>
        <v>3.2349999999999997E-2</v>
      </c>
      <c r="AP25" s="29">
        <f>Croissance!AY7/100</f>
        <v>4.5730000000000007E-2</v>
      </c>
      <c r="AQ25" s="29">
        <f>Croissance!AZ7/100</f>
        <v>3.6319999999999998E-2</v>
      </c>
      <c r="AR25" s="29">
        <f>Croissance!BA7/100</f>
        <v>5.5380000000000006E-2</v>
      </c>
      <c r="AS25" s="29">
        <f>Croissance!BB7/100</f>
        <v>4.0320000000000002E-2</v>
      </c>
      <c r="AT25" s="29">
        <f>Croissance!BC7/100</f>
        <v>3.2259999999999997E-2</v>
      </c>
      <c r="AU25" s="29">
        <f>Croissance!BD7/100</f>
        <v>2.6980000000000001E-2</v>
      </c>
      <c r="AV25" s="29">
        <f>Croissance!BE7/100</f>
        <v>4.4979999999999999E-2</v>
      </c>
      <c r="AW25" s="29">
        <f>Croissance!BF7/100</f>
        <v>3.6319999999999998E-2</v>
      </c>
      <c r="AX25" s="29">
        <f>Croissance!BG7/100</f>
        <v>4.657E-2</v>
      </c>
      <c r="AY25" s="29">
        <f>Croissance!BH7/100</f>
        <v>5.0430000000000003E-2</v>
      </c>
      <c r="AZ25" s="29">
        <f>Croissance!BI7/100</f>
        <v>2.6280000000000001E-2</v>
      </c>
      <c r="BA25" s="29">
        <f>Croissance!BJ7/100</f>
        <v>-2.809E-2</v>
      </c>
      <c r="BB25" s="29">
        <f>Croissance!BK7/100</f>
        <v>3.04E-2</v>
      </c>
      <c r="BC25" s="29">
        <f>Croissance!BL7/100</f>
        <v>3.1609999999999999E-2</v>
      </c>
      <c r="BD25" s="29">
        <f>Croissance!BM7/100</f>
        <v>1.4790000000000001E-2</v>
      </c>
      <c r="BE25" s="29">
        <f>Croissance!BN7/100</f>
        <v>1.359E-2</v>
      </c>
      <c r="BF25" s="29">
        <f>Croissance!BO7/100</f>
        <v>1.5389999999999999E-2</v>
      </c>
      <c r="BG25" s="29">
        <f>Croissance!BP7/100</f>
        <v>2.2639999999999997E-2</v>
      </c>
      <c r="BH25" s="29">
        <f>Croissance!BQ7/100</f>
        <v>1.6240000000000001E-2</v>
      </c>
      <c r="BI25" s="29">
        <f>Croissance!BR7/100</f>
        <v>2.8250000000000001E-2</v>
      </c>
      <c r="BJ25" s="29">
        <f>Croissance!BS7/100</f>
        <v>2.8759999999999997E-2</v>
      </c>
      <c r="BK25" s="29">
        <f>Croissance!BT7/100</f>
        <v>3.1449999999999999E-2</v>
      </c>
      <c r="BL25" s="29">
        <f>Croissance!BU7/100</f>
        <v>-4.9149999999999999E-2</v>
      </c>
      <c r="BM25" s="29">
        <f>Croissance!BV7/100</f>
        <v>7.9509999999999997E-2</v>
      </c>
      <c r="BN25" s="29">
        <f>Croissance!BW7/100</f>
        <v>5.4740000000000004E-2</v>
      </c>
      <c r="BO25" s="29">
        <f>Croissance!BX7/100</f>
        <v>6.4000000000000001E-2</v>
      </c>
    </row>
    <row r="26" spans="1:67" x14ac:dyDescent="0.15">
      <c r="B26" s="21" t="s">
        <v>208</v>
      </c>
      <c r="W26" s="29">
        <f>W24-W25</f>
        <v>-8.9251861553501399E-2</v>
      </c>
      <c r="X26" s="29">
        <f t="shared" ref="X26:BO26" si="25">X24-X25</f>
        <v>-7.6699218975866262E-2</v>
      </c>
      <c r="Y26" s="29">
        <f t="shared" si="25"/>
        <v>-5.2993156331118285E-2</v>
      </c>
      <c r="Z26" s="29">
        <f t="shared" si="25"/>
        <v>-8.147370039318122E-2</v>
      </c>
      <c r="AA26" s="29">
        <f t="shared" si="25"/>
        <v>-2.9603683408783804E-2</v>
      </c>
      <c r="AB26" s="29">
        <f t="shared" si="25"/>
        <v>-8.8202236842310905E-3</v>
      </c>
      <c r="AC26" s="29">
        <f t="shared" si="25"/>
        <v>8.5338532320513721E-3</v>
      </c>
      <c r="AD26" s="29">
        <f t="shared" si="25"/>
        <v>4.4238690802424485E-3</v>
      </c>
      <c r="AE26" s="29">
        <f t="shared" si="25"/>
        <v>2.065471201876997E-2</v>
      </c>
      <c r="AF26" s="29">
        <f t="shared" si="25"/>
        <v>-1.1974913668937687E-2</v>
      </c>
      <c r="AG26" s="29">
        <f t="shared" si="25"/>
        <v>-8.1056819948726322E-3</v>
      </c>
      <c r="AH26" s="29">
        <f t="shared" si="25"/>
        <v>1.6608562928529857E-2</v>
      </c>
      <c r="AI26" s="29">
        <f t="shared" si="25"/>
        <v>3.8458140003811175E-2</v>
      </c>
      <c r="AJ26" s="29">
        <f t="shared" si="25"/>
        <v>3.5996744737972708E-2</v>
      </c>
      <c r="AK26" s="29">
        <f t="shared" si="25"/>
        <v>5.7410852072528634E-2</v>
      </c>
      <c r="AL26" s="29">
        <f t="shared" si="25"/>
        <v>3.1688625403021413E-2</v>
      </c>
      <c r="AM26" s="29">
        <f t="shared" si="25"/>
        <v>2.734595210946409E-2</v>
      </c>
      <c r="AN26" s="29">
        <f t="shared" si="25"/>
        <v>3.1168290100582315E-2</v>
      </c>
      <c r="AO26" s="29">
        <f t="shared" si="25"/>
        <v>2.4642744558418819E-2</v>
      </c>
      <c r="AP26" s="29">
        <f t="shared" si="25"/>
        <v>8.6367025475421536E-3</v>
      </c>
      <c r="AQ26" s="29">
        <f t="shared" si="25"/>
        <v>1.34337635663438E-2</v>
      </c>
      <c r="AR26" s="29">
        <f t="shared" si="25"/>
        <v>-6.2186363636363706E-3</v>
      </c>
      <c r="AS26" s="29">
        <f t="shared" si="25"/>
        <v>1.0745329954830886E-2</v>
      </c>
      <c r="AT26" s="29">
        <f t="shared" si="25"/>
        <v>1.6756342573438152E-2</v>
      </c>
      <c r="AU26" s="29">
        <f t="shared" si="25"/>
        <v>1.6713889098453411E-2</v>
      </c>
      <c r="AV26" s="29">
        <f t="shared" si="25"/>
        <v>-3.2873261042052349E-3</v>
      </c>
      <c r="AW26" s="29">
        <f t="shared" si="25"/>
        <v>3.3903620474407051E-3</v>
      </c>
      <c r="AX26" s="29">
        <f t="shared" si="25"/>
        <v>-6.7398003810154872E-3</v>
      </c>
      <c r="AY26" s="29">
        <f t="shared" si="25"/>
        <v>-9.2683639372685075E-3</v>
      </c>
      <c r="AZ26" s="29">
        <f t="shared" si="25"/>
        <v>1.4983854901396285E-2</v>
      </c>
      <c r="BA26" s="29">
        <f t="shared" si="25"/>
        <v>5.8356715830875122E-2</v>
      </c>
      <c r="BB26" s="29">
        <f t="shared" si="25"/>
        <v>-1.119428637788876E-3</v>
      </c>
      <c r="BC26" s="29">
        <f t="shared" si="25"/>
        <v>-1.1723189989618042E-3</v>
      </c>
      <c r="BD26" s="29">
        <f t="shared" si="25"/>
        <v>1.3753689320388347E-2</v>
      </c>
      <c r="BE26" s="29">
        <f t="shared" si="25"/>
        <v>1.0789707686935704E-2</v>
      </c>
      <c r="BF26" s="29">
        <f t="shared" si="25"/>
        <v>7.0392475610934046E-3</v>
      </c>
      <c r="BG26" s="29">
        <f t="shared" si="25"/>
        <v>-2.1119085328709965E-3</v>
      </c>
      <c r="BH26" s="29">
        <f t="shared" si="25"/>
        <v>2.5216438356164377E-3</v>
      </c>
      <c r="BI26" s="29">
        <f t="shared" si="25"/>
        <v>-1.0685908769448374E-2</v>
      </c>
      <c r="BJ26" s="29">
        <f t="shared" si="25"/>
        <v>-1.1370569876713508E-2</v>
      </c>
      <c r="BK26" s="29">
        <f t="shared" si="25"/>
        <v>-1.6657241942919405E-2</v>
      </c>
      <c r="BL26" s="29">
        <f t="shared" si="25"/>
        <v>6.0094367228879453E-2</v>
      </c>
      <c r="BM26" s="29">
        <f t="shared" si="25"/>
        <v>-6.7277361233947702E-2</v>
      </c>
      <c r="BN26" s="29">
        <f t="shared" si="25"/>
        <v>-3.7562995666305526E-2</v>
      </c>
      <c r="BO26" s="29">
        <f t="shared" si="25"/>
        <v>-4.7844963240036113E-2</v>
      </c>
    </row>
    <row r="27" spans="1:67" x14ac:dyDescent="0.15">
      <c r="B27" s="21" t="s">
        <v>234</v>
      </c>
      <c r="C27" s="21" t="s">
        <v>236</v>
      </c>
      <c r="D27" s="37">
        <f>AVERAGE(W24:BN24)</f>
        <v>4.7858037771433028E-2</v>
      </c>
      <c r="E27" s="21" t="s">
        <v>237</v>
      </c>
      <c r="F27" s="37">
        <f>AVERAGE(AR24:BN24)</f>
        <v>3.005753433018548E-2</v>
      </c>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row>
    <row r="28" spans="1:67" x14ac:dyDescent="0.15">
      <c r="B28" s="21" t="s">
        <v>235</v>
      </c>
      <c r="D28" s="37">
        <f>AVERAGE(W25:BN25)</f>
        <v>4.7818181818181808E-2</v>
      </c>
      <c r="F28" s="37">
        <f>AVERAGE(AR25:BN25)</f>
        <v>2.824565217391304E-2</v>
      </c>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row>
    <row r="29" spans="1:67" x14ac:dyDescent="0.15">
      <c r="B29" s="21"/>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row>
    <row r="30" spans="1:67" x14ac:dyDescent="0.15">
      <c r="A30" s="2" t="s">
        <v>210</v>
      </c>
      <c r="C30" s="8"/>
      <c r="D30" s="8">
        <f t="shared" ref="D30:S30" si="26">E30+E8</f>
        <v>53.40804999999996</v>
      </c>
      <c r="E30" s="8">
        <f t="shared" si="26"/>
        <v>52.826349999999955</v>
      </c>
      <c r="F30" s="8">
        <f t="shared" si="26"/>
        <v>52.729449999999957</v>
      </c>
      <c r="G30" s="8">
        <f t="shared" si="26"/>
        <v>52.482849999999956</v>
      </c>
      <c r="H30" s="8">
        <f t="shared" si="26"/>
        <v>51.895549999999957</v>
      </c>
      <c r="I30" s="8">
        <f t="shared" si="26"/>
        <v>51.468049999999963</v>
      </c>
      <c r="J30" s="8">
        <f t="shared" si="26"/>
        <v>51.289949999999969</v>
      </c>
      <c r="K30" s="8">
        <f t="shared" si="26"/>
        <v>51.777749999999962</v>
      </c>
      <c r="L30" s="8">
        <f t="shared" si="26"/>
        <v>53.183249999999958</v>
      </c>
      <c r="M30" s="8">
        <f t="shared" si="26"/>
        <v>53.365249999999946</v>
      </c>
      <c r="N30" s="8">
        <f t="shared" si="26"/>
        <v>53.408849999999951</v>
      </c>
      <c r="O30" s="8">
        <f t="shared" si="26"/>
        <v>53.830949999999952</v>
      </c>
      <c r="P30" s="8">
        <f t="shared" si="26"/>
        <v>53.48864999999995</v>
      </c>
      <c r="Q30" s="8">
        <f t="shared" si="26"/>
        <v>53.610849999999957</v>
      </c>
      <c r="R30" s="8">
        <f t="shared" si="26"/>
        <v>53.413849999999968</v>
      </c>
      <c r="S30" s="8">
        <f t="shared" si="26"/>
        <v>60.301449999999974</v>
      </c>
      <c r="T30" s="8">
        <f>U30+U8</f>
        <v>64.743849999999981</v>
      </c>
      <c r="U30" s="8">
        <f>V31+V8</f>
        <v>68.238249999999994</v>
      </c>
    </row>
    <row r="31" spans="1:67" x14ac:dyDescent="0.15">
      <c r="A31" s="2"/>
      <c r="C31" s="8">
        <f>C33*C4</f>
        <v>13.304392400000001</v>
      </c>
      <c r="D31" s="8">
        <f>C31+D13</f>
        <v>12.753392400000003</v>
      </c>
      <c r="E31" s="8">
        <f t="shared" ref="E31:T31" si="27">D31+E13</f>
        <v>12.171692400000001</v>
      </c>
      <c r="F31" s="8">
        <f t="shared" si="27"/>
        <v>12.074792400000003</v>
      </c>
      <c r="G31" s="8">
        <f t="shared" si="27"/>
        <v>11.828192400000002</v>
      </c>
      <c r="H31" s="8">
        <f t="shared" si="27"/>
        <v>11.2408924</v>
      </c>
      <c r="I31" s="8">
        <f t="shared" si="27"/>
        <v>10.813392400000005</v>
      </c>
      <c r="J31" s="8">
        <f t="shared" si="27"/>
        <v>10.635292400000012</v>
      </c>
      <c r="K31" s="8">
        <f t="shared" si="27"/>
        <v>11.123092400000004</v>
      </c>
      <c r="L31" s="8">
        <f t="shared" si="27"/>
        <v>12.528592400000001</v>
      </c>
      <c r="M31" s="8">
        <f t="shared" si="27"/>
        <v>12.710592399999989</v>
      </c>
      <c r="N31" s="8">
        <f t="shared" si="27"/>
        <v>12.754192399999994</v>
      </c>
      <c r="O31" s="8">
        <f t="shared" si="27"/>
        <v>13.176292399999994</v>
      </c>
      <c r="P31" s="8">
        <f t="shared" si="27"/>
        <v>12.833992399999993</v>
      </c>
      <c r="Q31" s="8">
        <f t="shared" si="27"/>
        <v>12.956192399999999</v>
      </c>
      <c r="R31" s="8">
        <f t="shared" si="27"/>
        <v>12.759192400000011</v>
      </c>
      <c r="S31" s="8">
        <f t="shared" si="27"/>
        <v>19.646792400000017</v>
      </c>
      <c r="T31" s="8">
        <f t="shared" si="27"/>
        <v>24.089192400000023</v>
      </c>
      <c r="U31" s="8">
        <f>T31+U13</f>
        <v>27.583592400000036</v>
      </c>
      <c r="V31">
        <f>V3</f>
        <v>74.502250000000004</v>
      </c>
      <c r="W31">
        <f t="shared" ref="W31:BO31" si="28">W3</f>
        <v>85.137869999999992</v>
      </c>
      <c r="X31">
        <f t="shared" si="28"/>
        <v>95.292829999999995</v>
      </c>
      <c r="Y31">
        <f t="shared" si="28"/>
        <v>114.26598999999999</v>
      </c>
      <c r="Z31">
        <f t="shared" si="28"/>
        <v>151.76971</v>
      </c>
      <c r="AA31">
        <f t="shared" si="28"/>
        <v>178.30898999999999</v>
      </c>
      <c r="AB31">
        <f t="shared" si="28"/>
        <v>211.18430999999998</v>
      </c>
      <c r="AC31">
        <f t="shared" si="28"/>
        <v>238.75130999999999</v>
      </c>
      <c r="AD31">
        <f t="shared" si="28"/>
        <v>261.66211000000004</v>
      </c>
      <c r="AE31">
        <f t="shared" si="28"/>
        <v>294.99874000000005</v>
      </c>
      <c r="AF31">
        <f t="shared" si="28"/>
        <v>318.22033999999996</v>
      </c>
      <c r="AG31">
        <f t="shared" si="28"/>
        <v>351.30703999999997</v>
      </c>
      <c r="AH31">
        <f t="shared" si="28"/>
        <v>384.09224000000006</v>
      </c>
      <c r="AI31">
        <f t="shared" si="28"/>
        <v>409.00857999999994</v>
      </c>
      <c r="AJ31">
        <f t="shared" si="28"/>
        <v>467.70662000000004</v>
      </c>
      <c r="AK31">
        <f t="shared" si="28"/>
        <v>546.51404000000002</v>
      </c>
      <c r="AL31">
        <f t="shared" si="28"/>
        <v>605.01747999999998</v>
      </c>
      <c r="AM31">
        <f t="shared" si="28"/>
        <v>701.6</v>
      </c>
      <c r="AN31">
        <f t="shared" si="28"/>
        <v>755.6</v>
      </c>
      <c r="AO31">
        <f t="shared" si="28"/>
        <v>799.4</v>
      </c>
      <c r="AP31">
        <f t="shared" si="28"/>
        <v>836.1</v>
      </c>
      <c r="AQ31">
        <f t="shared" si="28"/>
        <v>856.9</v>
      </c>
      <c r="AR31">
        <f t="shared" si="28"/>
        <v>880</v>
      </c>
      <c r="AS31">
        <f t="shared" si="28"/>
        <v>907.7</v>
      </c>
      <c r="AT31">
        <f t="shared" si="28"/>
        <v>966.8</v>
      </c>
      <c r="AU31">
        <f t="shared" si="28"/>
        <v>1060.4000000000001</v>
      </c>
      <c r="AV31">
        <f t="shared" si="28"/>
        <v>1134.3</v>
      </c>
      <c r="AW31">
        <f t="shared" si="28"/>
        <v>1201.5</v>
      </c>
      <c r="AX31">
        <f t="shared" si="28"/>
        <v>1207.3</v>
      </c>
      <c r="AY31">
        <f t="shared" si="28"/>
        <v>1268.9000000000001</v>
      </c>
      <c r="AZ31">
        <f t="shared" si="28"/>
        <v>1389.4</v>
      </c>
      <c r="BA31">
        <f t="shared" si="28"/>
        <v>1627.2</v>
      </c>
      <c r="BB31">
        <f t="shared" si="28"/>
        <v>1722.2</v>
      </c>
      <c r="BC31">
        <f t="shared" si="28"/>
        <v>1830.1</v>
      </c>
      <c r="BD31">
        <f t="shared" si="28"/>
        <v>1915.8</v>
      </c>
      <c r="BE31">
        <f t="shared" si="28"/>
        <v>2004.7</v>
      </c>
      <c r="BF31">
        <f t="shared" si="28"/>
        <v>2070.6</v>
      </c>
      <c r="BG31">
        <f t="shared" si="28"/>
        <v>2134.1</v>
      </c>
      <c r="BH31">
        <f t="shared" si="28"/>
        <v>2190</v>
      </c>
      <c r="BI31">
        <f t="shared" si="28"/>
        <v>2262.4</v>
      </c>
      <c r="BJ31">
        <f t="shared" si="28"/>
        <v>2319.8000000000002</v>
      </c>
      <c r="BK31">
        <f t="shared" si="28"/>
        <v>2386.1</v>
      </c>
      <c r="BL31">
        <f t="shared" si="28"/>
        <v>2662.1</v>
      </c>
      <c r="BM31">
        <f t="shared" si="28"/>
        <v>2826.7</v>
      </c>
      <c r="BN31">
        <f t="shared" si="28"/>
        <v>2953.6</v>
      </c>
      <c r="BO31">
        <f t="shared" si="28"/>
        <v>3101.2</v>
      </c>
    </row>
    <row r="32" spans="1:67" x14ac:dyDescent="0.15">
      <c r="A32" s="2"/>
      <c r="B32" s="53" t="s">
        <v>326</v>
      </c>
      <c r="C32" s="29"/>
      <c r="D32" s="29">
        <f>D30/D4</f>
        <v>1.1403691762394832</v>
      </c>
      <c r="E32" s="29">
        <f t="shared" ref="E32:U32" si="29">E30/E4</f>
        <v>1.0404007877892656</v>
      </c>
      <c r="F32" s="29">
        <f t="shared" si="29"/>
        <v>0.92660615752293185</v>
      </c>
      <c r="G32" s="29">
        <f t="shared" si="29"/>
        <v>0.82269257296924414</v>
      </c>
      <c r="H32" s="29">
        <f t="shared" si="29"/>
        <v>0.73345417284997472</v>
      </c>
      <c r="I32" s="29">
        <f t="shared" si="29"/>
        <v>0.67347164429091055</v>
      </c>
      <c r="J32" s="29">
        <f t="shared" si="29"/>
        <v>0.61924939028807346</v>
      </c>
      <c r="K32" s="29">
        <f t="shared" si="29"/>
        <v>0.57823161538891021</v>
      </c>
      <c r="L32" s="29">
        <f t="shared" si="29"/>
        <v>0.54444734498326175</v>
      </c>
      <c r="M32" s="29">
        <f t="shared" si="29"/>
        <v>0.47492346439314337</v>
      </c>
      <c r="N32" s="29">
        <f t="shared" si="29"/>
        <v>0.42489816862638985</v>
      </c>
      <c r="O32" s="29">
        <f t="shared" si="29"/>
        <v>0.38398018431864833</v>
      </c>
      <c r="P32" s="29">
        <f t="shared" si="29"/>
        <v>0.34180890425402716</v>
      </c>
      <c r="Q32" s="29">
        <f t="shared" si="29"/>
        <v>0.29867600768823621</v>
      </c>
      <c r="R32" s="29">
        <f t="shared" si="29"/>
        <v>0.25511945473997921</v>
      </c>
      <c r="S32" s="29">
        <f t="shared" si="29"/>
        <v>0.25564894266478988</v>
      </c>
      <c r="T32" s="29">
        <f t="shared" si="29"/>
        <v>0.23749449767435027</v>
      </c>
      <c r="U32" s="29">
        <f t="shared" si="29"/>
        <v>0.22241425391206845</v>
      </c>
      <c r="V32" s="56">
        <f t="shared" ref="V32:BO32" si="30">V5</f>
        <v>0.21370924945857178</v>
      </c>
      <c r="W32" s="29">
        <f t="shared" si="30"/>
        <v>0.21380143642801536</v>
      </c>
      <c r="X32" s="29">
        <f t="shared" si="30"/>
        <v>0.21093217787812382</v>
      </c>
      <c r="Y32" s="29">
        <f t="shared" si="30"/>
        <v>0.22405755071227582</v>
      </c>
      <c r="Z32" s="29">
        <f t="shared" si="30"/>
        <v>0.25899754090947097</v>
      </c>
      <c r="AA32" s="29">
        <f t="shared" si="30"/>
        <v>0.27410561219470203</v>
      </c>
      <c r="AB32" s="29">
        <f t="shared" si="30"/>
        <v>0.29869214884799794</v>
      </c>
      <c r="AC32" s="29">
        <f t="shared" si="30"/>
        <v>0.3151046273603022</v>
      </c>
      <c r="AD32" s="29">
        <f t="shared" si="30"/>
        <v>0.32121703273770069</v>
      </c>
      <c r="AE32" s="29">
        <f t="shared" si="30"/>
        <v>0.34463154057966111</v>
      </c>
      <c r="AF32" s="29">
        <f t="shared" si="30"/>
        <v>0.34394204590284416</v>
      </c>
      <c r="AG32" s="29">
        <f t="shared" si="30"/>
        <v>0.35232137323353935</v>
      </c>
      <c r="AH32" s="29">
        <f t="shared" si="30"/>
        <v>0.36457092523724643</v>
      </c>
      <c r="AI32" s="29">
        <f t="shared" si="30"/>
        <v>0.37465119240087752</v>
      </c>
      <c r="AJ32" s="29">
        <f t="shared" si="30"/>
        <v>0.41353992058236072</v>
      </c>
      <c r="AK32" s="29">
        <f t="shared" si="30"/>
        <v>0.47850884189826109</v>
      </c>
      <c r="AL32" s="29">
        <f t="shared" si="30"/>
        <v>0.5127844748603021</v>
      </c>
      <c r="AM32" s="29">
        <f t="shared" si="30"/>
        <v>0.57589719217285462</v>
      </c>
      <c r="AN32" s="29">
        <f t="shared" si="30"/>
        <v>0.60338618153012213</v>
      </c>
      <c r="AO32" s="29">
        <f t="shared" si="30"/>
        <v>0.6183587734002074</v>
      </c>
      <c r="AP32" s="29">
        <f t="shared" si="30"/>
        <v>0.61846473397361934</v>
      </c>
      <c r="AQ32" s="29">
        <f t="shared" si="30"/>
        <v>0.61163498332261479</v>
      </c>
      <c r="AR32" s="29">
        <f t="shared" si="30"/>
        <v>0.59516361927112749</v>
      </c>
      <c r="AS32" s="29">
        <f t="shared" si="30"/>
        <v>0.59010531790404375</v>
      </c>
      <c r="AT32" s="29">
        <f t="shared" si="30"/>
        <v>0.6088816868818997</v>
      </c>
      <c r="AU32" s="29">
        <f t="shared" si="30"/>
        <v>0.65028644737794261</v>
      </c>
      <c r="AV32" s="29">
        <f t="shared" si="30"/>
        <v>0.66566159180149986</v>
      </c>
      <c r="AW32" s="29">
        <f t="shared" si="30"/>
        <v>0.68038767657376809</v>
      </c>
      <c r="AX32" s="29">
        <f t="shared" si="30"/>
        <v>0.65324748897682061</v>
      </c>
      <c r="AY32" s="29">
        <f t="shared" si="30"/>
        <v>0.65361396134668492</v>
      </c>
      <c r="AZ32" s="29">
        <f t="shared" si="30"/>
        <v>0.69735692990293019</v>
      </c>
      <c r="BA32" s="29">
        <f t="shared" si="30"/>
        <v>0.84031270043409956</v>
      </c>
      <c r="BB32" s="29">
        <f t="shared" si="30"/>
        <v>0.86313311004070092</v>
      </c>
      <c r="BC32" s="29">
        <f t="shared" si="30"/>
        <v>0.88910200260497496</v>
      </c>
      <c r="BD32" s="29">
        <f t="shared" si="30"/>
        <v>0.91717557032636854</v>
      </c>
      <c r="BE32" s="29">
        <f t="shared" si="30"/>
        <v>0.94686825462051116</v>
      </c>
      <c r="BF32" s="29">
        <f t="shared" si="30"/>
        <v>0.96317504471418969</v>
      </c>
      <c r="BG32" s="29">
        <f t="shared" si="30"/>
        <v>0.97073732551200131</v>
      </c>
      <c r="BH32" s="29">
        <f t="shared" si="30"/>
        <v>0.9802477833643447</v>
      </c>
      <c r="BI32" s="29">
        <f t="shared" si="30"/>
        <v>0.98483311727715228</v>
      </c>
      <c r="BJ32" s="29">
        <f t="shared" si="30"/>
        <v>0.98159104237876948</v>
      </c>
      <c r="BK32" s="29">
        <f t="shared" si="30"/>
        <v>0.97885860680536652</v>
      </c>
      <c r="BL32" s="29">
        <f t="shared" si="30"/>
        <v>1.1485301782010084</v>
      </c>
      <c r="BM32" s="29">
        <f t="shared" si="30"/>
        <v>1.1297228987601704</v>
      </c>
      <c r="BN32" s="29">
        <f t="shared" si="30"/>
        <v>1.1191728064046269</v>
      </c>
      <c r="BO32" s="29">
        <f t="shared" si="30"/>
        <v>1.1063461502100709</v>
      </c>
    </row>
    <row r="33" spans="1:67" x14ac:dyDescent="0.15">
      <c r="B33" s="21" t="s">
        <v>212</v>
      </c>
      <c r="C33" s="29">
        <f>'Jordà-Schularick-Taylor Macro H'!B3</f>
        <v>0.31480000000000002</v>
      </c>
      <c r="D33" s="29">
        <f>'Jordà-Schularick-Taylor Macro H'!C3</f>
        <v>0.28499999999999998</v>
      </c>
      <c r="E33" s="29">
        <f>'Jordà-Schularick-Taylor Macro H'!D3</f>
        <v>0.2631</v>
      </c>
      <c r="F33" s="29">
        <f>'Jordà-Schularick-Taylor Macro H'!E3</f>
        <v>0.2361</v>
      </c>
      <c r="G33" s="29">
        <f>'Jordà-Schularick-Taylor Macro H'!F3</f>
        <v>0.22170000000000001</v>
      </c>
      <c r="H33" s="29">
        <f>'Jordà-Schularick-Taylor Macro H'!G3</f>
        <v>0.19589999999999999</v>
      </c>
      <c r="I33" s="29">
        <f>'Jordà-Schularick-Taylor Macro H'!H3</f>
        <v>0.1759</v>
      </c>
      <c r="J33" s="29">
        <f>'Jordà-Schularick-Taylor Macro H'!I3</f>
        <v>0.15310000000000001</v>
      </c>
      <c r="K33" s="29">
        <f>'Jordà-Schularick-Taylor Macro H'!J3</f>
        <v>0.1605</v>
      </c>
      <c r="L33" s="29">
        <f>'Jordà-Schularick-Taylor Macro H'!K3</f>
        <v>0.1583</v>
      </c>
      <c r="M33" s="29">
        <f>'Jordà-Schularick-Taylor Macro H'!L3</f>
        <v>0.1439</v>
      </c>
      <c r="N33" s="29">
        <f>'Jordà-Schularick-Taylor Macro H'!M3</f>
        <v>0.2102</v>
      </c>
      <c r="O33" s="29">
        <f>'Jordà-Schularick-Taylor Macro H'!N3</f>
        <v>0.2006</v>
      </c>
      <c r="P33" s="29">
        <f>'Jordà-Schularick-Taylor Macro H'!O3</f>
        <v>0.17710000000000001</v>
      </c>
      <c r="Q33" s="29">
        <f>'Jordà-Schularick-Taylor Macro H'!P3</f>
        <v>0.1583</v>
      </c>
      <c r="R33" s="29">
        <f>'Jordà-Schularick-Taylor Macro H'!Q3</f>
        <v>0.1542</v>
      </c>
      <c r="S33" s="29">
        <f>'Jordà-Schularick-Taylor Macro H'!R3</f>
        <v>0.16089999999999999</v>
      </c>
      <c r="T33" s="29">
        <f>'Jordà-Schularick-Taylor Macro H'!S3</f>
        <v>0.151</v>
      </c>
      <c r="U33" s="29">
        <f>'Jordà-Schularick-Taylor Macro H'!T3</f>
        <v>0.14990000000000001</v>
      </c>
      <c r="V33" s="29">
        <f>'Jordà-Schularick-Taylor Macro H'!U3</f>
        <v>0.1724</v>
      </c>
      <c r="W33" s="29">
        <f>'Jordà-Schularick-Taylor Macro H'!V3</f>
        <v>0.19819999999999999</v>
      </c>
      <c r="X33" s="29">
        <f>'Jordà-Schularick-Taylor Macro H'!W3</f>
        <v>0.21024500000000002</v>
      </c>
      <c r="Y33" s="29">
        <f>'Jordà-Schularick-Taylor Macro H'!X3</f>
        <v>0.22240400000000002</v>
      </c>
      <c r="Z33" s="29">
        <f>'Jordà-Schularick-Taylor Macro H'!Y3</f>
        <v>0.25579099999999999</v>
      </c>
      <c r="AA33" s="29">
        <f>'Jordà-Schularick-Taylor Macro H'!Z3</f>
        <v>0.26921900000000004</v>
      </c>
      <c r="AB33" s="29">
        <f>'Jordà-Schularick-Taylor Macro H'!AA3</f>
        <v>0.29344999999999999</v>
      </c>
      <c r="AC33" s="29">
        <f>'Jordà-Schularick-Taylor Macro H'!AB3</f>
        <v>0.30958800000000003</v>
      </c>
      <c r="AD33" s="29">
        <f>'Jordà-Schularick-Taylor Macro H'!AC3</f>
        <v>0.31527699999999997</v>
      </c>
      <c r="AE33" s="29">
        <f>'Jordà-Schularick-Taylor Macro H'!AD3</f>
        <v>0.33842500000000003</v>
      </c>
      <c r="AF33" s="29">
        <f>'Jordà-Schularick-Taylor Macro H'!AE3</f>
        <v>0.33715200000000006</v>
      </c>
      <c r="AG33" s="29">
        <f>'Jordà-Schularick-Taylor Macro H'!AF3</f>
        <v>0.34435000000000004</v>
      </c>
      <c r="AH33" s="29">
        <f>'Jordà-Schularick-Taylor Macro H'!AG3</f>
        <v>0.35553499999999999</v>
      </c>
      <c r="AI33" s="29">
        <f>'Jordà-Schularick-Taylor Macro H'!AH3</f>
        <v>0.363396</v>
      </c>
      <c r="AJ33" s="29">
        <f>'Jordà-Schularick-Taylor Macro H'!AI3</f>
        <v>0.40087400000000001</v>
      </c>
      <c r="AK33" s="29">
        <f>'Jordà-Schularick-Taylor Macro H'!AJ3</f>
        <v>0.46488500000000005</v>
      </c>
      <c r="AL33" s="29">
        <f>'Jordà-Schularick-Taylor Macro H'!AK3</f>
        <v>0.49768400000000002</v>
      </c>
      <c r="AM33" s="29">
        <f>'Jordà-Schularick-Taylor Macro H'!AL3</f>
        <v>0.56105899999999997</v>
      </c>
      <c r="AN33" s="29">
        <f>'Jordà-Schularick-Taylor Macro H'!AM3</f>
        <v>0.59998399999999996</v>
      </c>
      <c r="AO33" s="29">
        <f>'Jordà-Schularick-Taylor Macro H'!AN3</f>
        <v>0.61424999999999996</v>
      </c>
      <c r="AP33" s="29">
        <f>'Jordà-Schularick-Taylor Macro H'!AO3</f>
        <v>0.61347399999999996</v>
      </c>
      <c r="AQ33" s="29">
        <f>'Jordà-Schularick-Taylor Macro H'!AP3</f>
        <v>0.60496499999999997</v>
      </c>
      <c r="AR33" s="29">
        <f>'Jordà-Schularick-Taylor Macro H'!AQ3</f>
        <v>0.58882400000000001</v>
      </c>
      <c r="AS33" s="29">
        <f>'Jordà-Schularick-Taylor Macro H'!AR3</f>
        <v>0.58343900000000004</v>
      </c>
      <c r="AT33" s="29">
        <f>'Jordà-Schularick-Taylor Macro H'!AS3</f>
        <v>0.60258</v>
      </c>
      <c r="AU33" s="29">
        <f>'Jordà-Schularick-Taylor Macro H'!AT3</f>
        <v>0.64412700000000001</v>
      </c>
      <c r="AV33" s="29">
        <f>'Jordà-Schularick-Taylor Macro H'!AU3</f>
        <v>0.65939099999999995</v>
      </c>
      <c r="AW33" s="29">
        <f>'Jordà-Schularick-Taylor Macro H'!AV3</f>
        <v>0.67382999999999993</v>
      </c>
      <c r="AX33" s="29">
        <f>'Jordà-Schularick-Taylor Macro H'!AW3</f>
        <v>0.64610800000000002</v>
      </c>
      <c r="AY33" s="29">
        <f>'Jordà-Schularick-Taylor Macro H'!AX3</f>
        <v>0.64535500000000001</v>
      </c>
      <c r="AZ33" s="29">
        <f>'Jordà-Schularick-Taylor Macro H'!AY3</f>
        <v>0.68778300000000003</v>
      </c>
      <c r="BA33" s="29">
        <f>'Jordà-Schularick-Taylor Macro H'!AZ3</f>
        <v>0.83038900000000004</v>
      </c>
      <c r="BB33" s="29">
        <f>'Jordà-Schularick-Taylor Macro H'!BA3</f>
        <v>0.85256900000000002</v>
      </c>
      <c r="BC33" s="29">
        <f>'Jordà-Schularick-Taylor Macro H'!BB3</f>
        <v>0.87834400000000001</v>
      </c>
      <c r="BD33" s="29">
        <f>'Jordà-Schularick-Taylor Macro H'!BC3</f>
        <v>0.90603999999999996</v>
      </c>
      <c r="BE33" s="29">
        <f>'Jordà-Schularick-Taylor Macro H'!BD3</f>
        <v>0.93413200000000007</v>
      </c>
      <c r="BF33" s="29">
        <f>'Jordà-Schularick-Taylor Macro H'!BE3</f>
        <v>0.94888700000000004</v>
      </c>
      <c r="BG33" s="29">
        <f>'Jordà-Schularick-Taylor Macro H'!BF3</f>
        <v>0.95579700000000001</v>
      </c>
      <c r="BH33" s="29">
        <f>'Jordà-Schularick-Taylor Macro H'!BG3</f>
        <v>0.97956799999999999</v>
      </c>
      <c r="BI33" s="29">
        <f>'Jordà-Schularick-Taylor Macro H'!BH3</f>
        <v>0.981321</v>
      </c>
      <c r="BJ33" s="29">
        <f>'Jordà-Schularick-Taylor Macro H'!BI3</f>
        <v>0.97781499999999999</v>
      </c>
      <c r="BK33" s="29">
        <f>'Jordà-Schularick-Taylor Macro H'!BJ3</f>
        <v>0.9745910000000001</v>
      </c>
      <c r="BL33" s="29">
        <f>'Jordà-Schularick-Taylor Macro H'!BK3</f>
        <v>1.1504220000000001</v>
      </c>
      <c r="BM33" s="29">
        <v>1.1297228987601704</v>
      </c>
      <c r="BN33" s="29">
        <v>1.1191728064046269</v>
      </c>
      <c r="BO33" s="29">
        <v>1.1063461502100709</v>
      </c>
    </row>
    <row r="34" spans="1:67" x14ac:dyDescent="0.15">
      <c r="B34" s="21" t="s">
        <v>365</v>
      </c>
      <c r="C34" s="7">
        <f>C33*C4</f>
        <v>13.304392400000001</v>
      </c>
      <c r="D34" s="7">
        <f t="shared" ref="D34:U34" si="31">D33*D4</f>
        <v>13.34769</v>
      </c>
      <c r="E34" s="7">
        <f t="shared" si="31"/>
        <v>13.358902499999999</v>
      </c>
      <c r="F34" s="7">
        <f t="shared" si="31"/>
        <v>13.4355066</v>
      </c>
      <c r="G34" s="7">
        <f t="shared" si="31"/>
        <v>14.143129800000001</v>
      </c>
      <c r="H34" s="7">
        <f t="shared" si="31"/>
        <v>13.860904499999998</v>
      </c>
      <c r="I34" s="7">
        <f t="shared" si="31"/>
        <v>13.442629799999999</v>
      </c>
      <c r="J34" s="7">
        <f t="shared" si="31"/>
        <v>12.6806606</v>
      </c>
      <c r="K34" s="7">
        <f t="shared" si="31"/>
        <v>14.3719725</v>
      </c>
      <c r="L34" s="7">
        <f t="shared" si="31"/>
        <v>15.463218900000001</v>
      </c>
      <c r="M34" s="7">
        <f t="shared" si="31"/>
        <v>16.169467399999998</v>
      </c>
      <c r="N34" s="7">
        <f t="shared" si="31"/>
        <v>26.421719599999999</v>
      </c>
      <c r="O34" s="7">
        <f t="shared" si="31"/>
        <v>28.122515200000002</v>
      </c>
      <c r="P34" s="7">
        <f t="shared" si="31"/>
        <v>27.713847699999999</v>
      </c>
      <c r="Q34" s="7">
        <f t="shared" si="31"/>
        <v>28.414058499999999</v>
      </c>
      <c r="R34" s="7">
        <f t="shared" si="31"/>
        <v>32.284545600000001</v>
      </c>
      <c r="S34" s="7">
        <f t="shared" si="31"/>
        <v>37.952448399999994</v>
      </c>
      <c r="T34" s="7">
        <f t="shared" si="31"/>
        <v>41.164412000000006</v>
      </c>
      <c r="U34" s="7">
        <f t="shared" si="31"/>
        <v>45.990369300000005</v>
      </c>
      <c r="V34" s="7">
        <f t="shared" ref="V34:AH34" si="32">V32*V4</f>
        <v>74.502250000000004</v>
      </c>
      <c r="W34" s="7">
        <f t="shared" si="32"/>
        <v>85.137869999999992</v>
      </c>
      <c r="X34" s="7">
        <f t="shared" si="32"/>
        <v>95.292829999999995</v>
      </c>
      <c r="Y34" s="7">
        <f t="shared" si="32"/>
        <v>114.26598999999999</v>
      </c>
      <c r="Z34" s="7">
        <f t="shared" si="32"/>
        <v>151.76971</v>
      </c>
      <c r="AA34" s="7">
        <f t="shared" si="32"/>
        <v>178.30898999999999</v>
      </c>
      <c r="AB34" s="7">
        <f t="shared" si="32"/>
        <v>211.18430999999998</v>
      </c>
      <c r="AC34" s="7">
        <f t="shared" si="32"/>
        <v>238.75131000000002</v>
      </c>
      <c r="AD34" s="7">
        <f t="shared" si="32"/>
        <v>261.66211000000004</v>
      </c>
      <c r="AE34" s="7">
        <f t="shared" si="32"/>
        <v>294.99874000000005</v>
      </c>
      <c r="AF34" s="7">
        <f t="shared" si="32"/>
        <v>318.22033999999996</v>
      </c>
      <c r="AG34" s="7">
        <f t="shared" si="32"/>
        <v>351.30703999999997</v>
      </c>
      <c r="AH34" s="7">
        <f t="shared" si="32"/>
        <v>384.09224000000006</v>
      </c>
      <c r="AI34" s="7">
        <f t="shared" ref="AI34:BO34" si="33">AI32*AI4</f>
        <v>409.00857999999994</v>
      </c>
      <c r="AJ34" s="7">
        <f t="shared" si="33"/>
        <v>467.70662000000004</v>
      </c>
      <c r="AK34" s="7">
        <f t="shared" si="33"/>
        <v>546.51404000000002</v>
      </c>
      <c r="AL34" s="7">
        <f t="shared" si="33"/>
        <v>605.01748000000009</v>
      </c>
      <c r="AM34" s="7">
        <f t="shared" si="33"/>
        <v>701.6</v>
      </c>
      <c r="AN34" s="7">
        <f t="shared" si="33"/>
        <v>755.6</v>
      </c>
      <c r="AO34" s="7">
        <f t="shared" si="33"/>
        <v>799.4</v>
      </c>
      <c r="AP34" s="7">
        <f t="shared" si="33"/>
        <v>836.1</v>
      </c>
      <c r="AQ34" s="7">
        <f t="shared" si="33"/>
        <v>856.9</v>
      </c>
      <c r="AR34" s="7">
        <f t="shared" si="33"/>
        <v>880</v>
      </c>
      <c r="AS34" s="7">
        <f t="shared" si="33"/>
        <v>907.70000000000016</v>
      </c>
      <c r="AT34" s="7">
        <f t="shared" si="33"/>
        <v>966.79999999999984</v>
      </c>
      <c r="AU34" s="7">
        <f t="shared" si="33"/>
        <v>1060.4000000000001</v>
      </c>
      <c r="AV34" s="7">
        <f t="shared" si="33"/>
        <v>1134.3</v>
      </c>
      <c r="AW34" s="7">
        <f t="shared" si="33"/>
        <v>1201.5</v>
      </c>
      <c r="AX34" s="7">
        <f t="shared" si="33"/>
        <v>1207.3</v>
      </c>
      <c r="AY34" s="7">
        <f>AY32*AY4</f>
        <v>1268.9000000000001</v>
      </c>
      <c r="AZ34" s="7">
        <f t="shared" si="33"/>
        <v>1389.4</v>
      </c>
      <c r="BA34" s="7">
        <f t="shared" si="33"/>
        <v>1627.2</v>
      </c>
      <c r="BB34" s="7">
        <f t="shared" si="33"/>
        <v>1722.2</v>
      </c>
      <c r="BC34" s="7">
        <f t="shared" si="33"/>
        <v>1830.1</v>
      </c>
      <c r="BD34" s="7">
        <f t="shared" si="33"/>
        <v>1915.8</v>
      </c>
      <c r="BE34" s="7">
        <f t="shared" si="33"/>
        <v>2004.7</v>
      </c>
      <c r="BF34" s="7">
        <f t="shared" si="33"/>
        <v>2070.6</v>
      </c>
      <c r="BG34" s="7">
        <f t="shared" si="33"/>
        <v>2134.1</v>
      </c>
      <c r="BH34" s="7">
        <f t="shared" si="33"/>
        <v>2190</v>
      </c>
      <c r="BI34" s="7">
        <f t="shared" si="33"/>
        <v>2262.4</v>
      </c>
      <c r="BJ34" s="7">
        <f t="shared" si="33"/>
        <v>2319.8000000000002</v>
      </c>
      <c r="BK34" s="7">
        <f t="shared" si="33"/>
        <v>2386.1</v>
      </c>
      <c r="BL34" s="7">
        <f t="shared" si="33"/>
        <v>2662.0999999999995</v>
      </c>
      <c r="BM34" s="7">
        <f t="shared" si="33"/>
        <v>2826.7</v>
      </c>
      <c r="BN34" s="7">
        <f t="shared" si="33"/>
        <v>2953.6</v>
      </c>
      <c r="BO34" s="7">
        <f t="shared" si="33"/>
        <v>3101.2</v>
      </c>
    </row>
    <row r="35" spans="1:67" x14ac:dyDescent="0.15">
      <c r="B35" s="21" t="s">
        <v>366</v>
      </c>
      <c r="D35" s="29">
        <f t="shared" ref="D35:AI35" si="34">D7/C34</f>
        <v>3.8483531198313117E-2</v>
      </c>
      <c r="E35" s="29">
        <f t="shared" si="34"/>
        <v>3.9332648570651552E-2</v>
      </c>
      <c r="F35" s="29">
        <f t="shared" si="34"/>
        <v>4.4614443439496623E-2</v>
      </c>
      <c r="G35" s="29">
        <f t="shared" si="34"/>
        <v>4.3913491136984742E-2</v>
      </c>
      <c r="H35" s="29">
        <f t="shared" si="34"/>
        <v>3.8888139172702778E-2</v>
      </c>
      <c r="I35" s="29">
        <f t="shared" si="34"/>
        <v>4.4369398836850801E-2</v>
      </c>
      <c r="J35" s="29">
        <f t="shared" si="34"/>
        <v>4.4634123599833125E-2</v>
      </c>
      <c r="K35" s="29">
        <f t="shared" si="34"/>
        <v>6.5690583974781253E-2</v>
      </c>
      <c r="L35" s="29">
        <f t="shared" si="34"/>
        <v>6.9023232545149943E-2</v>
      </c>
      <c r="M35" s="29">
        <f t="shared" si="34"/>
        <v>7.223593012707076E-2</v>
      </c>
      <c r="N35" s="29">
        <f t="shared" si="34"/>
        <v>6.5431963454776504E-2</v>
      </c>
      <c r="O35" s="29">
        <f t="shared" si="34"/>
        <v>3.7999040758876272E-2</v>
      </c>
      <c r="P35" s="29">
        <f t="shared" si="34"/>
        <v>3.1291653457795977E-2</v>
      </c>
      <c r="Q35" s="29">
        <f t="shared" si="34"/>
        <v>3.3340733123823872E-2</v>
      </c>
      <c r="R35" s="29">
        <f t="shared" si="34"/>
        <v>4.2830910621233502E-2</v>
      </c>
      <c r="S35" s="29">
        <f t="shared" si="34"/>
        <v>6.6006814108605566E-2</v>
      </c>
      <c r="T35" s="29">
        <f t="shared" si="34"/>
        <v>5.9021225097034863E-2</v>
      </c>
      <c r="U35" s="29">
        <f t="shared" si="34"/>
        <v>7.0036224494109123E-2</v>
      </c>
      <c r="V35" s="29">
        <f t="shared" si="34"/>
        <v>7.8212026881897628E-2</v>
      </c>
      <c r="W35" s="29">
        <f t="shared" si="34"/>
        <v>6.0575351751121609E-2</v>
      </c>
      <c r="X35" s="29">
        <f t="shared" si="34"/>
        <v>6.4695064605210351E-2</v>
      </c>
      <c r="Y35" s="29">
        <f t="shared" si="34"/>
        <v>9.0972216902362971E-2</v>
      </c>
      <c r="Z35" s="29">
        <f t="shared" si="34"/>
        <v>8.9729236144543104E-2</v>
      </c>
      <c r="AA35" s="29">
        <f t="shared" si="34"/>
        <v>9.4584090593571007E-2</v>
      </c>
      <c r="AB35" s="29">
        <f t="shared" si="34"/>
        <v>9.2451872449055991E-2</v>
      </c>
      <c r="AC35" s="29">
        <f t="shared" si="34"/>
        <v>9.0650673811894456E-2</v>
      </c>
      <c r="AD35" s="29">
        <f t="shared" si="34"/>
        <v>8.7166013874436954E-2</v>
      </c>
      <c r="AE35" s="29">
        <f t="shared" si="34"/>
        <v>8.0569555905514928E-2</v>
      </c>
      <c r="AF35" s="29">
        <f t="shared" si="34"/>
        <v>7.4329131032898635E-2</v>
      </c>
      <c r="AG35" s="29">
        <f t="shared" si="34"/>
        <v>7.6852409874239969E-2</v>
      </c>
      <c r="AH35" s="29">
        <f t="shared" si="34"/>
        <v>8.0029708485204284E-2</v>
      </c>
      <c r="AI35" s="29">
        <f t="shared" si="34"/>
        <v>7.9522564683941532E-2</v>
      </c>
      <c r="AJ35" s="29">
        <f t="shared" ref="AJ35:BK35" si="35">AJ7/AI34</f>
        <v>8.230634183762113E-2</v>
      </c>
      <c r="AK35" s="29">
        <f t="shared" si="35"/>
        <v>7.8594140916799504E-2</v>
      </c>
      <c r="AL35" s="29">
        <f t="shared" si="35"/>
        <v>7.1668790064386992E-2</v>
      </c>
      <c r="AM35" s="29">
        <f t="shared" si="35"/>
        <v>6.9457497327184661E-2</v>
      </c>
      <c r="AN35" s="29">
        <f t="shared" si="35"/>
        <v>6.3614595210946409E-2</v>
      </c>
      <c r="AO35" s="29">
        <f t="shared" si="35"/>
        <v>6.0296453149814716E-2</v>
      </c>
      <c r="AP35" s="29">
        <f t="shared" si="35"/>
        <v>5.6862646985238935E-2</v>
      </c>
      <c r="AQ35" s="29">
        <f t="shared" si="35"/>
        <v>5.0991508192799906E-2</v>
      </c>
      <c r="AR35" s="29">
        <f t="shared" si="35"/>
        <v>5.0486637880732876E-2</v>
      </c>
      <c r="AS35" s="29">
        <f t="shared" si="35"/>
        <v>5.2672727272727267E-2</v>
      </c>
      <c r="AT35" s="29">
        <f t="shared" si="35"/>
        <v>5.2207777900187283E-2</v>
      </c>
      <c r="AU35" s="29">
        <f t="shared" si="35"/>
        <v>4.7924079437318995E-2</v>
      </c>
      <c r="AV35" s="29">
        <f t="shared" si="35"/>
        <v>4.459826480573368E-2</v>
      </c>
      <c r="AW35" s="29">
        <f t="shared" si="35"/>
        <v>4.2062946310499873E-2</v>
      </c>
      <c r="AX35" s="29">
        <f t="shared" si="35"/>
        <v>4.0022471910112364E-2</v>
      </c>
      <c r="AY35" s="29">
        <f t="shared" si="35"/>
        <v>4.3261823904580471E-2</v>
      </c>
      <c r="AZ35" s="29">
        <f t="shared" si="35"/>
        <v>4.518244148475057E-2</v>
      </c>
      <c r="BA35" s="29">
        <f t="shared" si="35"/>
        <v>3.5446955520368501E-2</v>
      </c>
      <c r="BB35" s="29">
        <f t="shared" si="35"/>
        <v>3.0990044247787611E-2</v>
      </c>
      <c r="BC35" s="29">
        <f t="shared" si="35"/>
        <v>3.2344675415166647E-2</v>
      </c>
      <c r="BD35" s="29">
        <f t="shared" si="35"/>
        <v>2.9880334407955851E-2</v>
      </c>
      <c r="BE35" s="29">
        <f t="shared" si="35"/>
        <v>2.5511013675749036E-2</v>
      </c>
      <c r="BF35" s="29">
        <f t="shared" si="35"/>
        <v>2.3166558587319797E-2</v>
      </c>
      <c r="BG35" s="29">
        <f t="shared" si="35"/>
        <v>2.1157635467980294E-2</v>
      </c>
      <c r="BH35" s="29">
        <f t="shared" si="35"/>
        <v>1.9253080924042924E-2</v>
      </c>
      <c r="BI35" s="29">
        <f t="shared" si="35"/>
        <v>1.8144748858447489E-2</v>
      </c>
      <c r="BJ35" s="29">
        <f t="shared" si="35"/>
        <v>1.783062234794908E-2</v>
      </c>
      <c r="BK35" s="29">
        <f t="shared" si="35"/>
        <v>1.5215535822053624E-2</v>
      </c>
      <c r="BL35" s="29">
        <f>BL7/BK34</f>
        <v>1.2210301328527724E-2</v>
      </c>
      <c r="BM35" s="29">
        <f t="shared" ref="BM35:BO35" si="36">BM7/BL34</f>
        <v>1.2988993651628417E-2</v>
      </c>
      <c r="BN35" s="29">
        <f t="shared" si="36"/>
        <v>1.7948137404040047E-2</v>
      </c>
      <c r="BO35" s="29">
        <f t="shared" si="36"/>
        <v>1.6962351029252438E-2</v>
      </c>
    </row>
    <row r="36" spans="1:67" x14ac:dyDescent="0.15">
      <c r="B36" s="21" t="s">
        <v>214</v>
      </c>
      <c r="D36" s="29">
        <f>D37 - D25</f>
        <v>-7.4789331750483024E-2</v>
      </c>
      <c r="E36" s="29">
        <f t="shared" ref="E36:BO36" si="37">E37 - E25</f>
        <v>-5.1287711063197516E-2</v>
      </c>
      <c r="F36" s="29">
        <f t="shared" si="37"/>
        <v>-8.8231698133644107E-2</v>
      </c>
      <c r="G36" s="29">
        <f t="shared" si="37"/>
        <v>-8.8825685197610943E-2</v>
      </c>
      <c r="H36" s="29">
        <f t="shared" si="37"/>
        <v>-7.6212913642628471E-2</v>
      </c>
      <c r="I36" s="29">
        <f t="shared" si="37"/>
        <v>-4.5941762781411252E-2</v>
      </c>
      <c r="J36" s="29">
        <f t="shared" si="37"/>
        <v>-4.8799396398250157E-2</v>
      </c>
      <c r="K36" s="29">
        <f t="shared" si="37"/>
        <v>-4.4454663631927994E-2</v>
      </c>
      <c r="L36" s="29">
        <f t="shared" si="37"/>
        <v>-5.2908715343661969E-2</v>
      </c>
      <c r="M36" s="29">
        <f t="shared" si="37"/>
        <v>-0.10864526274705082</v>
      </c>
      <c r="N36" s="29">
        <f t="shared" si="37"/>
        <v>-7.4685703726244862E-2</v>
      </c>
      <c r="O36" s="29">
        <f t="shared" si="37"/>
        <v>-7.3145358607825089E-2</v>
      </c>
      <c r="P36" s="29">
        <f t="shared" si="37"/>
        <v>-7.6092242641119939E-2</v>
      </c>
      <c r="Q36" s="29">
        <f t="shared" si="37"/>
        <v>-0.10193410255070572</v>
      </c>
      <c r="R36" s="29">
        <f t="shared" si="37"/>
        <v>-0.10927186834375924</v>
      </c>
      <c r="S36" s="29">
        <f t="shared" si="37"/>
        <v>-7.4438186766310838E-2</v>
      </c>
      <c r="T36" s="29">
        <f t="shared" si="37"/>
        <v>-0.10489066042929023</v>
      </c>
      <c r="U36" s="29">
        <f t="shared" si="37"/>
        <v>-7.1641226040033729E-2</v>
      </c>
      <c r="V36" s="29">
        <f t="shared" si="37"/>
        <v>-8.4457208826019994E-2</v>
      </c>
      <c r="W36" s="29">
        <f t="shared" si="37"/>
        <v>-8.9251861553501399E-2</v>
      </c>
      <c r="X36" s="29">
        <f t="shared" si="37"/>
        <v>-7.6699218975866262E-2</v>
      </c>
      <c r="Y36" s="29">
        <f t="shared" si="37"/>
        <v>-5.2993156331118285E-2</v>
      </c>
      <c r="Z36" s="29">
        <f t="shared" si="37"/>
        <v>-8.147370039318122E-2</v>
      </c>
      <c r="AA36" s="29">
        <f t="shared" si="37"/>
        <v>-2.9603683408783804E-2</v>
      </c>
      <c r="AB36" s="29">
        <f t="shared" si="37"/>
        <v>-8.8202236842310905E-3</v>
      </c>
      <c r="AC36" s="29">
        <f t="shared" si="37"/>
        <v>8.5338532320513721E-3</v>
      </c>
      <c r="AD36" s="29">
        <f t="shared" si="37"/>
        <v>4.4238690802424485E-3</v>
      </c>
      <c r="AE36" s="29">
        <f t="shared" si="37"/>
        <v>2.065471201876997E-2</v>
      </c>
      <c r="AF36" s="29">
        <f t="shared" si="37"/>
        <v>-1.1974913668937687E-2</v>
      </c>
      <c r="AG36" s="29">
        <f t="shared" si="37"/>
        <v>-8.1056819948726322E-3</v>
      </c>
      <c r="AH36" s="29">
        <f t="shared" si="37"/>
        <v>1.6608562928529857E-2</v>
      </c>
      <c r="AI36" s="29">
        <f t="shared" si="37"/>
        <v>3.8458140003811175E-2</v>
      </c>
      <c r="AJ36" s="29">
        <f t="shared" si="37"/>
        <v>3.5996744737972708E-2</v>
      </c>
      <c r="AK36" s="29">
        <f t="shared" si="37"/>
        <v>5.7410852072528634E-2</v>
      </c>
      <c r="AL36" s="29">
        <f t="shared" si="37"/>
        <v>3.1688625403021413E-2</v>
      </c>
      <c r="AM36" s="29">
        <f t="shared" si="37"/>
        <v>2.734595210946409E-2</v>
      </c>
      <c r="AN36" s="29">
        <f t="shared" si="37"/>
        <v>3.1168290100582315E-2</v>
      </c>
      <c r="AO36" s="29">
        <f t="shared" si="37"/>
        <v>2.4642744558418819E-2</v>
      </c>
      <c r="AP36" s="29">
        <f t="shared" si="37"/>
        <v>8.6367025475421536E-3</v>
      </c>
      <c r="AQ36" s="29">
        <f t="shared" si="37"/>
        <v>1.34337635663438E-2</v>
      </c>
      <c r="AR36" s="29">
        <f t="shared" si="37"/>
        <v>-6.2186363636363706E-3</v>
      </c>
      <c r="AS36" s="29">
        <f t="shared" si="37"/>
        <v>1.0745329954830886E-2</v>
      </c>
      <c r="AT36" s="29">
        <f t="shared" si="37"/>
        <v>1.6756342573438152E-2</v>
      </c>
      <c r="AU36" s="29">
        <f t="shared" si="37"/>
        <v>1.6713889098453411E-2</v>
      </c>
      <c r="AV36" s="29">
        <f t="shared" si="37"/>
        <v>-3.2873261042052349E-3</v>
      </c>
      <c r="AW36" s="29">
        <f t="shared" si="37"/>
        <v>3.3903620474407051E-3</v>
      </c>
      <c r="AX36" s="29">
        <f t="shared" si="37"/>
        <v>-6.7398003810154872E-3</v>
      </c>
      <c r="AY36" s="29">
        <f t="shared" si="37"/>
        <v>-9.2683639372685075E-3</v>
      </c>
      <c r="AZ36" s="29">
        <f t="shared" si="37"/>
        <v>1.4983854901396285E-2</v>
      </c>
      <c r="BA36" s="29">
        <f t="shared" si="37"/>
        <v>5.8356715830875122E-2</v>
      </c>
      <c r="BB36" s="29">
        <f t="shared" si="37"/>
        <v>-1.119428637788876E-3</v>
      </c>
      <c r="BC36" s="29">
        <f t="shared" si="37"/>
        <v>-1.1723189989618042E-3</v>
      </c>
      <c r="BD36" s="29">
        <f t="shared" si="37"/>
        <v>1.3753689320388347E-2</v>
      </c>
      <c r="BE36" s="29">
        <f t="shared" si="37"/>
        <v>1.0789707686935704E-2</v>
      </c>
      <c r="BF36" s="29">
        <f t="shared" si="37"/>
        <v>7.0392475610934046E-3</v>
      </c>
      <c r="BG36" s="29">
        <f t="shared" si="37"/>
        <v>-2.1119085328709965E-3</v>
      </c>
      <c r="BH36" s="29">
        <f t="shared" si="37"/>
        <v>2.5216438356164377E-3</v>
      </c>
      <c r="BI36" s="29">
        <f t="shared" si="37"/>
        <v>-1.0685908769448374E-2</v>
      </c>
      <c r="BJ36" s="29">
        <f t="shared" si="37"/>
        <v>-1.1370569876713508E-2</v>
      </c>
      <c r="BK36" s="29">
        <f t="shared" si="37"/>
        <v>-1.6657241942919405E-2</v>
      </c>
      <c r="BL36" s="29">
        <f t="shared" si="37"/>
        <v>6.0094367228879453E-2</v>
      </c>
      <c r="BM36" s="29">
        <f>BM37 - BM25</f>
        <v>-6.7277361233947702E-2</v>
      </c>
      <c r="BN36" s="29">
        <f t="shared" si="37"/>
        <v>-3.7562995666305526E-2</v>
      </c>
      <c r="BO36" s="29">
        <f t="shared" si="37"/>
        <v>-4.7844963240036113E-2</v>
      </c>
    </row>
    <row r="37" spans="1:67" x14ac:dyDescent="0.15">
      <c r="B37" s="21" t="s">
        <v>364</v>
      </c>
      <c r="C37" s="29" t="str">
        <f>IF(C24="","")</f>
        <v/>
      </c>
      <c r="D37" s="29">
        <v>3.337066824951699E-2</v>
      </c>
      <c r="E37" s="29">
        <v>3.2852288936802476E-2</v>
      </c>
      <c r="F37" s="29">
        <v>3.2528301866355899E-2</v>
      </c>
      <c r="G37" s="29">
        <v>3.2204314802389063E-2</v>
      </c>
      <c r="H37" s="29">
        <v>3.2917086357371526E-2</v>
      </c>
      <c r="I37" s="29">
        <v>3.4148237218588756E-2</v>
      </c>
      <c r="J37" s="29">
        <v>3.4990603601749833E-2</v>
      </c>
      <c r="K37" s="29">
        <v>3.6675336368071999E-2</v>
      </c>
      <c r="L37" s="29">
        <v>3.797128465633802E-2</v>
      </c>
      <c r="M37" s="29">
        <v>4.1664737252949183E-2</v>
      </c>
      <c r="N37" s="29">
        <v>4.3964296273755143E-2</v>
      </c>
      <c r="O37" s="29">
        <v>4.216464139217492E-2</v>
      </c>
      <c r="P37" s="29">
        <v>4.0137757358880068E-2</v>
      </c>
      <c r="Q37" s="29">
        <v>4.5095897449294278E-2</v>
      </c>
      <c r="R37" s="29">
        <v>5.7148131656240754E-2</v>
      </c>
      <c r="S37" s="29">
        <v>5.217181323368917E-2</v>
      </c>
      <c r="T37" s="29">
        <v>5.0849339570709765E-2</v>
      </c>
      <c r="U37" s="29">
        <v>5.3798773959966274E-2</v>
      </c>
      <c r="V37" s="29">
        <v>5.1812791173980008E-2</v>
      </c>
      <c r="W37" s="29">
        <f>W24</f>
        <v>5.3008138446498605E-2</v>
      </c>
      <c r="X37" s="29">
        <f t="shared" ref="X37:BO37" si="38">X24</f>
        <v>5.7800781024133718E-2</v>
      </c>
      <c r="Y37" s="29">
        <f t="shared" si="38"/>
        <v>7.5866843668881717E-2</v>
      </c>
      <c r="Z37" s="29">
        <f t="shared" si="38"/>
        <v>6.7556299606818776E-2</v>
      </c>
      <c r="AA37" s="29">
        <f t="shared" si="38"/>
        <v>8.0506316591216182E-2</v>
      </c>
      <c r="AB37" s="29">
        <f t="shared" si="38"/>
        <v>7.8059776315768922E-2</v>
      </c>
      <c r="AC37" s="29">
        <f t="shared" si="38"/>
        <v>8.0183853232051377E-2</v>
      </c>
      <c r="AD37" s="29">
        <f t="shared" si="38"/>
        <v>7.9533869080242445E-2</v>
      </c>
      <c r="AE37" s="29">
        <f t="shared" si="38"/>
        <v>7.1464712018769971E-2</v>
      </c>
      <c r="AF37" s="29">
        <f t="shared" si="38"/>
        <v>6.8905086331062307E-2</v>
      </c>
      <c r="AG37" s="29">
        <f t="shared" si="38"/>
        <v>6.9614318005127365E-2</v>
      </c>
      <c r="AH37" s="29">
        <f t="shared" si="38"/>
        <v>7.3198562928529859E-2</v>
      </c>
      <c r="AI37" s="29">
        <f t="shared" si="38"/>
        <v>7.4678140003811178E-2</v>
      </c>
      <c r="AJ37" s="29">
        <f t="shared" si="38"/>
        <v>7.1976744737972706E-2</v>
      </c>
      <c r="AK37" s="29">
        <f t="shared" si="38"/>
        <v>6.7260852072528632E-2</v>
      </c>
      <c r="AL37" s="29">
        <f t="shared" si="38"/>
        <v>6.4738625403021416E-2</v>
      </c>
      <c r="AM37" s="29">
        <f t="shared" si="38"/>
        <v>5.9895952109464086E-2</v>
      </c>
      <c r="AN37" s="29">
        <f t="shared" si="38"/>
        <v>5.9068290100582316E-2</v>
      </c>
      <c r="AO37" s="29">
        <f t="shared" si="38"/>
        <v>5.6992744558418816E-2</v>
      </c>
      <c r="AP37" s="29">
        <f t="shared" si="38"/>
        <v>5.436670254754216E-2</v>
      </c>
      <c r="AQ37" s="29">
        <f t="shared" si="38"/>
        <v>4.9753763566343798E-2</v>
      </c>
      <c r="AR37" s="29">
        <f t="shared" si="38"/>
        <v>4.9161363636363635E-2</v>
      </c>
      <c r="AS37" s="29">
        <f t="shared" si="38"/>
        <v>5.1065329954830888E-2</v>
      </c>
      <c r="AT37" s="29">
        <f t="shared" si="38"/>
        <v>4.9016342573438149E-2</v>
      </c>
      <c r="AU37" s="29">
        <f t="shared" si="38"/>
        <v>4.3693889098453412E-2</v>
      </c>
      <c r="AV37" s="29">
        <f t="shared" si="38"/>
        <v>4.1692673895794764E-2</v>
      </c>
      <c r="AW37" s="29">
        <f t="shared" si="38"/>
        <v>3.9710362047440703E-2</v>
      </c>
      <c r="AX37" s="29">
        <f t="shared" si="38"/>
        <v>3.9830199618984513E-2</v>
      </c>
      <c r="AY37" s="29">
        <f t="shared" si="38"/>
        <v>4.1161636062731495E-2</v>
      </c>
      <c r="AZ37" s="29">
        <f t="shared" si="38"/>
        <v>4.1263854901396287E-2</v>
      </c>
      <c r="BA37" s="29">
        <f t="shared" si="38"/>
        <v>3.0266715830875122E-2</v>
      </c>
      <c r="BB37" s="29">
        <f t="shared" si="38"/>
        <v>2.9280571362211124E-2</v>
      </c>
      <c r="BC37" s="29">
        <f t="shared" si="38"/>
        <v>3.0437681001038195E-2</v>
      </c>
      <c r="BD37" s="29">
        <f t="shared" si="38"/>
        <v>2.8543689320388348E-2</v>
      </c>
      <c r="BE37" s="29">
        <f t="shared" si="38"/>
        <v>2.4379707686935703E-2</v>
      </c>
      <c r="BF37" s="29">
        <f t="shared" si="38"/>
        <v>2.2429247561093404E-2</v>
      </c>
      <c r="BG37" s="29">
        <f t="shared" si="38"/>
        <v>2.0528091467129E-2</v>
      </c>
      <c r="BH37" s="29">
        <f t="shared" si="38"/>
        <v>1.8761643835616439E-2</v>
      </c>
      <c r="BI37" s="29">
        <f t="shared" si="38"/>
        <v>1.7564091230551627E-2</v>
      </c>
      <c r="BJ37" s="29">
        <f t="shared" si="38"/>
        <v>1.738943012328649E-2</v>
      </c>
      <c r="BK37" s="29">
        <f t="shared" si="38"/>
        <v>1.4792758057080592E-2</v>
      </c>
      <c r="BL37" s="29">
        <f t="shared" si="38"/>
        <v>1.0944367228879457E-2</v>
      </c>
      <c r="BM37" s="29">
        <f t="shared" si="38"/>
        <v>1.2232638766052288E-2</v>
      </c>
      <c r="BN37" s="29">
        <f t="shared" si="38"/>
        <v>1.7177004333694474E-2</v>
      </c>
      <c r="BO37" s="29">
        <f t="shared" si="38"/>
        <v>1.6155036759963888E-2</v>
      </c>
    </row>
    <row r="39" spans="1:67" x14ac:dyDescent="0.15">
      <c r="A39" s="2" t="s">
        <v>215</v>
      </c>
    </row>
    <row r="40" spans="1:67" x14ac:dyDescent="0.15">
      <c r="B40" s="21" t="s">
        <v>216</v>
      </c>
      <c r="D40" s="7">
        <f>C34*D36</f>
        <v>-0.99502661694220507</v>
      </c>
      <c r="E40" s="7">
        <f t="shared" ref="E40:BL40" si="39">D34*E36</f>
        <v>-0.68457246808113081</v>
      </c>
      <c r="F40" s="7">
        <f t="shared" si="39"/>
        <v>-1.1786786527767836</v>
      </c>
      <c r="G40" s="7">
        <f t="shared" si="39"/>
        <v>-1.1934180797220242</v>
      </c>
      <c r="H40" s="7">
        <f t="shared" si="39"/>
        <v>-1.0778891300838853</v>
      </c>
      <c r="I40" s="7">
        <f t="shared" si="39"/>
        <v>-0.63679438647479569</v>
      </c>
      <c r="J40" s="7">
        <f t="shared" si="39"/>
        <v>-0.65599222024513015</v>
      </c>
      <c r="K40" s="7">
        <f t="shared" si="39"/>
        <v>-0.56371450160364223</v>
      </c>
      <c r="L40" s="7">
        <f t="shared" si="39"/>
        <v>-0.76040260192943787</v>
      </c>
      <c r="M40" s="7">
        <f t="shared" si="39"/>
        <v>-1.6800054803056623</v>
      </c>
      <c r="N40" s="7">
        <f t="shared" si="39"/>
        <v>-1.2076280516475748</v>
      </c>
      <c r="O40" s="7">
        <f t="shared" si="39"/>
        <v>-1.9326261551774009</v>
      </c>
      <c r="P40" s="7">
        <f t="shared" si="39"/>
        <v>-2.1399052502769838</v>
      </c>
      <c r="Q40" s="7">
        <f t="shared" si="39"/>
        <v>-2.8249861935264398</v>
      </c>
      <c r="R40" s="7">
        <f t="shared" si="39"/>
        <v>-3.104857259523873</v>
      </c>
      <c r="S40" s="7">
        <f t="shared" si="39"/>
        <v>-2.4032030350382789</v>
      </c>
      <c r="T40" s="7">
        <f t="shared" si="39"/>
        <v>-3.9808573775845586</v>
      </c>
      <c r="U40" s="7">
        <f t="shared" si="39"/>
        <v>-2.9490689448970775</v>
      </c>
      <c r="V40" s="7">
        <f t="shared" si="39"/>
        <v>-3.8842182239558793</v>
      </c>
      <c r="W40" s="7">
        <f t="shared" si="39"/>
        <v>-6.6494645024243502</v>
      </c>
      <c r="X40" s="7">
        <f t="shared" si="39"/>
        <v>-6.5300081342688348</v>
      </c>
      <c r="Y40" s="7">
        <f t="shared" si="39"/>
        <v>-5.0498678374246779</v>
      </c>
      <c r="Z40" s="7">
        <f t="shared" si="39"/>
        <v>-9.3096730343902401</v>
      </c>
      <c r="AA40" s="7">
        <f t="shared" si="39"/>
        <v>-4.4929424458829299</v>
      </c>
      <c r="AB40" s="7">
        <f t="shared" si="39"/>
        <v>-1.5727251767093247</v>
      </c>
      <c r="AC40" s="7">
        <f t="shared" si="39"/>
        <v>1.8022159064520387</v>
      </c>
      <c r="AD40" s="7">
        <f t="shared" si="39"/>
        <v>1.0562045381763798</v>
      </c>
      <c r="AE40" s="7">
        <f t="shared" si="39"/>
        <v>5.4045555282737112</v>
      </c>
      <c r="AF40" s="7">
        <f t="shared" si="39"/>
        <v>-3.5325844439453955</v>
      </c>
      <c r="AG40" s="7">
        <f t="shared" si="39"/>
        <v>-2.5793928803402468</v>
      </c>
      <c r="AH40" s="7">
        <f t="shared" si="39"/>
        <v>5.8347050810755556</v>
      </c>
      <c r="AI40" s="7">
        <f t="shared" si="39"/>
        <v>14.771473140297445</v>
      </c>
      <c r="AJ40" s="7">
        <f t="shared" si="39"/>
        <v>14.722977449900688</v>
      </c>
      <c r="AK40" s="7">
        <f t="shared" si="39"/>
        <v>26.851435574162366</v>
      </c>
      <c r="AL40" s="7">
        <f t="shared" si="39"/>
        <v>17.318278691051862</v>
      </c>
      <c r="AM40" s="7">
        <f t="shared" si="39"/>
        <v>16.54477903346865</v>
      </c>
      <c r="AN40" s="7">
        <f t="shared" si="39"/>
        <v>21.867672334568553</v>
      </c>
      <c r="AO40" s="7">
        <f t="shared" si="39"/>
        <v>18.62005778834126</v>
      </c>
      <c r="AP40" s="7">
        <f t="shared" si="39"/>
        <v>6.9041800165051974</v>
      </c>
      <c r="AQ40" s="7">
        <f t="shared" si="39"/>
        <v>11.231969717820052</v>
      </c>
      <c r="AR40" s="7">
        <f t="shared" si="39"/>
        <v>-5.328749500000006</v>
      </c>
      <c r="AS40" s="7">
        <f t="shared" si="39"/>
        <v>9.4558903602511801</v>
      </c>
      <c r="AT40" s="7">
        <f t="shared" si="39"/>
        <v>15.209732153909814</v>
      </c>
      <c r="AU40" s="7">
        <f t="shared" si="39"/>
        <v>16.158987980384754</v>
      </c>
      <c r="AV40" s="7">
        <f t="shared" si="39"/>
        <v>-3.4858806008992311</v>
      </c>
      <c r="AW40" s="7">
        <f t="shared" si="39"/>
        <v>3.8456876704119916</v>
      </c>
      <c r="AX40" s="7">
        <f t="shared" si="39"/>
        <v>-8.0978701577901084</v>
      </c>
      <c r="AY40" s="7">
        <f t="shared" si="39"/>
        <v>-11.189695781464268</v>
      </c>
      <c r="AZ40" s="7">
        <f t="shared" si="39"/>
        <v>19.013013484381748</v>
      </c>
      <c r="BA40" s="7">
        <f t="shared" si="39"/>
        <v>81.080820975417893</v>
      </c>
      <c r="BB40" s="7">
        <f t="shared" si="39"/>
        <v>-1.8215342794100591</v>
      </c>
      <c r="BC40" s="7">
        <f t="shared" si="39"/>
        <v>-2.0189677800120194</v>
      </c>
      <c r="BD40" s="7">
        <f t="shared" si="39"/>
        <v>25.170626825242714</v>
      </c>
      <c r="BE40" s="7">
        <f t="shared" si="39"/>
        <v>20.67092198663142</v>
      </c>
      <c r="BF40" s="7">
        <f t="shared" si="39"/>
        <v>14.111579585723948</v>
      </c>
      <c r="BG40" s="7">
        <f t="shared" si="39"/>
        <v>-4.3729178081626854</v>
      </c>
      <c r="BH40" s="7">
        <f t="shared" si="39"/>
        <v>5.3814401095890396</v>
      </c>
      <c r="BI40" s="7">
        <f t="shared" si="39"/>
        <v>-23.402140205091939</v>
      </c>
      <c r="BJ40" s="7">
        <f t="shared" si="39"/>
        <v>-25.724777289076641</v>
      </c>
      <c r="BK40" s="7">
        <f t="shared" si="39"/>
        <v>-38.64146985918444</v>
      </c>
      <c r="BL40" s="7">
        <f t="shared" si="39"/>
        <v>143.39116964482926</v>
      </c>
      <c r="BM40" s="7">
        <f t="shared" ref="BM40" si="40">BL34*BM36</f>
        <v>-179.09906334089214</v>
      </c>
      <c r="BN40" s="7">
        <f t="shared" ref="BN40" si="41">BM34*BN36</f>
        <v>-106.17931984994583</v>
      </c>
      <c r="BO40" s="7">
        <f t="shared" ref="BO40" si="42">BN34*BO36</f>
        <v>-141.31488342577066</v>
      </c>
    </row>
    <row r="41" spans="1:67" x14ac:dyDescent="0.15">
      <c r="B41" s="21" t="s">
        <v>217</v>
      </c>
      <c r="D41" s="29">
        <f t="shared" ref="D41:AI41" si="43">D40/C4</f>
        <v>-2.3543681635052056E-2</v>
      </c>
      <c r="E41" s="29">
        <f t="shared" si="43"/>
        <v>-1.4616997653011291E-2</v>
      </c>
      <c r="F41" s="29">
        <f t="shared" si="43"/>
        <v>-2.3213759778961767E-2</v>
      </c>
      <c r="G41" s="29">
        <f t="shared" si="43"/>
        <v>-2.0971744275155944E-2</v>
      </c>
      <c r="H41" s="29">
        <f t="shared" si="43"/>
        <v>-1.6896402954570733E-2</v>
      </c>
      <c r="I41" s="29">
        <f t="shared" si="43"/>
        <v>-8.999991328878465E-3</v>
      </c>
      <c r="J41" s="29">
        <f t="shared" si="43"/>
        <v>-8.5838138264522027E-3</v>
      </c>
      <c r="K41" s="29">
        <f t="shared" si="43"/>
        <v>-6.8060090020481767E-3</v>
      </c>
      <c r="L41" s="29">
        <f t="shared" si="43"/>
        <v>-8.4918488126577464E-3</v>
      </c>
      <c r="M41" s="29">
        <f t="shared" si="43"/>
        <v>-1.7198545092858144E-2</v>
      </c>
      <c r="N41" s="29">
        <f t="shared" si="43"/>
        <v>-1.0747272766206635E-2</v>
      </c>
      <c r="O41" s="29">
        <f t="shared" si="43"/>
        <v>-1.5375154379364835E-2</v>
      </c>
      <c r="P41" s="29">
        <f t="shared" si="43"/>
        <v>-1.526410387380866E-2</v>
      </c>
      <c r="Q41" s="29">
        <f t="shared" si="43"/>
        <v>-1.8052529561729983E-2</v>
      </c>
      <c r="R41" s="29">
        <f t="shared" si="43"/>
        <v>-1.7297736758817087E-2</v>
      </c>
      <c r="S41" s="29">
        <f t="shared" si="43"/>
        <v>-1.1478368399365132E-2</v>
      </c>
      <c r="T41" s="29">
        <f t="shared" si="43"/>
        <v>-1.6876907263072796E-2</v>
      </c>
      <c r="U41" s="29">
        <f t="shared" si="43"/>
        <v>-1.0817825132045095E-2</v>
      </c>
      <c r="V41" s="29">
        <f t="shared" si="43"/>
        <v>-1.2660135603020397E-2</v>
      </c>
      <c r="W41" s="29">
        <f t="shared" si="43"/>
        <v>-1.9073948345379142E-2</v>
      </c>
      <c r="X41" s="29">
        <f t="shared" si="43"/>
        <v>-1.6398403189947102E-2</v>
      </c>
      <c r="Y41" s="29">
        <f t="shared" si="43"/>
        <v>-1.1177961877558665E-2</v>
      </c>
      <c r="Z41" s="29">
        <f t="shared" si="43"/>
        <v>-1.8254797757561968E-2</v>
      </c>
      <c r="AA41" s="29">
        <f t="shared" si="43"/>
        <v>-7.6672812047375114E-3</v>
      </c>
      <c r="AB41" s="29">
        <f t="shared" si="43"/>
        <v>-2.4176728126603735E-3</v>
      </c>
      <c r="AC41" s="29">
        <f t="shared" si="43"/>
        <v>2.5489949598348567E-3</v>
      </c>
      <c r="AD41" s="29">
        <f t="shared" si="43"/>
        <v>1.3939816180205597E-3</v>
      </c>
      <c r="AE41" s="29">
        <f t="shared" si="43"/>
        <v>6.6346453067210138E-3</v>
      </c>
      <c r="AF41" s="29">
        <f t="shared" si="43"/>
        <v>-4.1269329460344372E-3</v>
      </c>
      <c r="AG41" s="29">
        <f t="shared" si="43"/>
        <v>-2.7878848487543403E-3</v>
      </c>
      <c r="AH41" s="29">
        <f t="shared" si="43"/>
        <v>5.8515516984152935E-3</v>
      </c>
      <c r="AI41" s="29">
        <f t="shared" si="43"/>
        <v>1.4020719684093E-2</v>
      </c>
      <c r="AJ41" s="29">
        <f t="shared" ref="AJ41:BK41" si="44">AJ40/AI4</f>
        <v>1.3486223338631488E-2</v>
      </c>
      <c r="AK41" s="29">
        <f t="shared" si="44"/>
        <v>2.3741679206639152E-2</v>
      </c>
      <c r="AL41" s="29">
        <f t="shared" si="44"/>
        <v>1.5163287442947595E-2</v>
      </c>
      <c r="AM41" s="29">
        <f t="shared" si="44"/>
        <v>1.4022579692006515E-2</v>
      </c>
      <c r="AN41" s="29">
        <f t="shared" si="44"/>
        <v>1.7949730753754334E-2</v>
      </c>
      <c r="AO41" s="29">
        <f t="shared" si="44"/>
        <v>1.4869091541526528E-2</v>
      </c>
      <c r="AP41" s="29">
        <f t="shared" si="44"/>
        <v>5.3405807935206131E-3</v>
      </c>
      <c r="AQ41" s="29">
        <f t="shared" si="44"/>
        <v>8.3083090103233184E-3</v>
      </c>
      <c r="AR41" s="29">
        <f t="shared" si="44"/>
        <v>-3.8035355485621374E-3</v>
      </c>
      <c r="AS41" s="29">
        <f t="shared" si="44"/>
        <v>6.3952294661796111E-3</v>
      </c>
      <c r="AT41" s="29">
        <f t="shared" si="44"/>
        <v>9.8880068612077834E-3</v>
      </c>
      <c r="AU41" s="29">
        <f t="shared" si="44"/>
        <v>1.0176780988623306E-2</v>
      </c>
      <c r="AV41" s="29">
        <f t="shared" si="44"/>
        <v>-2.1377036136763943E-3</v>
      </c>
      <c r="AW41" s="29">
        <f t="shared" si="44"/>
        <v>2.2568337972827717E-3</v>
      </c>
      <c r="AX41" s="29">
        <f t="shared" si="44"/>
        <v>-4.5856771218101252E-3</v>
      </c>
      <c r="AY41" s="29">
        <f t="shared" si="44"/>
        <v>-6.0545354689439702E-3</v>
      </c>
      <c r="AZ41" s="29">
        <f t="shared" si="44"/>
        <v>9.7936567583455664E-3</v>
      </c>
      <c r="BA41" s="29">
        <f t="shared" si="44"/>
        <v>4.0695460191036793E-2</v>
      </c>
      <c r="BB41" s="29">
        <f t="shared" si="44"/>
        <v>-9.4067010156363598E-4</v>
      </c>
      <c r="BC41" s="29">
        <f t="shared" si="44"/>
        <v>-1.0118673435337033E-3</v>
      </c>
      <c r="BD41" s="29">
        <f t="shared" si="44"/>
        <v>1.2228432717963937E-2</v>
      </c>
      <c r="BE41" s="29">
        <f t="shared" si="44"/>
        <v>9.8960563014200559E-3</v>
      </c>
      <c r="BF41" s="29">
        <f t="shared" si="44"/>
        <v>6.6652400520142022E-3</v>
      </c>
      <c r="BG41" s="29">
        <f t="shared" si="44"/>
        <v>-2.0341375955803009E-3</v>
      </c>
      <c r="BH41" s="29">
        <f t="shared" si="44"/>
        <v>2.4478537928801255E-3</v>
      </c>
      <c r="BI41" s="29">
        <f t="shared" si="44"/>
        <v>-1.0474838384485381E-2</v>
      </c>
      <c r="BJ41" s="29">
        <f t="shared" si="44"/>
        <v>-1.1198113776901449E-2</v>
      </c>
      <c r="BK41" s="29">
        <f t="shared" si="44"/>
        <v>-1.635059948190562E-2</v>
      </c>
      <c r="BL41" s="29">
        <f>BL40/BK4</f>
        <v>5.8823888582511016E-2</v>
      </c>
      <c r="BM41" s="29">
        <f t="shared" ref="BM41" si="45">BM40/BL4</f>
        <v>-7.7270079686919568E-2</v>
      </c>
      <c r="BN41" s="29">
        <f t="shared" ref="BN41" si="46">BN40/BM4</f>
        <v>-4.2435776350254396E-2</v>
      </c>
      <c r="BO41" s="29">
        <f t="shared" ref="BO41" si="47">BO40/BN4</f>
        <v>-5.3546781781677433E-2</v>
      </c>
    </row>
    <row r="43" spans="1:67" x14ac:dyDescent="0.15">
      <c r="A43" s="2" t="s">
        <v>218</v>
      </c>
    </row>
    <row r="44" spans="1:67" x14ac:dyDescent="0.15">
      <c r="B44" t="s">
        <v>219</v>
      </c>
      <c r="C44" s="29">
        <f>C33</f>
        <v>0.31480000000000002</v>
      </c>
      <c r="D44" s="29">
        <f>C44+D22</f>
        <v>0.33749718580518429</v>
      </c>
      <c r="E44" s="29">
        <f t="shared" ref="E44:AI44" si="48">D44+E22</f>
        <v>0.31570102627785784</v>
      </c>
      <c r="F44" s="29">
        <f t="shared" si="48"/>
        <v>0.30352480584416019</v>
      </c>
      <c r="G44" s="29">
        <f t="shared" si="48"/>
        <v>0.29041071987996292</v>
      </c>
      <c r="H44" s="29">
        <f t="shared" si="48"/>
        <v>0.27433694417506571</v>
      </c>
      <c r="I44" s="29">
        <f t="shared" si="48"/>
        <v>0.2606955843572123</v>
      </c>
      <c r="J44" s="29">
        <f t="shared" si="48"/>
        <v>0.25130119129223277</v>
      </c>
      <c r="K44" s="29">
        <f t="shared" si="48"/>
        <v>0.24744614634276593</v>
      </c>
      <c r="L44" s="29">
        <f t="shared" si="48"/>
        <v>0.25167922681736227</v>
      </c>
      <c r="M44" s="29">
        <f t="shared" si="48"/>
        <v>0.24335820444404638</v>
      </c>
      <c r="N44" s="29">
        <f t="shared" si="48"/>
        <v>0.2352880680854727</v>
      </c>
      <c r="O44" s="29">
        <f>N44+O22</f>
        <v>0.23113733195216982</v>
      </c>
      <c r="P44" s="29">
        <f t="shared" si="48"/>
        <v>0.22332645948353025</v>
      </c>
      <c r="Q44" s="29">
        <f t="shared" si="48"/>
        <v>0.21885948268751926</v>
      </c>
      <c r="R44" s="29">
        <f t="shared" si="48"/>
        <v>0.21210582405773826</v>
      </c>
      <c r="S44" s="29">
        <f t="shared" si="48"/>
        <v>0.23227150433042393</v>
      </c>
      <c r="T44" s="29">
        <f t="shared" si="48"/>
        <v>0.24035038567093719</v>
      </c>
      <c r="U44" s="29">
        <f t="shared" si="48"/>
        <v>0.24234316940794454</v>
      </c>
      <c r="V44" s="29">
        <f t="shared" si="48"/>
        <v>0.24999344263198828</v>
      </c>
      <c r="W44" s="29">
        <f t="shared" si="48"/>
        <v>0.24347929180704669</v>
      </c>
      <c r="X44" s="29">
        <f t="shared" si="48"/>
        <v>0.23557261363009821</v>
      </c>
      <c r="Y44" s="29">
        <f t="shared" si="48"/>
        <v>0.24264929235594307</v>
      </c>
      <c r="Z44" s="29">
        <f t="shared" si="48"/>
        <v>0.25352151009381874</v>
      </c>
      <c r="AA44" s="29">
        <f t="shared" si="48"/>
        <v>0.25686195577352944</v>
      </c>
      <c r="AB44" s="29">
        <f t="shared" si="48"/>
        <v>0.26090704579799801</v>
      </c>
      <c r="AC44" s="29">
        <f t="shared" si="48"/>
        <v>0.26536533937227474</v>
      </c>
      <c r="AD44" s="29">
        <f t="shared" si="48"/>
        <v>0.2717918379065174</v>
      </c>
      <c r="AE44" s="29">
        <f t="shared" si="48"/>
        <v>0.26730693575308678</v>
      </c>
      <c r="AF44" s="29">
        <f t="shared" si="48"/>
        <v>0.26925242950318806</v>
      </c>
      <c r="AG44" s="29">
        <f t="shared" si="48"/>
        <v>0.26254712493132576</v>
      </c>
      <c r="AH44" s="29">
        <f t="shared" si="48"/>
        <v>0.26019886486484556</v>
      </c>
      <c r="AI44" s="29">
        <f t="shared" si="48"/>
        <v>0.26085013970557647</v>
      </c>
      <c r="AJ44" s="29">
        <f t="shared" ref="AJ44:BK44" si="49">AI44+AJ22</f>
        <v>0.27709618407582787</v>
      </c>
      <c r="AK44" s="29">
        <f t="shared" si="49"/>
        <v>0.30849921650940093</v>
      </c>
      <c r="AL44" s="29">
        <f t="shared" si="49"/>
        <v>0.32953209563899766</v>
      </c>
      <c r="AM44" s="29">
        <f t="shared" si="49"/>
        <v>0.34612361494542571</v>
      </c>
      <c r="AN44" s="29">
        <f t="shared" si="49"/>
        <v>0.34954141914996373</v>
      </c>
      <c r="AO44" s="29">
        <f t="shared" si="49"/>
        <v>0.3508285707623453</v>
      </c>
      <c r="AP44" s="29">
        <f t="shared" si="49"/>
        <v>0.34099053588392275</v>
      </c>
      <c r="AQ44" s="29">
        <f t="shared" si="49"/>
        <v>0.32658866978694479</v>
      </c>
      <c r="AR44" s="29">
        <f t="shared" si="49"/>
        <v>0.31051451781056205</v>
      </c>
      <c r="AS44" s="29">
        <f t="shared" si="49"/>
        <v>0.29417268969978322</v>
      </c>
      <c r="AT44" s="29">
        <f t="shared" si="49"/>
        <v>0.29592980586279577</v>
      </c>
      <c r="AU44" s="29">
        <f t="shared" si="49"/>
        <v>0.3076710208019679</v>
      </c>
      <c r="AV44" s="29">
        <f t="shared" si="49"/>
        <v>0.31582351205940112</v>
      </c>
      <c r="AW44" s="29">
        <f t="shared" si="49"/>
        <v>0.32236067006053926</v>
      </c>
      <c r="AX44" s="29">
        <f t="shared" si="49"/>
        <v>0.32077854825339253</v>
      </c>
      <c r="AY44" s="29">
        <f t="shared" si="49"/>
        <v>0.32023717519533018</v>
      </c>
      <c r="AZ44" s="29">
        <f t="shared" si="49"/>
        <v>0.32409888832234407</v>
      </c>
      <c r="BA44" s="29">
        <f t="shared" si="49"/>
        <v>0.37041317312183514</v>
      </c>
      <c r="BB44" s="29">
        <f t="shared" si="49"/>
        <v>0.41400685804667547</v>
      </c>
      <c r="BC44" s="29">
        <f t="shared" si="49"/>
        <v>0.43849226372466615</v>
      </c>
      <c r="BD44" s="29">
        <f t="shared" si="49"/>
        <v>0.46212253252920688</v>
      </c>
      <c r="BE44" s="29">
        <f t="shared" si="49"/>
        <v>0.47987908720781391</v>
      </c>
      <c r="BF44" s="29">
        <f t="shared" si="49"/>
        <v>0.49732238915011923</v>
      </c>
      <c r="BG44" s="29">
        <f t="shared" si="49"/>
        <v>0.51364675124091852</v>
      </c>
      <c r="BH44" s="29">
        <f t="shared" si="49"/>
        <v>0.53162825544233216</v>
      </c>
      <c r="BI44" s="29">
        <f t="shared" si="49"/>
        <v>0.54391472765553395</v>
      </c>
      <c r="BJ44" s="29">
        <f t="shared" si="49"/>
        <v>0.54973496422244483</v>
      </c>
      <c r="BK44" s="29">
        <f t="shared" si="49"/>
        <v>0.56590145346304066</v>
      </c>
      <c r="BL44" s="29">
        <f>BK44+BL22</f>
        <v>0.64317245498515274</v>
      </c>
      <c r="BM44" s="29">
        <f t="shared" ref="BM44:BO44" si="50">BL44+BM22</f>
        <v>0.69412960408843249</v>
      </c>
      <c r="BN44" s="29">
        <f t="shared" si="50"/>
        <v>0.72295084260531628</v>
      </c>
      <c r="BO44" s="29">
        <f t="shared" si="50"/>
        <v>0.76001693476539189</v>
      </c>
    </row>
    <row r="45" spans="1:67" x14ac:dyDescent="0.15">
      <c r="B45" s="21" t="s">
        <v>372</v>
      </c>
      <c r="C45" s="29"/>
      <c r="D45" s="29"/>
      <c r="E45" s="29"/>
      <c r="F45" s="29"/>
      <c r="G45" s="29"/>
      <c r="H45" s="29"/>
      <c r="I45" s="29"/>
      <c r="J45" s="29"/>
      <c r="K45" s="29"/>
      <c r="L45" s="29"/>
      <c r="M45" s="29"/>
      <c r="N45" s="29">
        <f>N33</f>
        <v>0.2102</v>
      </c>
      <c r="O45" s="29">
        <f>N45+O22</f>
        <v>0.20604926386669711</v>
      </c>
      <c r="P45" s="29">
        <f t="shared" ref="P45:BO45" si="51">O45+P22</f>
        <v>0.19823839139805755</v>
      </c>
      <c r="Q45" s="29">
        <f t="shared" si="51"/>
        <v>0.19377141460204655</v>
      </c>
      <c r="R45" s="29">
        <f t="shared" si="51"/>
        <v>0.18701775597226555</v>
      </c>
      <c r="S45" s="29">
        <f t="shared" si="51"/>
        <v>0.20718343624495122</v>
      </c>
      <c r="T45" s="29">
        <f t="shared" si="51"/>
        <v>0.21526231758546449</v>
      </c>
      <c r="U45" s="29">
        <f t="shared" si="51"/>
        <v>0.21725510132247183</v>
      </c>
      <c r="V45" s="29">
        <f t="shared" si="51"/>
        <v>0.22490537454651557</v>
      </c>
      <c r="W45" s="29">
        <f t="shared" si="51"/>
        <v>0.21839122372157399</v>
      </c>
      <c r="X45" s="29">
        <f t="shared" si="51"/>
        <v>0.21048454554462551</v>
      </c>
      <c r="Y45" s="29">
        <f t="shared" si="51"/>
        <v>0.21756122427047037</v>
      </c>
      <c r="Z45" s="29">
        <f t="shared" si="51"/>
        <v>0.22843344200834603</v>
      </c>
      <c r="AA45" s="29">
        <f t="shared" si="51"/>
        <v>0.23177388768805673</v>
      </c>
      <c r="AB45" s="29">
        <f t="shared" si="51"/>
        <v>0.23581897771252527</v>
      </c>
      <c r="AC45" s="29">
        <f t="shared" si="51"/>
        <v>0.24027727128680201</v>
      </c>
      <c r="AD45" s="29">
        <f t="shared" si="51"/>
        <v>0.24670376982104467</v>
      </c>
      <c r="AE45" s="29">
        <f t="shared" si="51"/>
        <v>0.24221886766761405</v>
      </c>
      <c r="AF45" s="29">
        <f t="shared" si="51"/>
        <v>0.24416436141771536</v>
      </c>
      <c r="AG45" s="29">
        <f t="shared" si="51"/>
        <v>0.23745905684585306</v>
      </c>
      <c r="AH45" s="29">
        <f t="shared" si="51"/>
        <v>0.23511079677937288</v>
      </c>
      <c r="AI45" s="29">
        <f t="shared" si="51"/>
        <v>0.23576207162010376</v>
      </c>
      <c r="AJ45" s="29">
        <f t="shared" si="51"/>
        <v>0.25200811599035516</v>
      </c>
      <c r="AK45" s="29">
        <f t="shared" si="51"/>
        <v>0.28341114842392823</v>
      </c>
      <c r="AL45" s="29">
        <f t="shared" si="51"/>
        <v>0.30444402755352495</v>
      </c>
      <c r="AM45" s="29">
        <f t="shared" si="51"/>
        <v>0.321035546859953</v>
      </c>
      <c r="AN45" s="29">
        <f t="shared" si="51"/>
        <v>0.32445335106449102</v>
      </c>
      <c r="AO45" s="29">
        <f t="shared" si="51"/>
        <v>0.3257405026768726</v>
      </c>
      <c r="AP45" s="29">
        <f t="shared" si="51"/>
        <v>0.31590246779845005</v>
      </c>
      <c r="AQ45" s="29">
        <f t="shared" si="51"/>
        <v>0.30150060170147208</v>
      </c>
      <c r="AR45" s="29">
        <f t="shared" si="51"/>
        <v>0.28542644972508935</v>
      </c>
      <c r="AS45" s="29">
        <f t="shared" si="51"/>
        <v>0.26908462161431052</v>
      </c>
      <c r="AT45" s="29">
        <f t="shared" si="51"/>
        <v>0.27084173777732307</v>
      </c>
      <c r="AU45" s="29">
        <f t="shared" si="51"/>
        <v>0.28258295271649519</v>
      </c>
      <c r="AV45" s="29">
        <f t="shared" si="51"/>
        <v>0.29073544397392842</v>
      </c>
      <c r="AW45" s="29">
        <f t="shared" si="51"/>
        <v>0.29727260197506655</v>
      </c>
      <c r="AX45" s="29">
        <f t="shared" si="51"/>
        <v>0.29569048016791982</v>
      </c>
      <c r="AY45" s="29">
        <f t="shared" si="51"/>
        <v>0.29514910710985748</v>
      </c>
      <c r="AZ45" s="29">
        <f t="shared" si="51"/>
        <v>0.29901082023687137</v>
      </c>
      <c r="BA45" s="29">
        <f t="shared" si="51"/>
        <v>0.34532510503636243</v>
      </c>
      <c r="BB45" s="29">
        <f t="shared" si="51"/>
        <v>0.38891878996120277</v>
      </c>
      <c r="BC45" s="29">
        <f t="shared" si="51"/>
        <v>0.41340419563919345</v>
      </c>
      <c r="BD45" s="29">
        <f t="shared" si="51"/>
        <v>0.43703446444373417</v>
      </c>
      <c r="BE45" s="29">
        <f t="shared" si="51"/>
        <v>0.45479101912234121</v>
      </c>
      <c r="BF45" s="29">
        <f t="shared" si="51"/>
        <v>0.47223432106464652</v>
      </c>
      <c r="BG45" s="29">
        <f t="shared" si="51"/>
        <v>0.48855868315544582</v>
      </c>
      <c r="BH45" s="29">
        <f t="shared" si="51"/>
        <v>0.50654018735685946</v>
      </c>
      <c r="BI45" s="29">
        <f t="shared" si="51"/>
        <v>0.51882665957006124</v>
      </c>
      <c r="BJ45" s="29">
        <f t="shared" si="51"/>
        <v>0.52464689613697213</v>
      </c>
      <c r="BK45" s="29">
        <f t="shared" si="51"/>
        <v>0.54081338537756796</v>
      </c>
      <c r="BL45" s="29">
        <f t="shared" si="51"/>
        <v>0.61808438689968004</v>
      </c>
      <c r="BM45" s="29">
        <f t="shared" si="51"/>
        <v>0.66904153600295979</v>
      </c>
      <c r="BN45" s="29">
        <f t="shared" si="51"/>
        <v>0.69786277451984358</v>
      </c>
      <c r="BO45" s="29">
        <f t="shared" si="51"/>
        <v>0.73492886667991919</v>
      </c>
    </row>
    <row r="46" spans="1:67" x14ac:dyDescent="0.15">
      <c r="B46" t="s">
        <v>220</v>
      </c>
      <c r="AR46" s="29">
        <f>AR5</f>
        <v>0.59516361927112749</v>
      </c>
      <c r="AS46" s="29">
        <f t="shared" ref="AS46:BL46" si="52">AR46+AS22</f>
        <v>0.57882179116034871</v>
      </c>
      <c r="AT46" s="29">
        <f t="shared" si="52"/>
        <v>0.58057890732336126</v>
      </c>
      <c r="AU46" s="29">
        <f t="shared" si="52"/>
        <v>0.59232012226253339</v>
      </c>
      <c r="AV46" s="29">
        <f t="shared" si="52"/>
        <v>0.60047261351996661</v>
      </c>
      <c r="AW46" s="29">
        <f t="shared" si="52"/>
        <v>0.6070097715211048</v>
      </c>
      <c r="AX46" s="29">
        <f t="shared" si="52"/>
        <v>0.60542764971395813</v>
      </c>
      <c r="AY46" s="29">
        <f t="shared" si="52"/>
        <v>0.60488627665589578</v>
      </c>
      <c r="AZ46" s="29">
        <f t="shared" si="52"/>
        <v>0.60874798978290967</v>
      </c>
      <c r="BA46" s="29">
        <f t="shared" si="52"/>
        <v>0.65506227458240074</v>
      </c>
      <c r="BB46" s="29">
        <f t="shared" si="52"/>
        <v>0.69865595950724113</v>
      </c>
      <c r="BC46" s="29">
        <f t="shared" si="52"/>
        <v>0.72314136518523187</v>
      </c>
      <c r="BD46" s="29">
        <f t="shared" si="52"/>
        <v>0.74677163398977264</v>
      </c>
      <c r="BE46" s="29">
        <f t="shared" si="52"/>
        <v>0.76452818866837968</v>
      </c>
      <c r="BF46" s="29">
        <f t="shared" si="52"/>
        <v>0.78197149061068505</v>
      </c>
      <c r="BG46" s="29">
        <f t="shared" si="52"/>
        <v>0.7982958527014844</v>
      </c>
      <c r="BH46" s="29">
        <f t="shared" si="52"/>
        <v>0.81627735690289804</v>
      </c>
      <c r="BI46" s="29">
        <f t="shared" si="52"/>
        <v>0.82856382911609983</v>
      </c>
      <c r="BJ46" s="29">
        <f t="shared" si="52"/>
        <v>0.83438406568301071</v>
      </c>
      <c r="BK46" s="29">
        <f t="shared" si="52"/>
        <v>0.85055055492360654</v>
      </c>
      <c r="BL46" s="29">
        <f t="shared" si="52"/>
        <v>0.92782155644571862</v>
      </c>
      <c r="BM46" s="29">
        <f t="shared" ref="BM46" si="53">BL46+BM22</f>
        <v>0.97877870554899837</v>
      </c>
      <c r="BN46" s="29">
        <f t="shared" ref="BN46" si="54">BM46+BN22</f>
        <v>1.007599944065882</v>
      </c>
      <c r="BO46" s="29">
        <f t="shared" ref="BO46" si="55">BN46+BO22</f>
        <v>1.0446660362259577</v>
      </c>
    </row>
    <row r="48" spans="1:67" x14ac:dyDescent="0.15">
      <c r="A48" s="2" t="s">
        <v>227</v>
      </c>
      <c r="C48" s="21" t="s">
        <v>225</v>
      </c>
      <c r="D48" s="36">
        <v>0.02</v>
      </c>
      <c r="E48" s="21" t="s">
        <v>226</v>
      </c>
      <c r="F48" s="36">
        <v>0.02</v>
      </c>
    </row>
    <row r="49" spans="1:67" x14ac:dyDescent="0.15">
      <c r="A49" s="21"/>
      <c r="B49" s="21" t="s">
        <v>228</v>
      </c>
      <c r="C49" s="29"/>
      <c r="D49" s="35">
        <f>D33</f>
        <v>0.28499999999999998</v>
      </c>
      <c r="E49" s="35">
        <f t="shared" ref="E49:AJ49" si="56">(1+$D$48)/(1+$F$48)*D49+E22</f>
        <v>0.26320384047267353</v>
      </c>
      <c r="F49" s="35">
        <f t="shared" si="56"/>
        <v>0.25102762003897588</v>
      </c>
      <c r="G49" s="35">
        <f t="shared" si="56"/>
        <v>0.23791353407477861</v>
      </c>
      <c r="H49" s="35">
        <f t="shared" si="56"/>
        <v>0.2218397583698814</v>
      </c>
      <c r="I49" s="35">
        <f t="shared" si="56"/>
        <v>0.20819839855202796</v>
      </c>
      <c r="J49" s="35">
        <f t="shared" si="56"/>
        <v>0.19880400548704844</v>
      </c>
      <c r="K49" s="35">
        <f t="shared" si="56"/>
        <v>0.19494896053758159</v>
      </c>
      <c r="L49" s="35">
        <f t="shared" si="56"/>
        <v>0.19918204101217796</v>
      </c>
      <c r="M49" s="35">
        <f t="shared" si="56"/>
        <v>0.19086101863886207</v>
      </c>
      <c r="N49" s="35">
        <f t="shared" si="56"/>
        <v>0.18279088228028839</v>
      </c>
      <c r="O49" s="35">
        <f t="shared" si="56"/>
        <v>0.17864014614698551</v>
      </c>
      <c r="P49" s="35">
        <f t="shared" si="56"/>
        <v>0.17082927367834594</v>
      </c>
      <c r="Q49" s="35">
        <f t="shared" si="56"/>
        <v>0.16636229688233495</v>
      </c>
      <c r="R49" s="35">
        <f t="shared" si="56"/>
        <v>0.15960863825255395</v>
      </c>
      <c r="S49" s="35">
        <f t="shared" si="56"/>
        <v>0.17977431852523962</v>
      </c>
      <c r="T49" s="35">
        <f t="shared" si="56"/>
        <v>0.18785319986575288</v>
      </c>
      <c r="U49" s="35">
        <f t="shared" si="56"/>
        <v>0.18984598360276023</v>
      </c>
      <c r="V49" s="35">
        <f t="shared" si="56"/>
        <v>0.19749625682680397</v>
      </c>
      <c r="W49" s="35">
        <f t="shared" si="56"/>
        <v>0.19098210600186238</v>
      </c>
      <c r="X49" s="35">
        <f t="shared" si="56"/>
        <v>0.1830754278249139</v>
      </c>
      <c r="Y49" s="35">
        <f t="shared" si="56"/>
        <v>0.19015210655075876</v>
      </c>
      <c r="Z49" s="35">
        <f t="shared" si="56"/>
        <v>0.20102432428863443</v>
      </c>
      <c r="AA49" s="35">
        <f t="shared" si="56"/>
        <v>0.20436476996834513</v>
      </c>
      <c r="AB49" s="35">
        <f t="shared" si="56"/>
        <v>0.20840985999281367</v>
      </c>
      <c r="AC49" s="35">
        <f t="shared" si="56"/>
        <v>0.21286815356709041</v>
      </c>
      <c r="AD49" s="35">
        <f t="shared" si="56"/>
        <v>0.21929465210133306</v>
      </c>
      <c r="AE49" s="35">
        <f t="shared" si="56"/>
        <v>0.21480974994790245</v>
      </c>
      <c r="AF49" s="35">
        <f t="shared" si="56"/>
        <v>0.21675524369800375</v>
      </c>
      <c r="AG49" s="35">
        <f t="shared" si="56"/>
        <v>0.21004993912614145</v>
      </c>
      <c r="AH49" s="35">
        <f t="shared" si="56"/>
        <v>0.20770167905966128</v>
      </c>
      <c r="AI49" s="35">
        <f t="shared" si="56"/>
        <v>0.20835295390039216</v>
      </c>
      <c r="AJ49" s="35">
        <f t="shared" si="56"/>
        <v>0.22459899827064353</v>
      </c>
      <c r="AK49" s="35">
        <f t="shared" ref="AK49:BL49" si="57">(1+$D$48)/(1+$F$48)*AJ49+AK22</f>
        <v>0.25600203070421657</v>
      </c>
      <c r="AL49" s="35">
        <f t="shared" si="57"/>
        <v>0.27703490983381329</v>
      </c>
      <c r="AM49" s="35">
        <f t="shared" si="57"/>
        <v>0.29362642914024134</v>
      </c>
      <c r="AN49" s="35">
        <f t="shared" si="57"/>
        <v>0.29704423334477936</v>
      </c>
      <c r="AO49" s="35">
        <f t="shared" si="57"/>
        <v>0.29833138495716094</v>
      </c>
      <c r="AP49" s="35">
        <f t="shared" si="57"/>
        <v>0.28849335007873839</v>
      </c>
      <c r="AQ49" s="35">
        <f t="shared" si="57"/>
        <v>0.27409148398176042</v>
      </c>
      <c r="AR49" s="35">
        <f t="shared" si="57"/>
        <v>0.25801733200537769</v>
      </c>
      <c r="AS49" s="35">
        <f t="shared" si="57"/>
        <v>0.24167550389459885</v>
      </c>
      <c r="AT49" s="35">
        <f t="shared" si="57"/>
        <v>0.24343262005761143</v>
      </c>
      <c r="AU49" s="35">
        <f t="shared" si="57"/>
        <v>0.25517383499678353</v>
      </c>
      <c r="AV49" s="35">
        <f t="shared" si="57"/>
        <v>0.26332632625421676</v>
      </c>
      <c r="AW49" s="35">
        <f t="shared" si="57"/>
        <v>0.26986348425535489</v>
      </c>
      <c r="AX49" s="35">
        <f t="shared" si="57"/>
        <v>0.26828136244820816</v>
      </c>
      <c r="AY49" s="35">
        <f t="shared" si="57"/>
        <v>0.26773998939014582</v>
      </c>
      <c r="AZ49" s="35">
        <f t="shared" si="57"/>
        <v>0.2716017025171597</v>
      </c>
      <c r="BA49" s="35">
        <f t="shared" si="57"/>
        <v>0.31791598731665077</v>
      </c>
      <c r="BB49" s="35">
        <f t="shared" si="57"/>
        <v>0.36150967224149111</v>
      </c>
      <c r="BC49" s="35">
        <f t="shared" si="57"/>
        <v>0.38599507791948179</v>
      </c>
      <c r="BD49" s="35">
        <f t="shared" si="57"/>
        <v>0.40962534672402251</v>
      </c>
      <c r="BE49" s="35">
        <f t="shared" si="57"/>
        <v>0.42738190140262955</v>
      </c>
      <c r="BF49" s="35">
        <f t="shared" si="57"/>
        <v>0.44482520334493486</v>
      </c>
      <c r="BG49" s="35">
        <f t="shared" si="57"/>
        <v>0.46114956543573415</v>
      </c>
      <c r="BH49" s="35">
        <f t="shared" si="57"/>
        <v>0.47913106963714774</v>
      </c>
      <c r="BI49" s="35">
        <f t="shared" si="57"/>
        <v>0.49141754185034947</v>
      </c>
      <c r="BJ49" s="35">
        <f t="shared" si="57"/>
        <v>0.4972377784172603</v>
      </c>
      <c r="BK49" s="35">
        <f t="shared" si="57"/>
        <v>0.51340426765785618</v>
      </c>
      <c r="BL49" s="35">
        <f t="shared" si="57"/>
        <v>0.59067526917996827</v>
      </c>
      <c r="BM49" s="35">
        <f t="shared" ref="BM49" si="58">(1+$D$48)/(1+$F$48)*BL49+BM22</f>
        <v>0.64163241828324802</v>
      </c>
      <c r="BN49" s="35">
        <f t="shared" ref="BN49:BO49" si="59">(1+$D$48)/(1+$F$48)*BM49+BN22</f>
        <v>0.6704536568001318</v>
      </c>
      <c r="BO49" s="35">
        <f t="shared" si="59"/>
        <v>0.70751974896020742</v>
      </c>
    </row>
    <row r="50" spans="1:67" x14ac:dyDescent="0.15">
      <c r="B50" s="21" t="s">
        <v>229</v>
      </c>
      <c r="N50" s="29">
        <f>N33</f>
        <v>0.2102</v>
      </c>
      <c r="O50" s="29">
        <f t="shared" ref="O50:AT50" si="60">(1+$D$48)/(1+$F$48)*N50+O22</f>
        <v>0.20604926386669711</v>
      </c>
      <c r="P50" s="29">
        <f t="shared" si="60"/>
        <v>0.19823839139805755</v>
      </c>
      <c r="Q50" s="29">
        <f t="shared" si="60"/>
        <v>0.19377141460204655</v>
      </c>
      <c r="R50" s="29">
        <f t="shared" si="60"/>
        <v>0.18701775597226555</v>
      </c>
      <c r="S50" s="29">
        <f t="shared" si="60"/>
        <v>0.20718343624495122</v>
      </c>
      <c r="T50" s="29">
        <f t="shared" si="60"/>
        <v>0.21526231758546449</v>
      </c>
      <c r="U50" s="29">
        <f t="shared" si="60"/>
        <v>0.21725510132247183</v>
      </c>
      <c r="V50" s="29">
        <f t="shared" si="60"/>
        <v>0.22490537454651557</v>
      </c>
      <c r="W50" s="29">
        <f t="shared" si="60"/>
        <v>0.21839122372157399</v>
      </c>
      <c r="X50" s="29">
        <f t="shared" si="60"/>
        <v>0.21048454554462551</v>
      </c>
      <c r="Y50" s="29">
        <f t="shared" si="60"/>
        <v>0.21756122427047037</v>
      </c>
      <c r="Z50" s="29">
        <f t="shared" si="60"/>
        <v>0.22843344200834603</v>
      </c>
      <c r="AA50" s="29">
        <f t="shared" si="60"/>
        <v>0.23177388768805673</v>
      </c>
      <c r="AB50" s="29">
        <f t="shared" si="60"/>
        <v>0.23581897771252527</v>
      </c>
      <c r="AC50" s="29">
        <f t="shared" si="60"/>
        <v>0.24027727128680201</v>
      </c>
      <c r="AD50" s="29">
        <f t="shared" si="60"/>
        <v>0.24670376982104467</v>
      </c>
      <c r="AE50" s="29">
        <f t="shared" si="60"/>
        <v>0.24221886766761405</v>
      </c>
      <c r="AF50" s="29">
        <f t="shared" si="60"/>
        <v>0.24416436141771536</v>
      </c>
      <c r="AG50" s="29">
        <f t="shared" si="60"/>
        <v>0.23745905684585306</v>
      </c>
      <c r="AH50" s="29">
        <f t="shared" si="60"/>
        <v>0.23511079677937288</v>
      </c>
      <c r="AI50" s="29">
        <f t="shared" si="60"/>
        <v>0.23576207162010376</v>
      </c>
      <c r="AJ50" s="29">
        <f t="shared" si="60"/>
        <v>0.25200811599035516</v>
      </c>
      <c r="AK50" s="29">
        <f t="shared" si="60"/>
        <v>0.28341114842392823</v>
      </c>
      <c r="AL50" s="29">
        <f t="shared" si="60"/>
        <v>0.30444402755352495</v>
      </c>
      <c r="AM50" s="29">
        <f t="shared" si="60"/>
        <v>0.321035546859953</v>
      </c>
      <c r="AN50" s="29">
        <f t="shared" si="60"/>
        <v>0.32445335106449102</v>
      </c>
      <c r="AO50" s="29">
        <f t="shared" si="60"/>
        <v>0.3257405026768726</v>
      </c>
      <c r="AP50" s="29">
        <f t="shared" si="60"/>
        <v>0.31590246779845005</v>
      </c>
      <c r="AQ50" s="29">
        <f t="shared" si="60"/>
        <v>0.30150060170147208</v>
      </c>
      <c r="AR50" s="29">
        <f t="shared" si="60"/>
        <v>0.28542644972508935</v>
      </c>
      <c r="AS50" s="29">
        <f t="shared" si="60"/>
        <v>0.26908462161431052</v>
      </c>
      <c r="AT50" s="29">
        <f t="shared" si="60"/>
        <v>0.27084173777732307</v>
      </c>
      <c r="AU50" s="29">
        <f t="shared" ref="AU50:BL50" si="61">(1+$D$48)/(1+$F$48)*AT50+AU22</f>
        <v>0.28258295271649519</v>
      </c>
      <c r="AV50" s="29">
        <f t="shared" si="61"/>
        <v>0.29073544397392842</v>
      </c>
      <c r="AW50" s="29">
        <f t="shared" si="61"/>
        <v>0.29727260197506655</v>
      </c>
      <c r="AX50" s="29">
        <f t="shared" si="61"/>
        <v>0.29569048016791982</v>
      </c>
      <c r="AY50" s="29">
        <f t="shared" si="61"/>
        <v>0.29514910710985748</v>
      </c>
      <c r="AZ50" s="29">
        <f t="shared" si="61"/>
        <v>0.29901082023687137</v>
      </c>
      <c r="BA50" s="29">
        <f t="shared" si="61"/>
        <v>0.34532510503636243</v>
      </c>
      <c r="BB50" s="29">
        <f t="shared" si="61"/>
        <v>0.38891878996120277</v>
      </c>
      <c r="BC50" s="29">
        <f t="shared" si="61"/>
        <v>0.41340419563919345</v>
      </c>
      <c r="BD50" s="29">
        <f t="shared" si="61"/>
        <v>0.43703446444373417</v>
      </c>
      <c r="BE50" s="29">
        <f t="shared" si="61"/>
        <v>0.45479101912234121</v>
      </c>
      <c r="BF50" s="29">
        <f t="shared" si="61"/>
        <v>0.47223432106464652</v>
      </c>
      <c r="BG50" s="29">
        <f t="shared" si="61"/>
        <v>0.48855868315544582</v>
      </c>
      <c r="BH50" s="29">
        <f t="shared" si="61"/>
        <v>0.50654018735685946</v>
      </c>
      <c r="BI50" s="29">
        <f t="shared" si="61"/>
        <v>0.51882665957006124</v>
      </c>
      <c r="BJ50" s="29">
        <f t="shared" si="61"/>
        <v>0.52464689613697213</v>
      </c>
      <c r="BK50" s="29">
        <f t="shared" si="61"/>
        <v>0.54081338537756796</v>
      </c>
      <c r="BL50" s="29">
        <f t="shared" si="61"/>
        <v>0.61808438689968004</v>
      </c>
      <c r="BM50" s="29">
        <f t="shared" ref="BM50" si="62">(1+$D$48)/(1+$F$48)*BL50+BM22</f>
        <v>0.66904153600295979</v>
      </c>
      <c r="BN50" s="29">
        <f t="shared" ref="BN50:BO50" si="63">(1+$D$48)/(1+$F$48)*BM50+BN22</f>
        <v>0.69786277451984358</v>
      </c>
      <c r="BO50" s="29">
        <f t="shared" si="63"/>
        <v>0.73492886667991919</v>
      </c>
    </row>
    <row r="51" spans="1:67" x14ac:dyDescent="0.15">
      <c r="B51" s="21" t="s">
        <v>230</v>
      </c>
      <c r="X51" s="29">
        <f>X33</f>
        <v>0.21024500000000002</v>
      </c>
      <c r="Y51" s="34">
        <f t="shared" ref="Y51:BL51" si="64">(1+$D$48)/(1+$F$48)*X51+Y22</f>
        <v>0.21732167872584487</v>
      </c>
      <c r="Z51" s="34">
        <f t="shared" si="64"/>
        <v>0.22819389646372054</v>
      </c>
      <c r="AA51" s="34">
        <f t="shared" si="64"/>
        <v>0.23153434214343124</v>
      </c>
      <c r="AB51" s="34">
        <f t="shared" si="64"/>
        <v>0.23557943216789978</v>
      </c>
      <c r="AC51" s="34">
        <f t="shared" si="64"/>
        <v>0.24003772574217652</v>
      </c>
      <c r="AD51" s="34">
        <f t="shared" si="64"/>
        <v>0.24646422427641917</v>
      </c>
      <c r="AE51" s="34">
        <f t="shared" si="64"/>
        <v>0.24197932212298856</v>
      </c>
      <c r="AF51" s="34">
        <f t="shared" si="64"/>
        <v>0.24392481587308987</v>
      </c>
      <c r="AG51" s="34">
        <f t="shared" si="64"/>
        <v>0.23721951130122756</v>
      </c>
      <c r="AH51" s="34">
        <f t="shared" si="64"/>
        <v>0.23487125123474739</v>
      </c>
      <c r="AI51" s="34">
        <f t="shared" si="64"/>
        <v>0.23552252607547827</v>
      </c>
      <c r="AJ51" s="34">
        <f t="shared" si="64"/>
        <v>0.25176857044572964</v>
      </c>
      <c r="AK51" s="34">
        <f t="shared" si="64"/>
        <v>0.28317160287930265</v>
      </c>
      <c r="AL51" s="34">
        <f t="shared" si="64"/>
        <v>0.30420448200889938</v>
      </c>
      <c r="AM51" s="34">
        <f t="shared" si="64"/>
        <v>0.32079600131532743</v>
      </c>
      <c r="AN51" s="34">
        <f t="shared" si="64"/>
        <v>0.32421380551986545</v>
      </c>
      <c r="AO51" s="34">
        <f t="shared" si="64"/>
        <v>0.32550095713224703</v>
      </c>
      <c r="AP51" s="34">
        <f t="shared" si="64"/>
        <v>0.31566292225382447</v>
      </c>
      <c r="AQ51" s="34">
        <f t="shared" si="64"/>
        <v>0.30126105615684651</v>
      </c>
      <c r="AR51" s="34">
        <f t="shared" si="64"/>
        <v>0.28518690418046377</v>
      </c>
      <c r="AS51" s="34">
        <f t="shared" si="64"/>
        <v>0.26884507606968494</v>
      </c>
      <c r="AT51" s="34">
        <f t="shared" si="64"/>
        <v>0.27060219223269749</v>
      </c>
      <c r="AU51" s="34">
        <f t="shared" si="64"/>
        <v>0.28234340717186962</v>
      </c>
      <c r="AV51" s="34">
        <f t="shared" si="64"/>
        <v>0.29049589842930285</v>
      </c>
      <c r="AW51" s="34">
        <f t="shared" si="64"/>
        <v>0.29703305643044098</v>
      </c>
      <c r="AX51" s="34">
        <f t="shared" si="64"/>
        <v>0.29545093462329425</v>
      </c>
      <c r="AY51" s="34">
        <f t="shared" si="64"/>
        <v>0.2949095615652319</v>
      </c>
      <c r="AZ51" s="34">
        <f t="shared" si="64"/>
        <v>0.29877127469224579</v>
      </c>
      <c r="BA51" s="34">
        <f t="shared" si="64"/>
        <v>0.34508555949173686</v>
      </c>
      <c r="BB51" s="34">
        <f t="shared" si="64"/>
        <v>0.3886792444165772</v>
      </c>
      <c r="BC51" s="34">
        <f t="shared" si="64"/>
        <v>0.41316465009456788</v>
      </c>
      <c r="BD51" s="34">
        <f t="shared" si="64"/>
        <v>0.4367949188991086</v>
      </c>
      <c r="BE51" s="34">
        <f t="shared" si="64"/>
        <v>0.45455147357771564</v>
      </c>
      <c r="BF51" s="34">
        <f t="shared" si="64"/>
        <v>0.47199477552002095</v>
      </c>
      <c r="BG51" s="34">
        <f t="shared" si="64"/>
        <v>0.48831913761082024</v>
      </c>
      <c r="BH51" s="34">
        <f t="shared" si="64"/>
        <v>0.50630064181223389</v>
      </c>
      <c r="BI51" s="34">
        <f t="shared" si="64"/>
        <v>0.51858711402543567</v>
      </c>
      <c r="BJ51" s="34">
        <f t="shared" si="64"/>
        <v>0.52440735059234656</v>
      </c>
      <c r="BK51" s="34">
        <f t="shared" si="64"/>
        <v>0.54057383983294238</v>
      </c>
      <c r="BL51" s="34">
        <f t="shared" si="64"/>
        <v>0.61784484135505446</v>
      </c>
      <c r="BM51" s="34">
        <f t="shared" ref="BM51" si="65">(1+$D$48)/(1+$F$48)*BL51+BM22</f>
        <v>0.66880199045833422</v>
      </c>
      <c r="BN51" s="34">
        <f t="shared" ref="BN51:BO51" si="66">(1+$D$48)/(1+$F$48)*BM51+BN22</f>
        <v>0.697623228975218</v>
      </c>
      <c r="BO51" s="34">
        <f t="shared" si="66"/>
        <v>0.73468932113529362</v>
      </c>
    </row>
    <row r="52" spans="1:67" x14ac:dyDescent="0.15">
      <c r="B52" s="21" t="s">
        <v>231</v>
      </c>
      <c r="AH52" s="29">
        <f>AH33</f>
        <v>0.35553499999999999</v>
      </c>
      <c r="AI52" s="34">
        <f t="shared" ref="AI52:BL52" si="67">(1+$D$48)/(1+$F$48)*AH52+AI22</f>
        <v>0.3561862748407309</v>
      </c>
      <c r="AJ52" s="34">
        <f t="shared" si="67"/>
        <v>0.3724323192109823</v>
      </c>
      <c r="AK52" s="34">
        <f t="shared" si="67"/>
        <v>0.40383535164455531</v>
      </c>
      <c r="AL52" s="34">
        <f t="shared" si="67"/>
        <v>0.42486823077415203</v>
      </c>
      <c r="AM52" s="34">
        <f t="shared" si="67"/>
        <v>0.44145975008058008</v>
      </c>
      <c r="AN52" s="34">
        <f t="shared" si="67"/>
        <v>0.4448775542851181</v>
      </c>
      <c r="AO52" s="34">
        <f t="shared" si="67"/>
        <v>0.44616470589749968</v>
      </c>
      <c r="AP52" s="34">
        <f t="shared" si="67"/>
        <v>0.43632667101907713</v>
      </c>
      <c r="AQ52" s="34">
        <f t="shared" si="67"/>
        <v>0.42192480492209916</v>
      </c>
      <c r="AR52" s="34">
        <f t="shared" si="67"/>
        <v>0.40585065294571643</v>
      </c>
      <c r="AS52" s="34">
        <f t="shared" si="67"/>
        <v>0.38950882483493759</v>
      </c>
      <c r="AT52" s="34">
        <f t="shared" si="67"/>
        <v>0.39126594099795015</v>
      </c>
      <c r="AU52" s="34">
        <f t="shared" si="67"/>
        <v>0.40300715593712227</v>
      </c>
      <c r="AV52" s="34">
        <f t="shared" si="67"/>
        <v>0.4111596471945555</v>
      </c>
      <c r="AW52" s="34">
        <f t="shared" si="67"/>
        <v>0.41769680519569363</v>
      </c>
      <c r="AX52" s="34">
        <f t="shared" si="67"/>
        <v>0.4161146833885469</v>
      </c>
      <c r="AY52" s="34">
        <f t="shared" si="67"/>
        <v>0.41557331033048456</v>
      </c>
      <c r="AZ52" s="34">
        <f t="shared" si="67"/>
        <v>0.41943502345749845</v>
      </c>
      <c r="BA52" s="34">
        <f t="shared" si="67"/>
        <v>0.46574930825698951</v>
      </c>
      <c r="BB52" s="34">
        <f t="shared" si="67"/>
        <v>0.50934299318182985</v>
      </c>
      <c r="BC52" s="34">
        <f t="shared" si="67"/>
        <v>0.53382839885982059</v>
      </c>
      <c r="BD52" s="34">
        <f t="shared" si="67"/>
        <v>0.55745866766436136</v>
      </c>
      <c r="BE52" s="34">
        <f t="shared" si="67"/>
        <v>0.5752152223429684</v>
      </c>
      <c r="BF52" s="34">
        <f t="shared" si="67"/>
        <v>0.59265852428527377</v>
      </c>
      <c r="BG52" s="34">
        <f t="shared" si="67"/>
        <v>0.60898288637607312</v>
      </c>
      <c r="BH52" s="34">
        <f t="shared" si="67"/>
        <v>0.62696439057748676</v>
      </c>
      <c r="BI52" s="34">
        <f t="shared" si="67"/>
        <v>0.63925086279068855</v>
      </c>
      <c r="BJ52" s="34">
        <f t="shared" si="67"/>
        <v>0.64507109935759943</v>
      </c>
      <c r="BK52" s="34">
        <f t="shared" si="67"/>
        <v>0.66123758859819526</v>
      </c>
      <c r="BL52" s="34">
        <f t="shared" si="67"/>
        <v>0.73850859012030734</v>
      </c>
      <c r="BM52" s="34">
        <f t="shared" ref="BM52" si="68">(1+$D$48)/(1+$F$48)*BL52+BM22</f>
        <v>0.78946573922358709</v>
      </c>
      <c r="BN52" s="34">
        <f t="shared" ref="BN52:BO52" si="69">(1+$D$48)/(1+$F$48)*BM52+BN22</f>
        <v>0.81828697774047088</v>
      </c>
      <c r="BO52" s="34">
        <f t="shared" si="69"/>
        <v>0.85535306990054649</v>
      </c>
    </row>
    <row r="53" spans="1:67" x14ac:dyDescent="0.15">
      <c r="B53" s="21" t="s">
        <v>232</v>
      </c>
      <c r="AR53" s="29">
        <f>AR33</f>
        <v>0.58882400000000001</v>
      </c>
      <c r="AS53" s="34">
        <f t="shared" ref="AS53:BL53" si="70">(1+$D$48)/(1+$F$48)*AR53+AS22</f>
        <v>0.57248217188922124</v>
      </c>
      <c r="AT53" s="34">
        <f t="shared" si="70"/>
        <v>0.57423928805223379</v>
      </c>
      <c r="AU53" s="34">
        <f t="shared" si="70"/>
        <v>0.58598050299140592</v>
      </c>
      <c r="AV53" s="34">
        <f t="shared" si="70"/>
        <v>0.59413299424883914</v>
      </c>
      <c r="AW53" s="34">
        <f t="shared" si="70"/>
        <v>0.60067015224997733</v>
      </c>
      <c r="AX53" s="34">
        <f t="shared" si="70"/>
        <v>0.59908803044283065</v>
      </c>
      <c r="AY53" s="34">
        <f t="shared" si="70"/>
        <v>0.59854665738476831</v>
      </c>
      <c r="AZ53" s="34">
        <f t="shared" si="70"/>
        <v>0.6024083705117822</v>
      </c>
      <c r="BA53" s="34">
        <f t="shared" si="70"/>
        <v>0.64872265531127327</v>
      </c>
      <c r="BB53" s="34">
        <f t="shared" si="70"/>
        <v>0.69231634023611366</v>
      </c>
      <c r="BC53" s="34">
        <f t="shared" si="70"/>
        <v>0.71680174591410439</v>
      </c>
      <c r="BD53" s="34">
        <f t="shared" si="70"/>
        <v>0.74043201471864517</v>
      </c>
      <c r="BE53" s="34">
        <f t="shared" si="70"/>
        <v>0.75818856939725221</v>
      </c>
      <c r="BF53" s="34">
        <f t="shared" si="70"/>
        <v>0.77563187133955758</v>
      </c>
      <c r="BG53" s="34">
        <f t="shared" si="70"/>
        <v>0.79195623343035693</v>
      </c>
      <c r="BH53" s="34">
        <f t="shared" si="70"/>
        <v>0.80993773763177057</v>
      </c>
      <c r="BI53" s="34">
        <f t="shared" si="70"/>
        <v>0.82222420984497235</v>
      </c>
      <c r="BJ53" s="34">
        <f t="shared" si="70"/>
        <v>0.82804444641188324</v>
      </c>
      <c r="BK53" s="34">
        <f t="shared" si="70"/>
        <v>0.84421093565247907</v>
      </c>
      <c r="BL53" s="34">
        <f t="shared" si="70"/>
        <v>0.92148193717459115</v>
      </c>
      <c r="BM53" s="34">
        <f t="shared" ref="BM53" si="71">(1+$D$48)/(1+$F$48)*BL53+BM22</f>
        <v>0.9724390862778709</v>
      </c>
      <c r="BN53" s="34">
        <f t="shared" ref="BN53:BO53" si="72">(1+$D$48)/(1+$F$48)*BM53+BN22</f>
        <v>1.0012603247947547</v>
      </c>
      <c r="BO53" s="34">
        <f t="shared" si="72"/>
        <v>1.0383264169548303</v>
      </c>
    </row>
    <row r="54" spans="1:67" x14ac:dyDescent="0.15">
      <c r="B54" s="21" t="s">
        <v>233</v>
      </c>
      <c r="BB54" s="29">
        <f>BB33</f>
        <v>0.85256900000000002</v>
      </c>
      <c r="BC54" s="34">
        <f t="shared" ref="BC54:BL54" si="73">(1+$D$48)/(1+$F$48)*BB54+BC22</f>
        <v>0.87705440567799076</v>
      </c>
      <c r="BD54" s="34">
        <f t="shared" si="73"/>
        <v>0.90068467448253153</v>
      </c>
      <c r="BE54" s="34">
        <f t="shared" si="73"/>
        <v>0.91844122916113857</v>
      </c>
      <c r="BF54" s="34">
        <f t="shared" si="73"/>
        <v>0.93588453110344394</v>
      </c>
      <c r="BG54" s="34">
        <f t="shared" si="73"/>
        <v>0.95220889319424329</v>
      </c>
      <c r="BH54" s="34">
        <f t="shared" si="73"/>
        <v>0.97019039739565693</v>
      </c>
      <c r="BI54" s="34">
        <f t="shared" si="73"/>
        <v>0.98247686960885872</v>
      </c>
      <c r="BJ54" s="34">
        <f t="shared" si="73"/>
        <v>0.9882971061757696</v>
      </c>
      <c r="BK54" s="34">
        <f t="shared" si="73"/>
        <v>1.0044635954163654</v>
      </c>
      <c r="BL54" s="34">
        <f t="shared" si="73"/>
        <v>1.0817345969384775</v>
      </c>
      <c r="BM54" s="34">
        <f t="shared" ref="BM54" si="74">(1+$D$48)/(1+$F$48)*BL54+BM22</f>
        <v>1.1326917460417574</v>
      </c>
      <c r="BN54" s="34">
        <f t="shared" ref="BN54:BO54" si="75">(1+$D$48)/(1+$F$48)*BM54+BN22</f>
        <v>1.1615129845586412</v>
      </c>
      <c r="BO54" s="34">
        <f t="shared" si="75"/>
        <v>1.1985790767187168</v>
      </c>
    </row>
    <row r="56" spans="1:67" x14ac:dyDescent="0.15">
      <c r="A56" s="21" t="s">
        <v>363</v>
      </c>
    </row>
    <row r="57" spans="1:67" x14ac:dyDescent="0.15">
      <c r="A57" s="21" t="s">
        <v>367</v>
      </c>
      <c r="B57" s="29">
        <f>AVERAGE(N36:BO36)</f>
        <v>-1.5123108504227652E-2</v>
      </c>
    </row>
    <row r="58" spans="1:67" x14ac:dyDescent="0.15">
      <c r="A58" s="62" t="s">
        <v>368</v>
      </c>
      <c r="B58" s="29">
        <f>AVERAGE(S36:BO36)</f>
        <v>-7.786093537931393E-3</v>
      </c>
    </row>
    <row r="59" spans="1:67" x14ac:dyDescent="0.15">
      <c r="A59" s="62" t="s">
        <v>369</v>
      </c>
      <c r="B59" s="29">
        <f>AVERAGE(X36:BO36)</f>
        <v>9.8092182401176686E-4</v>
      </c>
    </row>
    <row r="60" spans="1:67" x14ac:dyDescent="0.15">
      <c r="A60" s="21" t="s">
        <v>370</v>
      </c>
      <c r="B60" s="29">
        <f>AVERAGE(D36:BO36)</f>
        <v>-2.3386640623721248E-2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Charts</vt:lpstr>
      </vt:variant>
      <vt:variant>
        <vt:i4>7</vt:i4>
      </vt:variant>
    </vt:vector>
  </HeadingPairs>
  <TitlesOfParts>
    <vt:vector size="20" baseType="lpstr">
      <vt:lpstr>Read Me</vt:lpstr>
      <vt:lpstr>PIB et ses composants</vt:lpstr>
      <vt:lpstr>Croissance</vt:lpstr>
      <vt:lpstr>Dette des APU</vt:lpstr>
      <vt:lpstr>Dépenses et recettes</vt:lpstr>
      <vt:lpstr>Jordà-Schularick-Taylor Macro H</vt:lpstr>
      <vt:lpstr>Metadata JST</vt:lpstr>
      <vt:lpstr>Graphiques de prés</vt:lpstr>
      <vt:lpstr>Series - utilise deficit public</vt:lpstr>
      <vt:lpstr>Series - utilise chgB</vt:lpstr>
      <vt:lpstr>solde conjoncturel</vt:lpstr>
      <vt:lpstr>adrien v2</vt:lpstr>
      <vt:lpstr>Credit ratings</vt:lpstr>
      <vt:lpstr>r et g </vt:lpstr>
      <vt:lpstr>variation dette </vt:lpstr>
      <vt:lpstr>variation dette 2</vt:lpstr>
      <vt:lpstr>variation dette 1</vt:lpstr>
      <vt:lpstr>deficit et ASF</vt:lpstr>
      <vt:lpstr>contrefactuels</vt:lpstr>
      <vt:lpstr>déficit primaire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 Frédéric</dc:creator>
  <cp:lastModifiedBy>Alex Jeffrey Wellman</cp:lastModifiedBy>
  <dcterms:created xsi:type="dcterms:W3CDTF">2017-04-24T14:57:36Z</dcterms:created>
  <dcterms:modified xsi:type="dcterms:W3CDTF">2024-05-21T16:50:34Z</dcterms:modified>
</cp:coreProperties>
</file>