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frgputneduar-my.sharepoint.com/personal/emanuel_casulo_alumnos_frgp_utn_edu_ar/Documents/Proyecto Final - Ratas de laboratorio/UML-Informes-Carga de datos/"/>
    </mc:Choice>
  </mc:AlternateContent>
  <xr:revisionPtr revIDLastSave="2423" documentId="8_{838692DA-4510-4440-861C-91BF2A6136D8}" xr6:coauthVersionLast="47" xr6:coauthVersionMax="47" xr10:uidLastSave="{B0EC2435-A806-451A-87CE-299C76392E2B}"/>
  <bookViews>
    <workbookView xWindow="28680" yWindow="-120" windowWidth="29040" windowHeight="15840" activeTab="1" xr2:uid="{FA62D780-27C3-482D-91CD-322FFB965E41}"/>
  </bookViews>
  <sheets>
    <sheet name="Empleado" sheetId="1" r:id="rId1"/>
    <sheet name="Pedidos" sheetId="3" r:id="rId2"/>
    <sheet name="Productos" sheetId="2" r:id="rId3"/>
    <sheet name="Calculos" sheetId="7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8" i="3" l="1"/>
  <c r="G97" i="3"/>
  <c r="G96" i="3"/>
  <c r="G90" i="3"/>
  <c r="G89" i="3"/>
  <c r="B97" i="3"/>
  <c r="B96" i="3"/>
  <c r="B91" i="3"/>
  <c r="B90" i="3"/>
  <c r="B89" i="3"/>
  <c r="N69" i="3"/>
  <c r="N68" i="3"/>
  <c r="N67" i="3"/>
  <c r="N66" i="3"/>
  <c r="M76" i="3"/>
  <c r="O76" i="3" s="1"/>
  <c r="M78" i="3"/>
  <c r="O78" i="3" s="1"/>
  <c r="O79" i="3"/>
  <c r="N79" i="3"/>
  <c r="M79" i="3"/>
  <c r="N78" i="3"/>
  <c r="O77" i="3"/>
  <c r="N77" i="3"/>
  <c r="M77" i="3"/>
  <c r="N76" i="3"/>
  <c r="E76" i="3"/>
  <c r="E75" i="3"/>
  <c r="E74" i="3"/>
  <c r="E73" i="3"/>
  <c r="E72" i="3"/>
  <c r="E71" i="3"/>
  <c r="E70" i="3"/>
  <c r="E69" i="3"/>
  <c r="E68" i="3"/>
  <c r="B70" i="3"/>
  <c r="B72" i="3"/>
  <c r="B74" i="3"/>
  <c r="B76" i="3"/>
  <c r="B78" i="3"/>
  <c r="B80" i="3"/>
  <c r="B82" i="3"/>
  <c r="B71" i="3"/>
  <c r="B73" i="3"/>
  <c r="B81" i="3"/>
  <c r="B79" i="3"/>
  <c r="B77" i="3"/>
  <c r="B75" i="3"/>
  <c r="B69" i="3"/>
  <c r="B68" i="3"/>
  <c r="J4" i="7"/>
  <c r="J3" i="7"/>
  <c r="J2" i="7"/>
</calcChain>
</file>

<file path=xl/sharedStrings.xml><?xml version="1.0" encoding="utf-8"?>
<sst xmlns="http://schemas.openxmlformats.org/spreadsheetml/2006/main" count="443" uniqueCount="213">
  <si>
    <t>ADMIN</t>
  </si>
  <si>
    <t>Ingreso</t>
  </si>
  <si>
    <t>Egreso</t>
  </si>
  <si>
    <t>Nombre</t>
  </si>
  <si>
    <t>Brian</t>
  </si>
  <si>
    <t>Juan</t>
  </si>
  <si>
    <t>Emanuel</t>
  </si>
  <si>
    <t>Matias</t>
  </si>
  <si>
    <t>Santiago</t>
  </si>
  <si>
    <t>Alex</t>
  </si>
  <si>
    <t>Apellido</t>
  </si>
  <si>
    <t>Lara</t>
  </si>
  <si>
    <t>Gonzalez</t>
  </si>
  <si>
    <t>Casulo</t>
  </si>
  <si>
    <t>Islas</t>
  </si>
  <si>
    <t>Garcia</t>
  </si>
  <si>
    <t>Welz</t>
  </si>
  <si>
    <t>Dni</t>
  </si>
  <si>
    <t>Email</t>
  </si>
  <si>
    <t>brian@gmail.com</t>
  </si>
  <si>
    <t>juan@gmail.com</t>
  </si>
  <si>
    <t>manu@gmail.com</t>
  </si>
  <si>
    <t>mati@gmai.com</t>
  </si>
  <si>
    <t>santi@gmail.com</t>
  </si>
  <si>
    <t>alex@gmail.com</t>
  </si>
  <si>
    <t>Telefono</t>
  </si>
  <si>
    <t>Legajo</t>
  </si>
  <si>
    <t>Categoria</t>
  </si>
  <si>
    <t>Password</t>
  </si>
  <si>
    <t>Calle</t>
  </si>
  <si>
    <t>Arenales</t>
  </si>
  <si>
    <t>Jose Pena</t>
  </si>
  <si>
    <t>Luis Pasteur</t>
  </si>
  <si>
    <t>Ugarte</t>
  </si>
  <si>
    <t xml:space="preserve">Quilmes </t>
  </si>
  <si>
    <t>Rodiguez Pena</t>
  </si>
  <si>
    <t>Altura</t>
  </si>
  <si>
    <t>Localidad</t>
  </si>
  <si>
    <t>Pacheco</t>
  </si>
  <si>
    <t>San isidro</t>
  </si>
  <si>
    <t>Tigre</t>
  </si>
  <si>
    <t>Jose c paz</t>
  </si>
  <si>
    <t>Vicente Lopez</t>
  </si>
  <si>
    <t>Provincia</t>
  </si>
  <si>
    <t>Buenos Aires</t>
  </si>
  <si>
    <t>empleado</t>
  </si>
  <si>
    <t xml:space="preserve">legajo </t>
  </si>
  <si>
    <t>cantidad producto</t>
  </si>
  <si>
    <t>Empleado</t>
  </si>
  <si>
    <t>IdPedido</t>
  </si>
  <si>
    <t>IdProducto</t>
  </si>
  <si>
    <t>Cantidad</t>
  </si>
  <si>
    <t>Estado</t>
  </si>
  <si>
    <t>Stock</t>
  </si>
  <si>
    <t>Mother</t>
  </si>
  <si>
    <t>Id Producto</t>
  </si>
  <si>
    <t>Marca</t>
  </si>
  <si>
    <t>Precio</t>
  </si>
  <si>
    <t>Procesadores</t>
  </si>
  <si>
    <t>Memoria Ram</t>
  </si>
  <si>
    <t>Mouse</t>
  </si>
  <si>
    <t>Teclado</t>
  </si>
  <si>
    <t>Placa de video Nvidia</t>
  </si>
  <si>
    <t>Placa de video AMD</t>
  </si>
  <si>
    <t>Gabinete</t>
  </si>
  <si>
    <t>Total</t>
  </si>
  <si>
    <t>TERMINE DE HACER Productos.dat COMPLETO !!!</t>
  </si>
  <si>
    <t>2 = e</t>
  </si>
  <si>
    <t>1 = i</t>
  </si>
  <si>
    <t xml:space="preserve">Fecha 12/02/2022 </t>
  </si>
  <si>
    <t>Correctamente</t>
  </si>
  <si>
    <t xml:space="preserve">Subido </t>
  </si>
  <si>
    <t xml:space="preserve">Fecha 12/03/2022 </t>
  </si>
  <si>
    <t xml:space="preserve">Fecha 15/05/2022 </t>
  </si>
  <si>
    <t xml:space="preserve">Fecha 17/05/2022 </t>
  </si>
  <si>
    <t xml:space="preserve">Fecha 6/07/2022 </t>
  </si>
  <si>
    <t xml:space="preserve">Fecha 10/09/2022 </t>
  </si>
  <si>
    <t xml:space="preserve">Gigabyte </t>
  </si>
  <si>
    <t>Mother GA A320M</t>
  </si>
  <si>
    <t xml:space="preserve">Asus Prime </t>
  </si>
  <si>
    <t>Mother A5020M K</t>
  </si>
  <si>
    <t xml:space="preserve">MSI </t>
  </si>
  <si>
    <t>Mother B360 Mortar</t>
  </si>
  <si>
    <t xml:space="preserve">Mother B450M Pro vdh max </t>
  </si>
  <si>
    <t>Mother X570 P</t>
  </si>
  <si>
    <t xml:space="preserve">Asrock </t>
  </si>
  <si>
    <t>Mother B450</t>
  </si>
  <si>
    <t>Mother B550 Phantom</t>
  </si>
  <si>
    <t xml:space="preserve">Asus </t>
  </si>
  <si>
    <t>Mother Rog Strix B550 XE</t>
  </si>
  <si>
    <t xml:space="preserve">AMD </t>
  </si>
  <si>
    <t>Procesador Ryzen 3 3200G</t>
  </si>
  <si>
    <t>Procesador Ryzen 5 3600</t>
  </si>
  <si>
    <t>Procesador Ryzen 5 5600G</t>
  </si>
  <si>
    <t>Procesador Ryzen 7 5700G</t>
  </si>
  <si>
    <t>AMD</t>
  </si>
  <si>
    <t>Procesador Ryzen 7 5800X</t>
  </si>
  <si>
    <t>Procesador i3 10100</t>
  </si>
  <si>
    <t>Intel</t>
  </si>
  <si>
    <t>Procesador i5 11600KF</t>
  </si>
  <si>
    <t>Procesador  i9 11900</t>
  </si>
  <si>
    <t>Tforce</t>
  </si>
  <si>
    <t>Memoria Ram DDR4 8 GB 2666mhz</t>
  </si>
  <si>
    <t xml:space="preserve">Tforece </t>
  </si>
  <si>
    <t>Kingston Fury</t>
  </si>
  <si>
    <t>Memoria Ram DDR4 8GB 3200mhz</t>
  </si>
  <si>
    <t xml:space="preserve">Crucial </t>
  </si>
  <si>
    <t>Memoria Ram DDR4 16GB 2666mhz</t>
  </si>
  <si>
    <t xml:space="preserve">Geil </t>
  </si>
  <si>
    <t xml:space="preserve">Patriot </t>
  </si>
  <si>
    <t>Memoria Ram 2x8GB 3200mhz RGB</t>
  </si>
  <si>
    <t>MSI</t>
  </si>
  <si>
    <t xml:space="preserve">Zotac </t>
  </si>
  <si>
    <t xml:space="preserve">GALAX </t>
  </si>
  <si>
    <t>Radeon</t>
  </si>
  <si>
    <t xml:space="preserve">Radeon </t>
  </si>
  <si>
    <t>Asrock</t>
  </si>
  <si>
    <t xml:space="preserve"> Kolink</t>
  </si>
  <si>
    <t xml:space="preserve">Gabinete K3 RGB M ATX </t>
  </si>
  <si>
    <t xml:space="preserve">ASUS </t>
  </si>
  <si>
    <t>Gabinete ROG STRIX Aluminum</t>
  </si>
  <si>
    <t xml:space="preserve">ASUS TUF </t>
  </si>
  <si>
    <t>Gabinete GT501  Black</t>
  </si>
  <si>
    <t xml:space="preserve">Be Quiet </t>
  </si>
  <si>
    <t>Gabinete DARK BASE PRO 900</t>
  </si>
  <si>
    <t xml:space="preserve">Aerocool </t>
  </si>
  <si>
    <t>Gabinete RGB Tower</t>
  </si>
  <si>
    <t xml:space="preserve">Thermaltake </t>
  </si>
  <si>
    <t xml:space="preserve">Gabinete H100 Tempered </t>
  </si>
  <si>
    <t>SuperPower</t>
  </si>
  <si>
    <t xml:space="preserve">Gabinete  Demeanor </t>
  </si>
  <si>
    <t>Gabinete V200 Tempered</t>
  </si>
  <si>
    <t>Thermaltake</t>
  </si>
  <si>
    <t xml:space="preserve">Noga </t>
  </si>
  <si>
    <t>Mouse NGM 460</t>
  </si>
  <si>
    <t xml:space="preserve">Netmak  </t>
  </si>
  <si>
    <t>Mouse M01</t>
  </si>
  <si>
    <t>Logitech</t>
  </si>
  <si>
    <t>Mouse M170</t>
  </si>
  <si>
    <t>Mouse ROG STRIX Evolve</t>
  </si>
  <si>
    <t xml:space="preserve">Mouse G903 </t>
  </si>
  <si>
    <t xml:space="preserve">Redragon </t>
  </si>
  <si>
    <t>Mouse M710 Memealion</t>
  </si>
  <si>
    <t xml:space="preserve">Mouse Cobra M711 </t>
  </si>
  <si>
    <t xml:space="preserve">Logitech </t>
  </si>
  <si>
    <t>Mouse G PRO Hero Gaming</t>
  </si>
  <si>
    <t>Teclado Gaming MK10</t>
  </si>
  <si>
    <t xml:space="preserve">Wesdar </t>
  </si>
  <si>
    <t>Teclado Harope PRO K503</t>
  </si>
  <si>
    <t>Redragon</t>
  </si>
  <si>
    <t>Teclado Shiva K512</t>
  </si>
  <si>
    <t>Asus TUF</t>
  </si>
  <si>
    <t>Teclado Gaming K5 US</t>
  </si>
  <si>
    <t xml:space="preserve">Xtrike </t>
  </si>
  <si>
    <t>Teclado 205 MK</t>
  </si>
  <si>
    <t>Teclado Mecanico K835</t>
  </si>
  <si>
    <t>Cooler Master</t>
  </si>
  <si>
    <t>Teclado CK352</t>
  </si>
  <si>
    <t xml:space="preserve">HyperX </t>
  </si>
  <si>
    <t>Teclado Aqua US</t>
  </si>
  <si>
    <t>Memoria Ram DDR4 16GB 3000mhz</t>
  </si>
  <si>
    <t>Memoria Ram DDR4 16GB 3600mhz</t>
  </si>
  <si>
    <t>GPU RTX 4090 24GB GDDR6</t>
  </si>
  <si>
    <t xml:space="preserve">GPU RTX 3080 10GB GDDR6X </t>
  </si>
  <si>
    <t xml:space="preserve">GPU RTX 3070 Ti 8GB GDDR6X </t>
  </si>
  <si>
    <t xml:space="preserve">GPU GTX 1660 S 6GB </t>
  </si>
  <si>
    <t xml:space="preserve">GPU GTX 1660 6GB GDDR5 </t>
  </si>
  <si>
    <t>GPU GTX 1630 4GB DDR6</t>
  </si>
  <si>
    <t>GPU G210 1GB DDR3</t>
  </si>
  <si>
    <t xml:space="preserve">GPU RTX 3050 8GB </t>
  </si>
  <si>
    <t xml:space="preserve">GPU RX 6800 XT 16GB GDDR6 </t>
  </si>
  <si>
    <t>GPU RX 6800 16GB GDDR6</t>
  </si>
  <si>
    <t>GPU RX 6700 XT 12GB GDDR6</t>
  </si>
  <si>
    <t>GPU RX 6650 XT 8GB GDDR6</t>
  </si>
  <si>
    <t xml:space="preserve">GPU RX 6650 XT 8GB GDDR6 </t>
  </si>
  <si>
    <t xml:space="preserve">GPU RX 6500 XT 4GB GDDR6 </t>
  </si>
  <si>
    <t xml:space="preserve">GPU RX 570 8GB GDDR5 </t>
  </si>
  <si>
    <t>GPU XFX RX 570 8GB DDR5</t>
  </si>
  <si>
    <t>Id pedido</t>
  </si>
  <si>
    <t xml:space="preserve">Cantidad </t>
  </si>
  <si>
    <t xml:space="preserve">Pedidos cargados </t>
  </si>
  <si>
    <t>Febrero</t>
  </si>
  <si>
    <t>Marzo</t>
  </si>
  <si>
    <t>Mayo</t>
  </si>
  <si>
    <t>Julio</t>
  </si>
  <si>
    <t>Septiembre</t>
  </si>
  <si>
    <t>Informes Globales</t>
  </si>
  <si>
    <t>Productos cargados</t>
  </si>
  <si>
    <t xml:space="preserve">Nombre </t>
  </si>
  <si>
    <t>Cargados</t>
  </si>
  <si>
    <t>Pendientes</t>
  </si>
  <si>
    <t>Totales</t>
  </si>
  <si>
    <t xml:space="preserve">Apellido </t>
  </si>
  <si>
    <t>Pedidos Cargados Estado 1</t>
  </si>
  <si>
    <t>Informes por Empleados</t>
  </si>
  <si>
    <t>Cantidades por producto</t>
  </si>
  <si>
    <t>Estado 0</t>
  </si>
  <si>
    <t>Estado 1</t>
  </si>
  <si>
    <t xml:space="preserve">sock productos por categoria </t>
  </si>
  <si>
    <t xml:space="preserve">FALTA CORREGIR IMANIP </t>
  </si>
  <si>
    <t>Mes</t>
  </si>
  <si>
    <t xml:space="preserve">Emanuel </t>
  </si>
  <si>
    <t xml:space="preserve">Casulo </t>
  </si>
  <si>
    <t>Legajo: 24482</t>
  </si>
  <si>
    <t>Año 2022</t>
  </si>
  <si>
    <t>Pedidos Mensuales ingreso</t>
  </si>
  <si>
    <t>Pedidos Mensuales Ingreso</t>
  </si>
  <si>
    <t xml:space="preserve">Matias </t>
  </si>
  <si>
    <t>Legajo: 23635</t>
  </si>
  <si>
    <t xml:space="preserve">Satiago </t>
  </si>
  <si>
    <t>Legajo: 24503</t>
  </si>
  <si>
    <t>Legajo: 24583</t>
  </si>
  <si>
    <t>Pedidos Mensuales Egreso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</si>
</sst>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8"/>
      <name val="Calibri"/>
      <family val="2"/>
      <scheme val="minor"/>
    </font>
    <font>
      <b/>
      <sz val="11"/>
      <color rgb="FFFFFFFF"/>
      <name val="Calibri"/>
      <family val="2"/>
    </font>
    <font>
      <sz val="11"/>
      <color rgb="FF000000"/>
      <name val="Calibri"/>
      <family val="2"/>
    </font>
    <font>
      <u/>
      <sz val="11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</font>
    <font>
      <b/>
      <sz val="11"/>
      <color theme="1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rgb="FF000000"/>
        <bgColor rgb="FF000000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  <fill>
      <patternFill patternType="solid">
        <fgColor theme="1"/>
        <bgColor theme="1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FF0000"/>
        <bgColor indexed="64"/>
      </patternFill>
    </fill>
    <fill>
      <patternFill patternType="solid">
        <fgColor theme="4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0.39997558519241921"/>
        <bgColor theme="0" tint="-0.14999847407452621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39997558519241921"/>
        <bgColor theme="0" tint="-0.14999847407452621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theme="1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theme="1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6" fillId="8" borderId="0" applyNumberFormat="0" applyBorder="0" applyAlignment="0" applyProtection="0"/>
    <xf numFmtId="0" fontId="9" fillId="12" borderId="0" applyNumberFormat="0" applyBorder="0" applyAlignment="0" applyProtection="0"/>
    <xf numFmtId="0" fontId="8" fillId="13" borderId="0" applyNumberFormat="0" applyBorder="0" applyAlignment="0" applyProtection="0"/>
    <xf numFmtId="0" fontId="9" fillId="14" borderId="0" applyNumberFormat="0" applyBorder="0" applyAlignment="0" applyProtection="0"/>
    <xf numFmtId="0" fontId="8" fillId="15" borderId="0" applyNumberFormat="0" applyBorder="0" applyAlignment="0" applyProtection="0"/>
  </cellStyleXfs>
  <cellXfs count="108">
    <xf numFmtId="0" fontId="0" fillId="0" borderId="0" xfId="0"/>
    <xf numFmtId="0" fontId="0" fillId="0" borderId="0" xfId="0" applyAlignment="1">
      <alignment horizontal="left"/>
    </xf>
    <xf numFmtId="0" fontId="1" fillId="0" borderId="0" xfId="1" applyAlignment="1">
      <alignment horizontal="left"/>
    </xf>
    <xf numFmtId="0" fontId="5" fillId="0" borderId="0" xfId="0" applyFont="1"/>
    <xf numFmtId="0" fontId="5" fillId="0" borderId="0" xfId="0" applyFont="1" applyAlignment="1">
      <alignment horizontal="left"/>
    </xf>
    <xf numFmtId="0" fontId="0" fillId="7" borderId="0" xfId="0" applyFill="1"/>
    <xf numFmtId="0" fontId="0" fillId="7" borderId="0" xfId="0" applyFill="1" applyAlignment="1">
      <alignment horizontal="left"/>
    </xf>
    <xf numFmtId="0" fontId="0" fillId="10" borderId="1" xfId="0" applyFill="1" applyBorder="1" applyAlignment="1">
      <alignment horizontal="left"/>
    </xf>
    <xf numFmtId="0" fontId="0" fillId="0" borderId="1" xfId="0" applyBorder="1" applyAlignment="1">
      <alignment horizontal="left"/>
    </xf>
    <xf numFmtId="0" fontId="1" fillId="10" borderId="1" xfId="1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11" borderId="2" xfId="0" applyFill="1" applyBorder="1" applyAlignment="1">
      <alignment horizontal="center" vertical="center"/>
    </xf>
    <xf numFmtId="0" fontId="8" fillId="13" borderId="2" xfId="4" applyBorder="1" applyAlignment="1">
      <alignment horizontal="center" vertical="center"/>
    </xf>
    <xf numFmtId="0" fontId="10" fillId="17" borderId="2" xfId="2" applyFont="1" applyFill="1" applyBorder="1" applyAlignment="1">
      <alignment horizontal="center" vertical="center"/>
    </xf>
    <xf numFmtId="0" fontId="10" fillId="14" borderId="2" xfId="5" applyFont="1" applyBorder="1" applyAlignment="1">
      <alignment horizontal="center" vertical="center"/>
    </xf>
    <xf numFmtId="0" fontId="10" fillId="17" borderId="2" xfId="5" applyFont="1" applyFill="1" applyBorder="1" applyAlignment="1">
      <alignment horizontal="center" vertical="center"/>
    </xf>
    <xf numFmtId="0" fontId="10" fillId="5" borderId="2" xfId="4" applyFont="1" applyFill="1" applyBorder="1" applyAlignment="1">
      <alignment horizontal="center" vertical="center"/>
    </xf>
    <xf numFmtId="0" fontId="0" fillId="6" borderId="2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7" fillId="9" borderId="2" xfId="0" applyFont="1" applyFill="1" applyBorder="1" applyAlignment="1">
      <alignment horizontal="center" vertical="center"/>
    </xf>
    <xf numFmtId="0" fontId="4" fillId="3" borderId="2" xfId="0" applyFont="1" applyFill="1" applyBorder="1" applyAlignment="1">
      <alignment horizontal="center" vertical="center"/>
    </xf>
    <xf numFmtId="0" fontId="0" fillId="0" borderId="2" xfId="0" applyBorder="1"/>
    <xf numFmtId="0" fontId="0" fillId="18" borderId="2" xfId="0" applyFill="1" applyBorder="1" applyAlignment="1">
      <alignment horizontal="center" vertical="center"/>
    </xf>
    <xf numFmtId="0" fontId="7" fillId="9" borderId="6" xfId="0" applyFont="1" applyFill="1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left" vertical="center"/>
    </xf>
    <xf numFmtId="0" fontId="0" fillId="10" borderId="8" xfId="0" applyFill="1" applyBorder="1" applyAlignment="1">
      <alignment horizontal="left"/>
    </xf>
    <xf numFmtId="0" fontId="0" fillId="0" borderId="7" xfId="0" applyBorder="1"/>
    <xf numFmtId="0" fontId="10" fillId="5" borderId="2" xfId="5" applyFont="1" applyFill="1" applyBorder="1" applyAlignment="1">
      <alignment horizontal="center" vertical="center"/>
    </xf>
    <xf numFmtId="0" fontId="10" fillId="5" borderId="2" xfId="2" applyFont="1" applyFill="1" applyBorder="1" applyAlignment="1">
      <alignment horizontal="center" vertical="center"/>
    </xf>
    <xf numFmtId="0" fontId="9" fillId="19" borderId="2" xfId="3" applyFill="1" applyBorder="1" applyAlignment="1">
      <alignment horizontal="center" vertical="center"/>
    </xf>
    <xf numFmtId="0" fontId="9" fillId="19" borderId="3" xfId="3" applyFill="1" applyBorder="1" applyAlignment="1">
      <alignment horizontal="center" vertical="center"/>
    </xf>
    <xf numFmtId="0" fontId="10" fillId="17" borderId="2" xfId="4" applyFont="1" applyFill="1" applyBorder="1" applyAlignment="1">
      <alignment horizontal="center" vertical="center"/>
    </xf>
    <xf numFmtId="0" fontId="8" fillId="11" borderId="4" xfId="6" applyFill="1" applyBorder="1" applyAlignment="1">
      <alignment horizontal="center" vertical="center"/>
    </xf>
    <xf numFmtId="0" fontId="0" fillId="22" borderId="2" xfId="0" applyFill="1" applyBorder="1" applyAlignment="1">
      <alignment horizontal="left" vertical="center"/>
    </xf>
    <xf numFmtId="0" fontId="0" fillId="20" borderId="2" xfId="0" applyFill="1" applyBorder="1" applyAlignment="1">
      <alignment horizontal="left" vertical="center"/>
    </xf>
    <xf numFmtId="0" fontId="0" fillId="21" borderId="2" xfId="0" applyFill="1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8" fillId="11" borderId="2" xfId="6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20" borderId="2" xfId="0" applyFill="1" applyBorder="1" applyAlignment="1">
      <alignment horizontal="left" vertical="center" wrapText="1"/>
    </xf>
    <xf numFmtId="0" fontId="11" fillId="0" borderId="0" xfId="0" applyFont="1"/>
    <xf numFmtId="0" fontId="0" fillId="0" borderId="0" xfId="0"/>
    <xf numFmtId="0" fontId="10" fillId="14" borderId="2" xfId="5" applyFont="1" applyBorder="1" applyAlignment="1">
      <alignment horizontal="center" vertical="center"/>
    </xf>
    <xf numFmtId="0" fontId="12" fillId="4" borderId="0" xfId="0" applyFont="1" applyFill="1"/>
    <xf numFmtId="0" fontId="0" fillId="16" borderId="2" xfId="0" applyFill="1" applyBorder="1" applyAlignment="1">
      <alignment horizontal="center" vertical="center"/>
    </xf>
    <xf numFmtId="0" fontId="10" fillId="14" borderId="2" xfId="5" applyFont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0" fillId="0" borderId="0" xfId="0"/>
    <xf numFmtId="0" fontId="0" fillId="4" borderId="0" xfId="0" applyFill="1"/>
    <xf numFmtId="0" fontId="0" fillId="0" borderId="0" xfId="0" applyAlignment="1">
      <alignment horizontal="center" vertical="center" wrapText="1"/>
    </xf>
    <xf numFmtId="0" fontId="0" fillId="5" borderId="2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16" borderId="9" xfId="0" applyFill="1" applyBorder="1" applyAlignment="1">
      <alignment horizontal="center" vertical="center"/>
    </xf>
    <xf numFmtId="0" fontId="0" fillId="16" borderId="10" xfId="0" applyFill="1" applyBorder="1" applyAlignment="1">
      <alignment horizontal="center" vertical="center"/>
    </xf>
    <xf numFmtId="0" fontId="0" fillId="16" borderId="11" xfId="0" applyFill="1" applyBorder="1" applyAlignment="1">
      <alignment horizontal="center" vertical="center"/>
    </xf>
    <xf numFmtId="0" fontId="0" fillId="16" borderId="2" xfId="0" applyFill="1" applyBorder="1" applyAlignment="1">
      <alignment horizontal="center" vertical="center"/>
    </xf>
    <xf numFmtId="0" fontId="0" fillId="18" borderId="2" xfId="0" applyFill="1" applyBorder="1" applyAlignment="1">
      <alignment horizontal="center" vertical="center"/>
    </xf>
    <xf numFmtId="0" fontId="10" fillId="5" borderId="4" xfId="4" applyFont="1" applyFill="1" applyBorder="1" applyAlignment="1">
      <alignment horizontal="center" vertical="center"/>
    </xf>
    <xf numFmtId="0" fontId="10" fillId="5" borderId="3" xfId="4" applyFont="1" applyFill="1" applyBorder="1" applyAlignment="1">
      <alignment horizontal="center" vertical="center"/>
    </xf>
    <xf numFmtId="0" fontId="10" fillId="5" borderId="5" xfId="4" applyFont="1" applyFill="1" applyBorder="1" applyAlignment="1">
      <alignment horizontal="center" vertical="center"/>
    </xf>
    <xf numFmtId="0" fontId="8" fillId="15" borderId="4" xfId="6" applyBorder="1" applyAlignment="1">
      <alignment horizontal="center" vertical="center"/>
    </xf>
    <xf numFmtId="0" fontId="8" fillId="15" borderId="3" xfId="6" applyBorder="1" applyAlignment="1">
      <alignment horizontal="center" vertical="center"/>
    </xf>
    <xf numFmtId="0" fontId="8" fillId="15" borderId="5" xfId="6" applyBorder="1" applyAlignment="1">
      <alignment horizontal="center" vertical="center"/>
    </xf>
    <xf numFmtId="0" fontId="10" fillId="11" borderId="4" xfId="0" applyFont="1" applyFill="1" applyBorder="1" applyAlignment="1">
      <alignment horizontal="center" vertical="center"/>
    </xf>
    <xf numFmtId="0" fontId="10" fillId="11" borderId="5" xfId="0" applyFont="1" applyFill="1" applyBorder="1" applyAlignment="1">
      <alignment horizontal="center" vertical="center"/>
    </xf>
    <xf numFmtId="0" fontId="10" fillId="14" borderId="4" xfId="5" applyFont="1" applyBorder="1" applyAlignment="1">
      <alignment horizontal="center" vertical="center"/>
    </xf>
    <xf numFmtId="0" fontId="10" fillId="14" borderId="3" xfId="5" applyFont="1" applyBorder="1" applyAlignment="1">
      <alignment horizontal="center" vertical="center"/>
    </xf>
    <xf numFmtId="0" fontId="10" fillId="14" borderId="5" xfId="5" applyFont="1" applyBorder="1" applyAlignment="1">
      <alignment horizontal="center" vertical="center"/>
    </xf>
    <xf numFmtId="0" fontId="0" fillId="18" borderId="9" xfId="0" applyFill="1" applyBorder="1" applyAlignment="1">
      <alignment horizontal="center" vertical="center"/>
    </xf>
    <xf numFmtId="0" fontId="0" fillId="18" borderId="10" xfId="0" applyFill="1" applyBorder="1" applyAlignment="1">
      <alignment horizontal="center" vertical="center"/>
    </xf>
    <xf numFmtId="0" fontId="0" fillId="18" borderId="1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10" fillId="11" borderId="2" xfId="0" applyFont="1" applyFill="1" applyBorder="1" applyAlignment="1">
      <alignment horizontal="center" vertical="center"/>
    </xf>
    <xf numFmtId="0" fontId="0" fillId="11" borderId="2" xfId="0" applyFill="1" applyBorder="1" applyAlignment="1">
      <alignment horizontal="center" vertical="center"/>
    </xf>
    <xf numFmtId="0" fontId="8" fillId="15" borderId="2" xfId="6" applyBorder="1" applyAlignment="1">
      <alignment horizontal="center" vertical="center"/>
    </xf>
    <xf numFmtId="0" fontId="10" fillId="17" borderId="4" xfId="2" applyFont="1" applyFill="1" applyBorder="1" applyAlignment="1">
      <alignment horizontal="center" vertical="center"/>
    </xf>
    <xf numFmtId="0" fontId="10" fillId="17" borderId="5" xfId="2" applyFont="1" applyFill="1" applyBorder="1" applyAlignment="1">
      <alignment horizontal="center" vertical="center"/>
    </xf>
    <xf numFmtId="0" fontId="10" fillId="17" borderId="4" xfId="5" applyFont="1" applyFill="1" applyBorder="1" applyAlignment="1">
      <alignment horizontal="center" vertical="center"/>
    </xf>
    <xf numFmtId="0" fontId="10" fillId="17" borderId="5" xfId="5" applyFont="1" applyFill="1" applyBorder="1" applyAlignment="1">
      <alignment horizontal="center" vertical="center"/>
    </xf>
    <xf numFmtId="0" fontId="8" fillId="6" borderId="4" xfId="6" applyFill="1" applyBorder="1" applyAlignment="1">
      <alignment horizontal="center" vertical="center"/>
    </xf>
    <xf numFmtId="0" fontId="8" fillId="6" borderId="3" xfId="6" applyFill="1" applyBorder="1" applyAlignment="1">
      <alignment horizontal="center" vertical="center"/>
    </xf>
    <xf numFmtId="0" fontId="10" fillId="5" borderId="4" xfId="5" applyFont="1" applyFill="1" applyBorder="1" applyAlignment="1">
      <alignment horizontal="center" vertical="center"/>
    </xf>
    <xf numFmtId="0" fontId="10" fillId="5" borderId="5" xfId="5" applyFont="1" applyFill="1" applyBorder="1" applyAlignment="1">
      <alignment horizontal="center" vertical="center"/>
    </xf>
    <xf numFmtId="0" fontId="10" fillId="14" borderId="2" xfId="5" applyFont="1" applyBorder="1" applyAlignment="1">
      <alignment horizontal="center" vertical="center"/>
    </xf>
    <xf numFmtId="0" fontId="8" fillId="6" borderId="2" xfId="6" applyFill="1" applyBorder="1" applyAlignment="1">
      <alignment horizontal="center" vertical="center"/>
    </xf>
    <xf numFmtId="0" fontId="9" fillId="19" borderId="13" xfId="3" applyFill="1" applyBorder="1" applyAlignment="1">
      <alignment horizontal="center" vertical="center"/>
    </xf>
    <xf numFmtId="0" fontId="9" fillId="19" borderId="12" xfId="3" applyFill="1" applyBorder="1" applyAlignment="1">
      <alignment horizontal="center" vertical="center"/>
    </xf>
    <xf numFmtId="0" fontId="9" fillId="19" borderId="14" xfId="3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17" borderId="2" xfId="0" applyFill="1" applyBorder="1" applyAlignment="1">
      <alignment horizontal="center" vertical="center"/>
    </xf>
    <xf numFmtId="0" fontId="0" fillId="5" borderId="2" xfId="0" applyFill="1" applyBorder="1" applyAlignment="1">
      <alignment horizontal="center" vertical="center"/>
    </xf>
    <xf numFmtId="0" fontId="0" fillId="0" borderId="0" xfId="0" applyAlignment="1"/>
    <xf numFmtId="0" fontId="9" fillId="19" borderId="2" xfId="3" applyFill="1" applyBorder="1" applyAlignment="1">
      <alignment horizontal="center" vertical="center"/>
    </xf>
    <xf numFmtId="0" fontId="0" fillId="23" borderId="2" xfId="0" applyFill="1" applyBorder="1" applyAlignment="1">
      <alignment horizontal="center"/>
    </xf>
    <xf numFmtId="0" fontId="0" fillId="24" borderId="0" xfId="0" applyFill="1" applyAlignment="1">
      <alignment horizontal="center" vertical="center"/>
    </xf>
    <xf numFmtId="0" fontId="0" fillId="23" borderId="0" xfId="0" applyFill="1" applyAlignment="1">
      <alignment horizontal="center"/>
    </xf>
    <xf numFmtId="0" fontId="0" fillId="24" borderId="0" xfId="0" applyFill="1"/>
    <xf numFmtId="0" fontId="0" fillId="11" borderId="0" xfId="0" applyFill="1" applyAlignment="1">
      <alignment horizontal="center" vertical="center"/>
    </xf>
    <xf numFmtId="0" fontId="0" fillId="5" borderId="9" xfId="0" applyFill="1" applyBorder="1" applyAlignment="1">
      <alignment horizontal="center" vertical="center"/>
    </xf>
    <xf numFmtId="0" fontId="0" fillId="5" borderId="11" xfId="0" applyFill="1" applyBorder="1" applyAlignment="1">
      <alignment horizontal="center" vertical="center"/>
    </xf>
    <xf numFmtId="0" fontId="0" fillId="17" borderId="9" xfId="0" applyFill="1" applyBorder="1" applyAlignment="1">
      <alignment horizontal="center" vertical="center"/>
    </xf>
    <xf numFmtId="0" fontId="0" fillId="17" borderId="11" xfId="0" applyFill="1" applyBorder="1" applyAlignment="1">
      <alignment horizontal="center" vertical="center"/>
    </xf>
    <xf numFmtId="0" fontId="0" fillId="5" borderId="10" xfId="0" applyFill="1" applyBorder="1" applyAlignment="1">
      <alignment horizontal="center" vertical="center"/>
    </xf>
    <xf numFmtId="0" fontId="0" fillId="17" borderId="10" xfId="0" applyFill="1" applyBorder="1" applyAlignment="1">
      <alignment horizontal="center" vertical="center"/>
    </xf>
  </cellXfs>
  <cellStyles count="7">
    <cellStyle name="60% - Énfasis3" xfId="4" builtinId="40"/>
    <cellStyle name="60% - Énfasis6" xfId="6" builtinId="52"/>
    <cellStyle name="Énfasis1" xfId="3" builtinId="29"/>
    <cellStyle name="Énfasis5" xfId="5" builtinId="45"/>
    <cellStyle name="Hipervínculo" xfId="1" builtinId="8"/>
    <cellStyle name="Neutral" xfId="2" builtinId="28"/>
    <cellStyle name="Normal" xfId="0" builtinId="0"/>
  </cellStyles>
  <dxfs count="8"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  <dxf>
      <alignment horizontal="left" vertical="bottom" textRotation="0" wrapText="0" indent="0" justifyLastLine="0" shrinkToFit="0" readingOrder="0"/>
    </dxf>
  </dxfs>
  <tableStyles count="0" defaultTableStyle="TableStyleMedium2" defaultPivotStyle="PivotStyleLight16"/>
  <colors>
    <mruColors>
      <color rgb="FFD35C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247650</xdr:colOff>
      <xdr:row>0</xdr:row>
      <xdr:rowOff>66675</xdr:rowOff>
    </xdr:from>
    <xdr:to>
      <xdr:col>10</xdr:col>
      <xdr:colOff>847725</xdr:colOff>
      <xdr:row>9</xdr:row>
      <xdr:rowOff>47625</xdr:rowOff>
    </xdr:to>
    <xdr:sp macro="" textlink="">
      <xdr:nvSpPr>
        <xdr:cNvPr id="4" name="CuadroTexto 3">
          <a:extLst>
            <a:ext uri="{FF2B5EF4-FFF2-40B4-BE49-F238E27FC236}">
              <a16:creationId xmlns:a16="http://schemas.microsoft.com/office/drawing/2014/main" id="{86794B44-279D-9A54-BCF8-B9C657B72E89}"/>
            </a:ext>
          </a:extLst>
        </xdr:cNvPr>
        <xdr:cNvSpPr txBox="1"/>
      </xdr:nvSpPr>
      <xdr:spPr>
        <a:xfrm>
          <a:off x="5715000" y="66675"/>
          <a:ext cx="3390900" cy="1905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u="sng">
              <a:solidFill>
                <a:sysClr val="windowText" lastClr="000000"/>
              </a:solidFill>
            </a:rPr>
            <a:t>CORREGIR</a:t>
          </a:r>
          <a:r>
            <a:rPr lang="en-GB" sz="1100" u="sng" baseline="0">
              <a:solidFill>
                <a:sysClr val="windowText" lastClr="000000"/>
              </a:solidFill>
            </a:rPr>
            <a:t> PROYECTO</a:t>
          </a:r>
        </a:p>
        <a:p>
          <a:r>
            <a:rPr lang="en-GB" sz="1100">
              <a:solidFill>
                <a:srgbClr val="FF0000"/>
              </a:solidFill>
            </a:rPr>
            <a:t>CARGAR PEDIDO</a:t>
          </a:r>
          <a:r>
            <a:rPr lang="en-GB" sz="1100" baseline="0">
              <a:solidFill>
                <a:srgbClr val="FF0000"/>
              </a:solidFill>
            </a:rPr>
            <a:t> PENDIENTE </a:t>
          </a:r>
          <a:br>
            <a:rPr lang="en-GB" sz="1100" baseline="0">
              <a:solidFill>
                <a:srgbClr val="FF0000"/>
              </a:solidFill>
            </a:rPr>
          </a:br>
          <a:r>
            <a:rPr lang="en-GB" sz="1100">
              <a:solidFill>
                <a:srgbClr val="FF0000"/>
              </a:solidFill>
            </a:rPr>
            <a:t>Ingrese id de pedido:</a:t>
          </a:r>
          <a:br>
            <a:rPr lang="en-GB" sz="1100">
              <a:solidFill>
                <a:srgbClr val="FF0000"/>
              </a:solidFill>
            </a:rPr>
          </a:br>
          <a:r>
            <a:rPr lang="en-GB" sz="1100" b="1">
              <a:solidFill>
                <a:sysClr val="windowText" lastClr="000000"/>
              </a:solidFill>
            </a:rPr>
            <a:t>cin</a:t>
          </a:r>
          <a:r>
            <a:rPr lang="en-GB" sz="1100" b="1" baseline="0">
              <a:solidFill>
                <a:sysClr val="windowText" lastClr="000000"/>
              </a:solidFill>
            </a:rPr>
            <a:t> de mas sacarlo</a:t>
          </a:r>
        </a:p>
        <a:p>
          <a:endParaRPr lang="en-GB" sz="1100" baseline="0">
            <a:solidFill>
              <a:srgbClr val="FF0000"/>
            </a:solidFill>
          </a:endParaRPr>
        </a:p>
        <a:p>
          <a:r>
            <a:rPr lang="en-GB" sz="1100" b="1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sacar limpiarConsola</a:t>
          </a:r>
          <a:endParaRPr lang="en-GB" sz="1100" baseline="0">
            <a:solidFill>
              <a:srgbClr val="FF0000"/>
            </a:solidFill>
          </a:endParaRPr>
        </a:p>
        <a:p>
          <a:r>
            <a:rPr lang="en-GB" sz="1100" baseline="0">
              <a:solidFill>
                <a:srgbClr val="FF0000"/>
              </a:solidFill>
            </a:rPr>
            <a:t>Desea agregar otro producto al pedido ?</a:t>
          </a:r>
          <a:endParaRPr lang="en-GB" sz="1100" b="1" baseline="0">
            <a:solidFill>
              <a:srgbClr val="FF0000"/>
            </a:solidFill>
          </a:endParaRPr>
        </a:p>
        <a:p>
          <a:r>
            <a:rPr lang="en-GB" sz="1100" baseline="0">
              <a:solidFill>
                <a:srgbClr val="FF0000"/>
              </a:solidFill>
            </a:rPr>
            <a:t>Desea guardad pedido ingresado ?</a:t>
          </a:r>
        </a:p>
        <a:p>
          <a:r>
            <a:rPr lang="en-GB" sz="1100" baseline="0">
              <a:solidFill>
                <a:srgbClr val="FF0000"/>
              </a:solidFill>
            </a:rPr>
            <a:t>Desea agregar otro producto al pedido?</a:t>
          </a:r>
        </a:p>
        <a:p>
          <a:r>
            <a:rPr lang="en-GB" sz="1100" baseline="0">
              <a:solidFill>
                <a:srgbClr val="FF0000"/>
              </a:solidFill>
            </a:rPr>
            <a:t>Desea cargar otro pedido ?</a:t>
          </a:r>
          <a:endParaRPr lang="en-GB" sz="1100">
            <a:solidFill>
              <a:srgbClr val="FF0000"/>
            </a:solidFill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F5AF5E2-3ADD-45CF-86AF-8D3487A4DA44}" name="Tabla14" displayName="Tabla14" ref="B7:H19" totalsRowShown="0" headerRowDxfId="7" dataDxfId="6">
  <autoFilter ref="B7:H19" xr:uid="{9F5AF5E2-3ADD-45CF-86AF-8D3487A4DA44}"/>
  <tableColumns count="7">
    <tableColumn id="1" xr3:uid="{098E4D4E-4441-4459-B08F-0DC2F4BFFE8B}" name="Nombre"/>
    <tableColumn id="3" xr3:uid="{82DF56A2-3778-4B03-A3F2-04E3B0108F02}" name="Brian" dataDxfId="5"/>
    <tableColumn id="2" xr3:uid="{407C4267-B114-4B16-96B8-225BFEE4DE9B}" name="Juan" dataDxfId="4"/>
    <tableColumn id="4" xr3:uid="{AD37BD45-43EC-46BC-A196-1721782A9C5B}" name="Emanuel" dataDxfId="3"/>
    <tableColumn id="5" xr3:uid="{A25B64BC-62E5-4295-A228-92A9800F3551}" name="Matias" dataDxfId="2"/>
    <tableColumn id="6" xr3:uid="{E55C9E62-004E-4BF4-ACC5-D08415D69124}" name="Santiago" dataDxfId="1"/>
    <tableColumn id="7" xr3:uid="{E6EC9A37-197E-4128-9451-DCE24C47FC42}" name="Alex" dataDxfId="0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.xml"/><Relationship Id="rId3" Type="http://schemas.openxmlformats.org/officeDocument/2006/relationships/hyperlink" Target="mailto:mati@gmai.com" TargetMode="External"/><Relationship Id="rId7" Type="http://schemas.openxmlformats.org/officeDocument/2006/relationships/printerSettings" Target="../printerSettings/printerSettings1.bin"/><Relationship Id="rId2" Type="http://schemas.openxmlformats.org/officeDocument/2006/relationships/hyperlink" Target="mailto:manu@gmail.com" TargetMode="External"/><Relationship Id="rId1" Type="http://schemas.openxmlformats.org/officeDocument/2006/relationships/hyperlink" Target="mailto:alex@gmail.com" TargetMode="External"/><Relationship Id="rId6" Type="http://schemas.openxmlformats.org/officeDocument/2006/relationships/hyperlink" Target="mailto:brian@gmail.com" TargetMode="External"/><Relationship Id="rId5" Type="http://schemas.openxmlformats.org/officeDocument/2006/relationships/hyperlink" Target="mailto:juan@gmail.com" TargetMode="External"/><Relationship Id="rId4" Type="http://schemas.openxmlformats.org/officeDocument/2006/relationships/hyperlink" Target="mailto:santi@gmail.com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5F60A7-378B-445F-80B3-65B39325CFB2}">
  <sheetPr>
    <tabColor rgb="FFFFFF00"/>
  </sheetPr>
  <dimension ref="B6:H24"/>
  <sheetViews>
    <sheetView workbookViewId="0">
      <selection activeCell="N17" sqref="N17:N28"/>
    </sheetView>
  </sheetViews>
  <sheetFormatPr baseColWidth="10" defaultColWidth="11.42578125" defaultRowHeight="15" x14ac:dyDescent="0.25"/>
  <cols>
    <col min="2" max="2" width="15" customWidth="1"/>
    <col min="3" max="3" width="16.7109375" bestFit="1" customWidth="1"/>
    <col min="4" max="4" width="16.28515625" bestFit="1" customWidth="1"/>
    <col min="5" max="7" width="13.85546875" bestFit="1" customWidth="1"/>
    <col min="8" max="8" width="16.28515625" bestFit="1" customWidth="1"/>
  </cols>
  <sheetData>
    <row r="6" spans="2:8" x14ac:dyDescent="0.25">
      <c r="B6" s="24"/>
      <c r="C6" s="27" t="s">
        <v>0</v>
      </c>
      <c r="D6" s="27" t="s">
        <v>0</v>
      </c>
      <c r="E6" s="54" t="s">
        <v>1</v>
      </c>
      <c r="F6" s="54"/>
      <c r="G6" s="55" t="s">
        <v>2</v>
      </c>
      <c r="H6" s="55"/>
    </row>
    <row r="7" spans="2:8" x14ac:dyDescent="0.25">
      <c r="B7" t="s">
        <v>3</v>
      </c>
      <c r="C7" t="s">
        <v>4</v>
      </c>
      <c r="D7" s="1" t="s">
        <v>5</v>
      </c>
      <c r="E7" s="1" t="s">
        <v>6</v>
      </c>
      <c r="F7" s="1" t="s">
        <v>7</v>
      </c>
      <c r="G7" s="1" t="s">
        <v>8</v>
      </c>
      <c r="H7" s="26" t="s">
        <v>9</v>
      </c>
    </row>
    <row r="8" spans="2:8" x14ac:dyDescent="0.25">
      <c r="B8" t="s">
        <v>10</v>
      </c>
      <c r="C8" s="1" t="s">
        <v>11</v>
      </c>
      <c r="D8" s="1" t="s">
        <v>12</v>
      </c>
      <c r="E8" s="1" t="s">
        <v>13</v>
      </c>
      <c r="F8" s="1" t="s">
        <v>14</v>
      </c>
      <c r="G8" s="1" t="s">
        <v>15</v>
      </c>
      <c r="H8" s="7" t="s">
        <v>16</v>
      </c>
    </row>
    <row r="9" spans="2:8" x14ac:dyDescent="0.25">
      <c r="B9" t="s">
        <v>17</v>
      </c>
      <c r="C9" s="28">
        <v>123546</v>
      </c>
      <c r="D9" s="1">
        <v>24561</v>
      </c>
      <c r="E9" s="1">
        <v>24482</v>
      </c>
      <c r="F9" s="1">
        <v>31321</v>
      </c>
      <c r="G9" s="1">
        <v>213256</v>
      </c>
      <c r="H9" s="8">
        <v>39771</v>
      </c>
    </row>
    <row r="10" spans="2:8" x14ac:dyDescent="0.25">
      <c r="B10" t="s">
        <v>18</v>
      </c>
      <c r="C10" s="2" t="s">
        <v>19</v>
      </c>
      <c r="D10" s="2" t="s">
        <v>20</v>
      </c>
      <c r="E10" s="2" t="s">
        <v>21</v>
      </c>
      <c r="F10" s="2" t="s">
        <v>22</v>
      </c>
      <c r="G10" s="2" t="s">
        <v>23</v>
      </c>
      <c r="H10" s="9" t="s">
        <v>24</v>
      </c>
    </row>
    <row r="11" spans="2:8" x14ac:dyDescent="0.25">
      <c r="B11" t="s">
        <v>25</v>
      </c>
      <c r="C11" s="1">
        <v>154564231</v>
      </c>
      <c r="D11" s="1">
        <v>11554651</v>
      </c>
      <c r="E11" s="1">
        <v>115648132</v>
      </c>
      <c r="F11" s="1">
        <v>11554895</v>
      </c>
      <c r="G11" s="1">
        <v>1135565</v>
      </c>
      <c r="H11" s="8">
        <v>1544687876</v>
      </c>
    </row>
    <row r="12" spans="2:8" x14ac:dyDescent="0.25">
      <c r="B12" s="5" t="s">
        <v>26</v>
      </c>
      <c r="C12" s="6">
        <v>2565</v>
      </c>
      <c r="D12" s="6">
        <v>2564</v>
      </c>
      <c r="E12" s="6">
        <v>24482</v>
      </c>
      <c r="F12" s="6">
        <v>23635</v>
      </c>
      <c r="G12" s="6">
        <v>24503</v>
      </c>
      <c r="H12" s="10">
        <v>24583</v>
      </c>
    </row>
    <row r="13" spans="2:8" x14ac:dyDescent="0.25">
      <c r="B13" t="s">
        <v>27</v>
      </c>
      <c r="C13" s="1">
        <v>999</v>
      </c>
      <c r="D13" s="1">
        <v>999</v>
      </c>
      <c r="E13" s="1">
        <v>1</v>
      </c>
      <c r="F13" s="1">
        <v>1</v>
      </c>
      <c r="G13" s="1">
        <v>2</v>
      </c>
      <c r="H13" s="8">
        <v>2</v>
      </c>
    </row>
    <row r="14" spans="2:8" x14ac:dyDescent="0.25">
      <c r="B14" s="5" t="s">
        <v>28</v>
      </c>
      <c r="C14" s="6">
        <v>123456</v>
      </c>
      <c r="D14" s="6">
        <v>123456</v>
      </c>
      <c r="E14" s="6">
        <v>123456</v>
      </c>
      <c r="F14" s="6">
        <v>123456</v>
      </c>
      <c r="G14" s="6">
        <v>123456</v>
      </c>
      <c r="H14" s="10">
        <v>123456</v>
      </c>
    </row>
    <row r="15" spans="2:8" x14ac:dyDescent="0.25">
      <c r="B15" t="s">
        <v>29</v>
      </c>
      <c r="C15" s="1" t="s">
        <v>30</v>
      </c>
      <c r="D15" s="1" t="s">
        <v>31</v>
      </c>
      <c r="E15" s="1" t="s">
        <v>32</v>
      </c>
      <c r="F15" s="1" t="s">
        <v>33</v>
      </c>
      <c r="G15" s="4" t="s">
        <v>34</v>
      </c>
      <c r="H15" s="8" t="s">
        <v>35</v>
      </c>
    </row>
    <row r="16" spans="2:8" x14ac:dyDescent="0.25">
      <c r="B16" t="s">
        <v>36</v>
      </c>
      <c r="C16" s="1">
        <v>12</v>
      </c>
      <c r="D16" s="1">
        <v>45</v>
      </c>
      <c r="E16" s="1">
        <v>546</v>
      </c>
      <c r="F16" s="1">
        <v>56</v>
      </c>
      <c r="G16" s="1">
        <v>12</v>
      </c>
      <c r="H16" s="7">
        <v>222</v>
      </c>
    </row>
    <row r="17" spans="2:8" x14ac:dyDescent="0.25">
      <c r="B17" t="s">
        <v>37</v>
      </c>
      <c r="C17" s="1" t="s">
        <v>38</v>
      </c>
      <c r="D17" s="1" t="s">
        <v>39</v>
      </c>
      <c r="E17" s="1" t="s">
        <v>40</v>
      </c>
      <c r="F17" s="1" t="s">
        <v>40</v>
      </c>
      <c r="G17" s="1" t="s">
        <v>41</v>
      </c>
      <c r="H17" s="8" t="s">
        <v>42</v>
      </c>
    </row>
    <row r="18" spans="2:8" x14ac:dyDescent="0.25">
      <c r="B18" t="s">
        <v>43</v>
      </c>
      <c r="C18" s="1" t="s">
        <v>44</v>
      </c>
      <c r="D18" s="1" t="s">
        <v>44</v>
      </c>
      <c r="E18" s="1" t="s">
        <v>44</v>
      </c>
      <c r="F18" s="1" t="s">
        <v>44</v>
      </c>
      <c r="G18" s="1" t="s">
        <v>44</v>
      </c>
      <c r="H18" s="29" t="s">
        <v>44</v>
      </c>
    </row>
    <row r="19" spans="2:8" x14ac:dyDescent="0.25">
      <c r="B19" s="30"/>
      <c r="C19" s="30"/>
      <c r="D19" s="30"/>
      <c r="E19" s="30"/>
      <c r="F19" s="30"/>
      <c r="G19" s="30"/>
      <c r="H19" s="30"/>
    </row>
    <row r="24" spans="2:8" x14ac:dyDescent="0.25">
      <c r="H24" s="3"/>
    </row>
  </sheetData>
  <mergeCells count="2">
    <mergeCell ref="E6:F6"/>
    <mergeCell ref="G6:H6"/>
  </mergeCells>
  <phoneticPr fontId="2" type="noConversion"/>
  <hyperlinks>
    <hyperlink ref="H10" r:id="rId1" xr:uid="{07A96509-A0F9-4329-86E5-81BF2748F5F0}"/>
    <hyperlink ref="E10" r:id="rId2" xr:uid="{6643CB66-81EE-4F57-A7C6-0A8C58FE1952}"/>
    <hyperlink ref="F10" r:id="rId3" xr:uid="{0EB30830-B7D0-4A3D-9B6C-2E25E4D3FB12}"/>
    <hyperlink ref="G10" r:id="rId4" xr:uid="{9D9C1467-62DC-466B-B510-66FA362EB55A}"/>
    <hyperlink ref="D10" r:id="rId5" xr:uid="{720799EC-62C7-42A5-93C1-776E18D629B7}"/>
    <hyperlink ref="C10" r:id="rId6" xr:uid="{2D19120C-0EDB-4FF0-B9A0-90E22009F7C5}"/>
  </hyperlinks>
  <pageMargins left="0.7" right="0.7" top="0.75" bottom="0.75" header="0.3" footer="0.3"/>
  <pageSetup paperSize="9" orientation="portrait" r:id="rId7"/>
  <tableParts count="1">
    <tablePart r:id="rId8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7F147C-F750-43EE-B601-2D428A559C7E}">
  <dimension ref="A4:T99"/>
  <sheetViews>
    <sheetView tabSelected="1" topLeftCell="A47" zoomScaleNormal="100" workbookViewId="0">
      <selection activeCell="I78" sqref="I78"/>
    </sheetView>
  </sheetViews>
  <sheetFormatPr baseColWidth="10" defaultColWidth="11.42578125" defaultRowHeight="15" x14ac:dyDescent="0.25"/>
  <cols>
    <col min="2" max="2" width="11.5703125" customWidth="1"/>
    <col min="3" max="3" width="12.7109375" bestFit="1" customWidth="1"/>
    <col min="4" max="4" width="13.140625" customWidth="1"/>
    <col min="8" max="8" width="13.42578125" customWidth="1"/>
    <col min="9" max="9" width="14.28515625" bestFit="1" customWidth="1"/>
    <col min="10" max="10" width="14.140625" bestFit="1" customWidth="1"/>
    <col min="11" max="11" width="21.85546875" customWidth="1"/>
    <col min="15" max="15" width="11.140625" bestFit="1" customWidth="1"/>
    <col min="20" max="20" width="14.28515625" bestFit="1" customWidth="1"/>
  </cols>
  <sheetData>
    <row r="4" spans="1:20" x14ac:dyDescent="0.25">
      <c r="B4" s="12" t="s">
        <v>27</v>
      </c>
      <c r="C4" s="18" t="s">
        <v>68</v>
      </c>
      <c r="D4" s="48" t="s">
        <v>68</v>
      </c>
      <c r="E4" s="25" t="s">
        <v>67</v>
      </c>
      <c r="F4" s="50" t="s">
        <v>67</v>
      </c>
    </row>
    <row r="5" spans="1:20" x14ac:dyDescent="0.25">
      <c r="B5" s="21" t="s">
        <v>45</v>
      </c>
      <c r="C5" s="22" t="s">
        <v>6</v>
      </c>
      <c r="D5" s="22" t="s">
        <v>7</v>
      </c>
      <c r="E5" s="22" t="s">
        <v>8</v>
      </c>
      <c r="F5" s="22" t="s">
        <v>9</v>
      </c>
    </row>
    <row r="6" spans="1:20" x14ac:dyDescent="0.25">
      <c r="B6" s="23" t="s">
        <v>46</v>
      </c>
      <c r="C6" s="42">
        <v>24482</v>
      </c>
      <c r="D6" s="42">
        <v>23635</v>
      </c>
      <c r="E6" s="42">
        <v>24503</v>
      </c>
      <c r="F6" s="42">
        <v>24583</v>
      </c>
    </row>
    <row r="7" spans="1:20" ht="31.5" customHeight="1" x14ac:dyDescent="0.25">
      <c r="B7" s="19" t="s">
        <v>47</v>
      </c>
      <c r="C7" s="20">
        <v>10</v>
      </c>
      <c r="D7" s="20">
        <v>11</v>
      </c>
      <c r="E7" s="20">
        <v>20</v>
      </c>
      <c r="F7" s="20">
        <v>35</v>
      </c>
    </row>
    <row r="10" spans="1:20" x14ac:dyDescent="0.25">
      <c r="D10" s="51"/>
      <c r="E10" s="51"/>
      <c r="O10" s="51"/>
      <c r="P10" s="51"/>
      <c r="Q10" s="51"/>
    </row>
    <row r="11" spans="1:20" ht="15" customHeight="1" x14ac:dyDescent="0.25">
      <c r="A11" s="75" t="s">
        <v>69</v>
      </c>
      <c r="B11" s="56" t="s">
        <v>1</v>
      </c>
      <c r="C11" s="57"/>
      <c r="D11" s="57"/>
      <c r="E11" s="57"/>
      <c r="F11" s="57"/>
      <c r="G11" s="57"/>
      <c r="H11" s="58"/>
      <c r="L11" s="75" t="s">
        <v>69</v>
      </c>
      <c r="M11" s="72" t="s">
        <v>2</v>
      </c>
      <c r="N11" s="73"/>
      <c r="O11" s="73"/>
      <c r="P11" s="73"/>
      <c r="Q11" s="73"/>
      <c r="R11" s="73"/>
      <c r="S11" s="74"/>
    </row>
    <row r="12" spans="1:20" x14ac:dyDescent="0.25">
      <c r="A12" s="75"/>
      <c r="B12" s="33" t="s">
        <v>27</v>
      </c>
      <c r="C12" s="33" t="s">
        <v>48</v>
      </c>
      <c r="D12" s="33" t="s">
        <v>49</v>
      </c>
      <c r="E12" s="33" t="s">
        <v>50</v>
      </c>
      <c r="F12" s="33" t="s">
        <v>51</v>
      </c>
      <c r="G12" s="33" t="s">
        <v>52</v>
      </c>
      <c r="H12" s="34" t="s">
        <v>53</v>
      </c>
      <c r="L12" s="75"/>
      <c r="M12" s="33" t="s">
        <v>27</v>
      </c>
      <c r="N12" s="33" t="s">
        <v>48</v>
      </c>
      <c r="O12" s="33" t="s">
        <v>49</v>
      </c>
      <c r="P12" s="33" t="s">
        <v>50</v>
      </c>
      <c r="Q12" s="33" t="s">
        <v>51</v>
      </c>
      <c r="R12" s="33" t="s">
        <v>52</v>
      </c>
      <c r="S12" s="34" t="s">
        <v>53</v>
      </c>
    </row>
    <row r="13" spans="1:20" x14ac:dyDescent="0.25">
      <c r="A13" s="75"/>
      <c r="B13" s="59">
        <v>1</v>
      </c>
      <c r="C13" s="61">
        <v>24482</v>
      </c>
      <c r="D13" s="69">
        <v>1000</v>
      </c>
      <c r="E13" s="14">
        <v>1</v>
      </c>
      <c r="F13" s="14">
        <v>100</v>
      </c>
      <c r="G13" s="64">
        <v>1</v>
      </c>
      <c r="H13" s="14">
        <v>1000</v>
      </c>
      <c r="L13" s="75"/>
      <c r="M13" s="60">
        <v>2</v>
      </c>
      <c r="N13" s="61">
        <v>24503</v>
      </c>
      <c r="O13" s="69">
        <v>1006</v>
      </c>
      <c r="P13" s="14">
        <v>1</v>
      </c>
      <c r="Q13" s="14">
        <v>100</v>
      </c>
      <c r="R13" s="64">
        <v>1</v>
      </c>
      <c r="S13" s="14">
        <v>900</v>
      </c>
      <c r="T13" s="52" t="s">
        <v>71</v>
      </c>
    </row>
    <row r="14" spans="1:20" x14ac:dyDescent="0.25">
      <c r="A14" s="75"/>
      <c r="B14" s="59"/>
      <c r="C14" s="62"/>
      <c r="D14" s="70"/>
      <c r="E14" s="15">
        <v>2</v>
      </c>
      <c r="F14" s="15">
        <v>100</v>
      </c>
      <c r="G14" s="65"/>
      <c r="H14" s="14">
        <v>1000</v>
      </c>
      <c r="I14" s="52" t="s">
        <v>71</v>
      </c>
      <c r="L14" s="75"/>
      <c r="M14" s="60"/>
      <c r="N14" s="62"/>
      <c r="O14" s="70"/>
      <c r="P14" s="15">
        <v>2</v>
      </c>
      <c r="Q14" s="15">
        <v>100</v>
      </c>
      <c r="R14" s="65"/>
      <c r="S14" s="14">
        <v>900</v>
      </c>
      <c r="T14" s="52" t="s">
        <v>70</v>
      </c>
    </row>
    <row r="15" spans="1:20" x14ac:dyDescent="0.25">
      <c r="A15" s="75"/>
      <c r="B15" s="59"/>
      <c r="C15" s="62"/>
      <c r="D15" s="71"/>
      <c r="E15" s="14">
        <v>12</v>
      </c>
      <c r="F15" s="14">
        <v>100</v>
      </c>
      <c r="G15" s="66"/>
      <c r="H15" s="14">
        <v>1000</v>
      </c>
      <c r="I15" s="52" t="s">
        <v>70</v>
      </c>
      <c r="L15" s="75"/>
      <c r="M15" s="60"/>
      <c r="N15" s="62"/>
      <c r="O15" s="71"/>
      <c r="P15" s="14">
        <v>12</v>
      </c>
      <c r="Q15" s="14">
        <v>100</v>
      </c>
      <c r="R15" s="66"/>
      <c r="S15" s="14">
        <v>900</v>
      </c>
    </row>
    <row r="16" spans="1:20" x14ac:dyDescent="0.25">
      <c r="A16" s="75"/>
      <c r="B16" s="59"/>
      <c r="C16" s="62"/>
      <c r="D16" s="61">
        <v>1003</v>
      </c>
      <c r="E16" s="16">
        <v>3</v>
      </c>
      <c r="F16" s="16">
        <v>20</v>
      </c>
      <c r="G16" s="67">
        <v>0</v>
      </c>
      <c r="H16" s="16">
        <v>1000</v>
      </c>
      <c r="L16" s="75"/>
      <c r="M16" s="60"/>
      <c r="N16" s="62"/>
      <c r="O16" s="61">
        <v>1009</v>
      </c>
      <c r="P16" s="16">
        <v>3</v>
      </c>
      <c r="Q16" s="16">
        <v>20</v>
      </c>
      <c r="R16" s="67">
        <v>0</v>
      </c>
      <c r="S16" s="31">
        <v>1000</v>
      </c>
    </row>
    <row r="17" spans="1:20" x14ac:dyDescent="0.25">
      <c r="A17" s="75"/>
      <c r="B17" s="59"/>
      <c r="C17" s="62"/>
      <c r="D17" s="63"/>
      <c r="E17" s="16">
        <v>64</v>
      </c>
      <c r="F17" s="16">
        <v>30</v>
      </c>
      <c r="G17" s="68"/>
      <c r="H17" s="16">
        <v>1000</v>
      </c>
      <c r="L17" s="75"/>
      <c r="M17" s="60"/>
      <c r="N17" s="62"/>
      <c r="O17" s="63"/>
      <c r="P17" s="16">
        <v>64</v>
      </c>
      <c r="Q17" s="16">
        <v>30</v>
      </c>
      <c r="R17" s="68"/>
      <c r="S17" s="31">
        <v>1000</v>
      </c>
    </row>
    <row r="18" spans="1:20" x14ac:dyDescent="0.25">
      <c r="A18" s="75"/>
      <c r="B18" s="59"/>
      <c r="C18" s="63"/>
      <c r="D18" s="13">
        <v>1005</v>
      </c>
      <c r="E18" s="13">
        <v>55</v>
      </c>
      <c r="F18" s="13">
        <v>50</v>
      </c>
      <c r="G18" s="11">
        <v>0</v>
      </c>
      <c r="H18" s="14">
        <v>1000</v>
      </c>
      <c r="L18" s="75"/>
      <c r="M18" s="60"/>
      <c r="N18" s="63"/>
      <c r="O18" s="13">
        <v>1011</v>
      </c>
      <c r="P18" s="13">
        <v>55</v>
      </c>
      <c r="Q18" s="13">
        <v>50</v>
      </c>
      <c r="R18" s="11">
        <v>0</v>
      </c>
      <c r="S18" s="14">
        <v>1000</v>
      </c>
    </row>
    <row r="21" spans="1:20" ht="15" customHeight="1" x14ac:dyDescent="0.25">
      <c r="A21" s="75" t="s">
        <v>72</v>
      </c>
      <c r="B21" s="56" t="s">
        <v>1</v>
      </c>
      <c r="C21" s="57"/>
      <c r="D21" s="57"/>
      <c r="E21" s="57"/>
      <c r="F21" s="57"/>
      <c r="G21" s="57"/>
      <c r="H21" s="58"/>
      <c r="L21" s="75" t="s">
        <v>72</v>
      </c>
      <c r="M21" s="72" t="s">
        <v>2</v>
      </c>
      <c r="N21" s="73"/>
      <c r="O21" s="73"/>
      <c r="P21" s="73"/>
      <c r="Q21" s="73"/>
      <c r="R21" s="73"/>
      <c r="S21" s="74"/>
    </row>
    <row r="22" spans="1:20" x14ac:dyDescent="0.25">
      <c r="A22" s="75"/>
      <c r="B22" s="33" t="s">
        <v>27</v>
      </c>
      <c r="C22" s="33" t="s">
        <v>48</v>
      </c>
      <c r="D22" s="33" t="s">
        <v>49</v>
      </c>
      <c r="E22" s="33" t="s">
        <v>50</v>
      </c>
      <c r="F22" s="33" t="s">
        <v>51</v>
      </c>
      <c r="G22" s="33" t="s">
        <v>52</v>
      </c>
      <c r="H22" s="34" t="s">
        <v>53</v>
      </c>
      <c r="L22" s="75"/>
      <c r="M22" s="33" t="s">
        <v>27</v>
      </c>
      <c r="N22" s="33" t="s">
        <v>48</v>
      </c>
      <c r="O22" s="33" t="s">
        <v>49</v>
      </c>
      <c r="P22" s="33" t="s">
        <v>50</v>
      </c>
      <c r="Q22" s="33" t="s">
        <v>51</v>
      </c>
      <c r="R22" s="33" t="s">
        <v>52</v>
      </c>
      <c r="S22" s="34" t="s">
        <v>53</v>
      </c>
    </row>
    <row r="23" spans="1:20" x14ac:dyDescent="0.25">
      <c r="A23" s="75"/>
      <c r="B23" s="59">
        <v>1</v>
      </c>
      <c r="C23" s="61">
        <v>24482</v>
      </c>
      <c r="D23" s="85">
        <v>1012</v>
      </c>
      <c r="E23" s="31">
        <v>40</v>
      </c>
      <c r="F23" s="31">
        <v>10</v>
      </c>
      <c r="G23" s="88">
        <v>1</v>
      </c>
      <c r="H23" s="16">
        <v>1000</v>
      </c>
      <c r="L23" s="75"/>
      <c r="M23" s="60">
        <v>2</v>
      </c>
      <c r="N23" s="61">
        <v>24503</v>
      </c>
      <c r="O23" s="85">
        <v>1018</v>
      </c>
      <c r="P23" s="31">
        <v>40</v>
      </c>
      <c r="Q23" s="31">
        <v>10</v>
      </c>
      <c r="R23" s="83">
        <v>1</v>
      </c>
      <c r="S23" s="31">
        <v>990</v>
      </c>
    </row>
    <row r="24" spans="1:20" x14ac:dyDescent="0.25">
      <c r="A24" s="75"/>
      <c r="B24" s="59"/>
      <c r="C24" s="62"/>
      <c r="D24" s="86"/>
      <c r="E24" s="31">
        <v>25</v>
      </c>
      <c r="F24" s="31">
        <v>10</v>
      </c>
      <c r="G24" s="88"/>
      <c r="H24" s="16">
        <v>1000</v>
      </c>
      <c r="I24" s="52" t="s">
        <v>71</v>
      </c>
      <c r="L24" s="75"/>
      <c r="M24" s="60"/>
      <c r="N24" s="62"/>
      <c r="O24" s="86"/>
      <c r="P24" s="31">
        <v>25</v>
      </c>
      <c r="Q24" s="31">
        <v>10</v>
      </c>
      <c r="R24" s="84"/>
      <c r="S24" s="31">
        <v>990</v>
      </c>
      <c r="T24" s="52" t="s">
        <v>71</v>
      </c>
    </row>
    <row r="25" spans="1:20" x14ac:dyDescent="0.25">
      <c r="A25" s="75"/>
      <c r="B25" s="59"/>
      <c r="C25" s="62"/>
      <c r="D25" s="14">
        <v>1014</v>
      </c>
      <c r="E25" s="14">
        <v>15</v>
      </c>
      <c r="F25" s="14">
        <v>100</v>
      </c>
      <c r="G25" s="41">
        <v>0</v>
      </c>
      <c r="H25" s="14">
        <v>1000</v>
      </c>
      <c r="I25" s="52" t="s">
        <v>70</v>
      </c>
      <c r="L25" s="75"/>
      <c r="M25" s="60"/>
      <c r="N25" s="62"/>
      <c r="O25" s="14">
        <v>1020</v>
      </c>
      <c r="P25" s="14">
        <v>15</v>
      </c>
      <c r="Q25" s="14">
        <v>100</v>
      </c>
      <c r="R25" s="11">
        <v>0</v>
      </c>
      <c r="S25" s="14">
        <v>1000</v>
      </c>
      <c r="T25" s="52" t="s">
        <v>70</v>
      </c>
    </row>
    <row r="26" spans="1:20" x14ac:dyDescent="0.25">
      <c r="A26" s="75"/>
      <c r="B26" s="59"/>
      <c r="C26" s="62"/>
      <c r="D26" s="61">
        <v>1015</v>
      </c>
      <c r="E26" s="16">
        <v>35</v>
      </c>
      <c r="F26" s="16">
        <v>500</v>
      </c>
      <c r="G26" s="76">
        <v>0</v>
      </c>
      <c r="H26" s="16">
        <v>1000</v>
      </c>
      <c r="L26" s="75"/>
      <c r="M26" s="60"/>
      <c r="N26" s="62"/>
      <c r="O26" s="61">
        <v>1021</v>
      </c>
      <c r="P26" s="16">
        <v>35</v>
      </c>
      <c r="Q26" s="16">
        <v>500</v>
      </c>
      <c r="R26" s="67">
        <v>0</v>
      </c>
      <c r="S26" s="31">
        <v>1000</v>
      </c>
    </row>
    <row r="27" spans="1:20" x14ac:dyDescent="0.25">
      <c r="A27" s="75"/>
      <c r="B27" s="59"/>
      <c r="C27" s="62"/>
      <c r="D27" s="63"/>
      <c r="E27" s="16">
        <v>51</v>
      </c>
      <c r="F27" s="16">
        <v>50</v>
      </c>
      <c r="G27" s="76"/>
      <c r="H27" s="16">
        <v>1000</v>
      </c>
      <c r="L27" s="75"/>
      <c r="M27" s="60"/>
      <c r="N27" s="62"/>
      <c r="O27" s="63"/>
      <c r="P27" s="16">
        <v>51</v>
      </c>
      <c r="Q27" s="16">
        <v>50</v>
      </c>
      <c r="R27" s="68"/>
      <c r="S27" s="31">
        <v>1000</v>
      </c>
    </row>
    <row r="28" spans="1:20" x14ac:dyDescent="0.25">
      <c r="A28" s="75"/>
      <c r="B28" s="59"/>
      <c r="C28" s="63"/>
      <c r="D28" s="13">
        <v>1017</v>
      </c>
      <c r="E28" s="13">
        <v>9</v>
      </c>
      <c r="F28" s="13">
        <v>300</v>
      </c>
      <c r="G28" s="17">
        <v>1</v>
      </c>
      <c r="H28" s="14">
        <v>1000</v>
      </c>
      <c r="K28" s="53"/>
      <c r="L28" s="75"/>
      <c r="M28" s="60"/>
      <c r="N28" s="63"/>
      <c r="O28" s="13">
        <v>1023</v>
      </c>
      <c r="P28" s="13">
        <v>9</v>
      </c>
      <c r="Q28" s="13">
        <v>300</v>
      </c>
      <c r="R28" s="17">
        <v>1</v>
      </c>
      <c r="S28" s="14">
        <v>700</v>
      </c>
    </row>
    <row r="31" spans="1:20" ht="15" customHeight="1" x14ac:dyDescent="0.25">
      <c r="A31" s="75" t="s">
        <v>73</v>
      </c>
      <c r="B31" s="56" t="s">
        <v>1</v>
      </c>
      <c r="C31" s="57"/>
      <c r="D31" s="57"/>
      <c r="E31" s="57"/>
      <c r="F31" s="57"/>
      <c r="G31" s="57"/>
      <c r="H31" s="58"/>
      <c r="L31" s="75" t="s">
        <v>74</v>
      </c>
      <c r="M31" s="72" t="s">
        <v>2</v>
      </c>
      <c r="N31" s="73"/>
      <c r="O31" s="73"/>
      <c r="P31" s="73"/>
      <c r="Q31" s="73"/>
      <c r="R31" s="73"/>
      <c r="S31" s="74"/>
    </row>
    <row r="32" spans="1:20" x14ac:dyDescent="0.25">
      <c r="A32" s="75"/>
      <c r="B32" s="33" t="s">
        <v>27</v>
      </c>
      <c r="C32" s="33" t="s">
        <v>48</v>
      </c>
      <c r="D32" s="33" t="s">
        <v>49</v>
      </c>
      <c r="E32" s="33" t="s">
        <v>50</v>
      </c>
      <c r="F32" s="33" t="s">
        <v>51</v>
      </c>
      <c r="G32" s="33" t="s">
        <v>52</v>
      </c>
      <c r="H32" s="34" t="s">
        <v>53</v>
      </c>
      <c r="L32" s="75"/>
      <c r="M32" s="33" t="s">
        <v>27</v>
      </c>
      <c r="N32" s="33" t="s">
        <v>48</v>
      </c>
      <c r="O32" s="33" t="s">
        <v>49</v>
      </c>
      <c r="P32" s="33" t="s">
        <v>50</v>
      </c>
      <c r="Q32" s="33" t="s">
        <v>51</v>
      </c>
      <c r="R32" s="33" t="s">
        <v>52</v>
      </c>
      <c r="S32" s="34" t="s">
        <v>53</v>
      </c>
    </row>
    <row r="33" spans="1:20" x14ac:dyDescent="0.25">
      <c r="A33" s="75"/>
      <c r="B33" s="59">
        <v>1</v>
      </c>
      <c r="C33" s="61">
        <v>24482</v>
      </c>
      <c r="D33" s="87">
        <v>1024</v>
      </c>
      <c r="E33" s="14">
        <v>4</v>
      </c>
      <c r="F33" s="14">
        <v>5</v>
      </c>
      <c r="G33" s="64">
        <v>1</v>
      </c>
      <c r="H33" s="14">
        <v>1000</v>
      </c>
      <c r="L33" s="75"/>
      <c r="M33" s="60">
        <v>2</v>
      </c>
      <c r="N33" s="61">
        <v>24583</v>
      </c>
      <c r="O33" s="87">
        <v>1030</v>
      </c>
      <c r="P33" s="46">
        <v>4</v>
      </c>
      <c r="Q33" s="14">
        <v>5</v>
      </c>
      <c r="R33" s="64">
        <v>1</v>
      </c>
      <c r="S33" s="14">
        <v>995</v>
      </c>
      <c r="T33" s="52" t="s">
        <v>71</v>
      </c>
    </row>
    <row r="34" spans="1:20" x14ac:dyDescent="0.25">
      <c r="A34" s="75"/>
      <c r="B34" s="59"/>
      <c r="C34" s="62"/>
      <c r="D34" s="87"/>
      <c r="E34" s="15">
        <v>13</v>
      </c>
      <c r="F34" s="15">
        <v>5</v>
      </c>
      <c r="G34" s="65"/>
      <c r="H34" s="14">
        <v>1000</v>
      </c>
      <c r="I34" s="52" t="s">
        <v>71</v>
      </c>
      <c r="L34" s="75"/>
      <c r="M34" s="60"/>
      <c r="N34" s="62"/>
      <c r="O34" s="87"/>
      <c r="P34" s="15">
        <v>13</v>
      </c>
      <c r="Q34" s="15">
        <v>5</v>
      </c>
      <c r="R34" s="65"/>
      <c r="S34" s="14">
        <v>995</v>
      </c>
      <c r="T34" s="52" t="s">
        <v>70</v>
      </c>
    </row>
    <row r="35" spans="1:20" x14ac:dyDescent="0.25">
      <c r="A35" s="75"/>
      <c r="B35" s="59"/>
      <c r="C35" s="62"/>
      <c r="D35" s="87"/>
      <c r="E35" s="14">
        <v>24</v>
      </c>
      <c r="F35" s="14">
        <v>5</v>
      </c>
      <c r="G35" s="65"/>
      <c r="H35" s="14">
        <v>1000</v>
      </c>
      <c r="I35" s="52" t="s">
        <v>70</v>
      </c>
      <c r="L35" s="75"/>
      <c r="M35" s="60"/>
      <c r="N35" s="62"/>
      <c r="O35" s="87"/>
      <c r="P35" s="46">
        <v>24</v>
      </c>
      <c r="Q35" s="14">
        <v>5</v>
      </c>
      <c r="R35" s="65"/>
      <c r="S35" s="14">
        <v>995</v>
      </c>
    </row>
    <row r="36" spans="1:20" x14ac:dyDescent="0.25">
      <c r="A36" s="75"/>
      <c r="B36" s="59"/>
      <c r="C36" s="62"/>
      <c r="D36" s="87"/>
      <c r="E36" s="14">
        <v>40</v>
      </c>
      <c r="F36" s="14">
        <v>5</v>
      </c>
      <c r="G36" s="65"/>
      <c r="H36" s="14">
        <v>1000</v>
      </c>
      <c r="I36" s="51"/>
      <c r="L36" s="75"/>
      <c r="M36" s="60"/>
      <c r="N36" s="62"/>
      <c r="O36" s="87"/>
      <c r="P36" s="46">
        <v>40</v>
      </c>
      <c r="Q36" s="14">
        <v>5</v>
      </c>
      <c r="R36" s="65"/>
      <c r="S36" s="14">
        <v>995</v>
      </c>
    </row>
    <row r="37" spans="1:20" x14ac:dyDescent="0.25">
      <c r="A37" s="75"/>
      <c r="B37" s="59"/>
      <c r="C37" s="62"/>
      <c r="D37" s="87"/>
      <c r="E37" s="14">
        <v>48</v>
      </c>
      <c r="F37" s="14">
        <v>5</v>
      </c>
      <c r="G37" s="66"/>
      <c r="H37" s="14">
        <v>1000</v>
      </c>
      <c r="L37" s="75"/>
      <c r="M37" s="60"/>
      <c r="N37" s="62"/>
      <c r="O37" s="87"/>
      <c r="P37" s="46">
        <v>48</v>
      </c>
      <c r="Q37" s="14">
        <v>5</v>
      </c>
      <c r="R37" s="66"/>
      <c r="S37" s="14">
        <v>995</v>
      </c>
    </row>
    <row r="38" spans="1:20" x14ac:dyDescent="0.25">
      <c r="A38" s="75"/>
      <c r="B38" s="59"/>
      <c r="C38" s="63"/>
      <c r="D38" s="16">
        <v>1029</v>
      </c>
      <c r="E38" s="32">
        <v>63</v>
      </c>
      <c r="F38" s="32">
        <v>20</v>
      </c>
      <c r="G38" s="11">
        <v>0</v>
      </c>
      <c r="H38" s="16">
        <v>1000</v>
      </c>
      <c r="L38" s="75"/>
      <c r="M38" s="60"/>
      <c r="N38" s="63"/>
      <c r="O38" s="16">
        <v>1035</v>
      </c>
      <c r="P38" s="32">
        <v>63</v>
      </c>
      <c r="Q38" s="32">
        <v>20</v>
      </c>
      <c r="R38" s="11">
        <v>0</v>
      </c>
      <c r="S38" s="16">
        <v>1000</v>
      </c>
    </row>
    <row r="41" spans="1:20" ht="15" customHeight="1" x14ac:dyDescent="0.25">
      <c r="A41" s="75" t="s">
        <v>75</v>
      </c>
      <c r="B41" s="56" t="s">
        <v>1</v>
      </c>
      <c r="C41" s="57"/>
      <c r="D41" s="57"/>
      <c r="E41" s="57"/>
      <c r="F41" s="57"/>
      <c r="G41" s="57"/>
      <c r="H41" s="58"/>
      <c r="L41" s="75" t="s">
        <v>75</v>
      </c>
      <c r="M41" s="72" t="s">
        <v>2</v>
      </c>
      <c r="N41" s="73"/>
      <c r="O41" s="73"/>
      <c r="P41" s="73"/>
      <c r="Q41" s="73"/>
      <c r="R41" s="73"/>
      <c r="S41" s="74"/>
    </row>
    <row r="42" spans="1:20" x14ac:dyDescent="0.25">
      <c r="A42" s="75"/>
      <c r="B42" s="33" t="s">
        <v>27</v>
      </c>
      <c r="C42" s="33" t="s">
        <v>48</v>
      </c>
      <c r="D42" s="33" t="s">
        <v>49</v>
      </c>
      <c r="E42" s="33" t="s">
        <v>50</v>
      </c>
      <c r="F42" s="33" t="s">
        <v>51</v>
      </c>
      <c r="G42" s="33" t="s">
        <v>52</v>
      </c>
      <c r="H42" s="34" t="s">
        <v>53</v>
      </c>
      <c r="L42" s="75"/>
      <c r="M42" s="33" t="s">
        <v>27</v>
      </c>
      <c r="N42" s="33" t="s">
        <v>48</v>
      </c>
      <c r="O42" s="33" t="s">
        <v>49</v>
      </c>
      <c r="P42" s="33" t="s">
        <v>50</v>
      </c>
      <c r="Q42" s="33" t="s">
        <v>51</v>
      </c>
      <c r="R42" s="33" t="s">
        <v>52</v>
      </c>
      <c r="S42" s="34" t="s">
        <v>53</v>
      </c>
    </row>
    <row r="43" spans="1:20" x14ac:dyDescent="0.25">
      <c r="A43" s="75"/>
      <c r="B43" s="59">
        <v>1</v>
      </c>
      <c r="C43" s="61">
        <v>23635</v>
      </c>
      <c r="D43" s="69">
        <v>1036</v>
      </c>
      <c r="E43" s="14">
        <v>7</v>
      </c>
      <c r="F43" s="14">
        <v>10</v>
      </c>
      <c r="G43" s="78">
        <v>1</v>
      </c>
      <c r="H43" s="14">
        <v>990</v>
      </c>
      <c r="L43" s="75"/>
      <c r="M43" s="60">
        <v>2</v>
      </c>
      <c r="N43" s="61">
        <v>24583</v>
      </c>
      <c r="O43" s="69">
        <v>1042</v>
      </c>
      <c r="P43" s="46">
        <v>7</v>
      </c>
      <c r="Q43" s="14">
        <v>10</v>
      </c>
      <c r="R43" s="78">
        <v>1</v>
      </c>
      <c r="S43" s="14">
        <v>990</v>
      </c>
    </row>
    <row r="44" spans="1:20" x14ac:dyDescent="0.25">
      <c r="A44" s="75"/>
      <c r="B44" s="59"/>
      <c r="C44" s="62"/>
      <c r="D44" s="71"/>
      <c r="E44" s="15">
        <v>51</v>
      </c>
      <c r="F44" s="15">
        <v>10</v>
      </c>
      <c r="G44" s="78"/>
      <c r="H44" s="14">
        <v>990</v>
      </c>
      <c r="L44" s="75"/>
      <c r="M44" s="60"/>
      <c r="N44" s="62"/>
      <c r="O44" s="71"/>
      <c r="P44" s="15">
        <v>51</v>
      </c>
      <c r="Q44" s="15">
        <v>10</v>
      </c>
      <c r="R44" s="78"/>
      <c r="S44" s="49">
        <v>990</v>
      </c>
    </row>
    <row r="45" spans="1:20" x14ac:dyDescent="0.25">
      <c r="A45" s="75"/>
      <c r="B45" s="59"/>
      <c r="C45" s="62"/>
      <c r="D45" s="61">
        <v>1038</v>
      </c>
      <c r="E45" s="31">
        <v>45</v>
      </c>
      <c r="F45" s="31">
        <v>100</v>
      </c>
      <c r="G45" s="76">
        <v>0</v>
      </c>
      <c r="H45" s="16">
        <v>1000</v>
      </c>
      <c r="I45" s="52" t="s">
        <v>71</v>
      </c>
      <c r="L45" s="75"/>
      <c r="M45" s="60"/>
      <c r="N45" s="62"/>
      <c r="O45" s="61">
        <v>1044</v>
      </c>
      <c r="P45" s="31">
        <v>45</v>
      </c>
      <c r="Q45" s="31">
        <v>100</v>
      </c>
      <c r="R45" s="76">
        <v>0</v>
      </c>
      <c r="S45" s="31">
        <v>1000</v>
      </c>
      <c r="T45" s="52" t="s">
        <v>71</v>
      </c>
    </row>
    <row r="46" spans="1:20" x14ac:dyDescent="0.25">
      <c r="A46" s="75"/>
      <c r="B46" s="59"/>
      <c r="C46" s="62"/>
      <c r="D46" s="63"/>
      <c r="E46" s="16">
        <v>47</v>
      </c>
      <c r="F46" s="16">
        <v>100</v>
      </c>
      <c r="G46" s="76"/>
      <c r="H46" s="16">
        <v>1000</v>
      </c>
      <c r="I46" s="52" t="s">
        <v>70</v>
      </c>
      <c r="L46" s="75"/>
      <c r="M46" s="60"/>
      <c r="N46" s="62"/>
      <c r="O46" s="63"/>
      <c r="P46" s="16">
        <v>47</v>
      </c>
      <c r="Q46" s="31">
        <v>100</v>
      </c>
      <c r="R46" s="76"/>
      <c r="S46" s="31">
        <v>1000</v>
      </c>
      <c r="T46" s="52" t="s">
        <v>70</v>
      </c>
    </row>
    <row r="47" spans="1:20" x14ac:dyDescent="0.25">
      <c r="A47" s="75"/>
      <c r="B47" s="59"/>
      <c r="C47" s="62"/>
      <c r="D47" s="79">
        <v>1040</v>
      </c>
      <c r="E47" s="13">
        <v>32</v>
      </c>
      <c r="F47" s="13">
        <v>200</v>
      </c>
      <c r="G47" s="77">
        <v>0</v>
      </c>
      <c r="H47" s="14">
        <v>1000</v>
      </c>
      <c r="L47" s="75"/>
      <c r="M47" s="60"/>
      <c r="N47" s="62"/>
      <c r="O47" s="79">
        <v>1046</v>
      </c>
      <c r="P47" s="13">
        <v>32</v>
      </c>
      <c r="Q47" s="35">
        <v>200</v>
      </c>
      <c r="R47" s="77">
        <v>0</v>
      </c>
      <c r="S47" s="14">
        <v>800</v>
      </c>
      <c r="T47" s="51"/>
    </row>
    <row r="48" spans="1:20" x14ac:dyDescent="0.25">
      <c r="A48" s="75"/>
      <c r="B48" s="59"/>
      <c r="C48" s="63"/>
      <c r="D48" s="80"/>
      <c r="E48" s="13">
        <v>1</v>
      </c>
      <c r="F48" s="13">
        <v>200</v>
      </c>
      <c r="G48" s="77"/>
      <c r="H48" s="14">
        <v>1000</v>
      </c>
      <c r="L48" s="75"/>
      <c r="M48" s="60"/>
      <c r="N48" s="63"/>
      <c r="O48" s="80"/>
      <c r="P48" s="13">
        <v>1</v>
      </c>
      <c r="Q48" s="13">
        <v>200</v>
      </c>
      <c r="R48" s="77"/>
      <c r="S48" s="14">
        <v>800</v>
      </c>
    </row>
    <row r="51" spans="1:20" ht="15" customHeight="1" x14ac:dyDescent="0.25">
      <c r="A51" s="75" t="s">
        <v>76</v>
      </c>
      <c r="B51" s="56" t="s">
        <v>1</v>
      </c>
      <c r="C51" s="57"/>
      <c r="D51" s="57"/>
      <c r="E51" s="57"/>
      <c r="F51" s="57"/>
      <c r="G51" s="57"/>
      <c r="H51" s="58"/>
      <c r="L51" s="75" t="s">
        <v>76</v>
      </c>
      <c r="M51" s="72" t="s">
        <v>2</v>
      </c>
      <c r="N51" s="73"/>
      <c r="O51" s="73"/>
      <c r="P51" s="73"/>
      <c r="Q51" s="73"/>
      <c r="R51" s="73"/>
      <c r="S51" s="74"/>
    </row>
    <row r="52" spans="1:20" x14ac:dyDescent="0.25">
      <c r="A52" s="75"/>
      <c r="B52" s="33" t="s">
        <v>27</v>
      </c>
      <c r="C52" s="33" t="s">
        <v>48</v>
      </c>
      <c r="D52" s="33" t="s">
        <v>49</v>
      </c>
      <c r="E52" s="33" t="s">
        <v>50</v>
      </c>
      <c r="F52" s="33" t="s">
        <v>51</v>
      </c>
      <c r="G52" s="33" t="s">
        <v>52</v>
      </c>
      <c r="H52" s="34" t="s">
        <v>53</v>
      </c>
      <c r="L52" s="75"/>
      <c r="M52" s="33" t="s">
        <v>27</v>
      </c>
      <c r="N52" s="33" t="s">
        <v>48</v>
      </c>
      <c r="O52" s="33" t="s">
        <v>49</v>
      </c>
      <c r="P52" s="33" t="s">
        <v>50</v>
      </c>
      <c r="Q52" s="33" t="s">
        <v>51</v>
      </c>
      <c r="R52" s="33" t="s">
        <v>52</v>
      </c>
      <c r="S52" s="34" t="s">
        <v>53</v>
      </c>
    </row>
    <row r="53" spans="1:20" x14ac:dyDescent="0.25">
      <c r="A53" s="75"/>
      <c r="B53" s="59">
        <v>1</v>
      </c>
      <c r="C53" s="61">
        <v>23635</v>
      </c>
      <c r="D53" s="16">
        <v>1048</v>
      </c>
      <c r="E53" s="16">
        <v>22</v>
      </c>
      <c r="F53" s="16">
        <v>10</v>
      </c>
      <c r="G53" s="41">
        <v>0</v>
      </c>
      <c r="H53" s="16">
        <v>1000</v>
      </c>
      <c r="L53" s="75"/>
      <c r="M53" s="60">
        <v>2</v>
      </c>
      <c r="N53" s="61">
        <v>24583</v>
      </c>
      <c r="O53" s="31">
        <v>1054</v>
      </c>
      <c r="P53" s="16">
        <v>22</v>
      </c>
      <c r="Q53" s="16">
        <v>10</v>
      </c>
      <c r="R53" s="36">
        <v>0</v>
      </c>
      <c r="S53" s="16">
        <v>1000</v>
      </c>
    </row>
    <row r="54" spans="1:20" x14ac:dyDescent="0.25">
      <c r="A54" s="75"/>
      <c r="B54" s="59"/>
      <c r="C54" s="62"/>
      <c r="D54" s="81">
        <v>1049</v>
      </c>
      <c r="E54" s="15">
        <v>10</v>
      </c>
      <c r="F54" s="15">
        <v>60</v>
      </c>
      <c r="G54" s="78">
        <v>1</v>
      </c>
      <c r="H54" s="14">
        <v>1000</v>
      </c>
      <c r="I54" s="52" t="s">
        <v>71</v>
      </c>
      <c r="L54" s="75"/>
      <c r="M54" s="60"/>
      <c r="N54" s="62"/>
      <c r="O54" s="81">
        <v>1055</v>
      </c>
      <c r="P54" s="15">
        <v>10</v>
      </c>
      <c r="Q54" s="15">
        <v>60</v>
      </c>
      <c r="R54" s="65">
        <v>1</v>
      </c>
      <c r="S54" s="14">
        <v>940</v>
      </c>
      <c r="T54" s="52" t="s">
        <v>71</v>
      </c>
    </row>
    <row r="55" spans="1:20" x14ac:dyDescent="0.25">
      <c r="A55" s="75"/>
      <c r="B55" s="59"/>
      <c r="C55" s="62"/>
      <c r="D55" s="82"/>
      <c r="E55" s="14">
        <v>1</v>
      </c>
      <c r="F55" s="15">
        <v>60</v>
      </c>
      <c r="G55" s="78"/>
      <c r="H55" s="14">
        <v>1000</v>
      </c>
      <c r="I55" s="52" t="s">
        <v>70</v>
      </c>
      <c r="L55" s="75"/>
      <c r="M55" s="60"/>
      <c r="N55" s="62"/>
      <c r="O55" s="82"/>
      <c r="P55" s="46">
        <v>1</v>
      </c>
      <c r="Q55" s="15">
        <v>60</v>
      </c>
      <c r="R55" s="66"/>
      <c r="S55" s="14">
        <v>940</v>
      </c>
      <c r="T55" s="52" t="s">
        <v>70</v>
      </c>
    </row>
    <row r="56" spans="1:20" x14ac:dyDescent="0.25">
      <c r="A56" s="75"/>
      <c r="B56" s="59"/>
      <c r="C56" s="62"/>
      <c r="D56" s="61">
        <v>1051</v>
      </c>
      <c r="E56" s="16">
        <v>32</v>
      </c>
      <c r="F56" s="16">
        <v>10</v>
      </c>
      <c r="G56" s="78">
        <v>1</v>
      </c>
      <c r="H56" s="16">
        <v>1000</v>
      </c>
      <c r="L56" s="75"/>
      <c r="M56" s="60"/>
      <c r="N56" s="62"/>
      <c r="O56" s="61">
        <v>1057</v>
      </c>
      <c r="P56" s="16">
        <v>32</v>
      </c>
      <c r="Q56" s="16">
        <v>10</v>
      </c>
      <c r="R56" s="65">
        <v>1</v>
      </c>
      <c r="S56" s="16">
        <v>990</v>
      </c>
    </row>
    <row r="57" spans="1:20" x14ac:dyDescent="0.25">
      <c r="A57" s="75"/>
      <c r="B57" s="59"/>
      <c r="C57" s="62"/>
      <c r="D57" s="63"/>
      <c r="E57" s="16">
        <v>6</v>
      </c>
      <c r="F57" s="16">
        <v>10</v>
      </c>
      <c r="G57" s="78"/>
      <c r="H57" s="16">
        <v>1000</v>
      </c>
      <c r="L57" s="75"/>
      <c r="M57" s="60"/>
      <c r="N57" s="62"/>
      <c r="O57" s="63"/>
      <c r="P57" s="16">
        <v>6</v>
      </c>
      <c r="Q57" s="16">
        <v>10</v>
      </c>
      <c r="R57" s="66"/>
      <c r="S57" s="16">
        <v>990</v>
      </c>
    </row>
    <row r="58" spans="1:20" x14ac:dyDescent="0.25">
      <c r="A58" s="75"/>
      <c r="B58" s="59"/>
      <c r="C58" s="63"/>
      <c r="D58" s="13">
        <v>1053</v>
      </c>
      <c r="E58" s="13">
        <v>1</v>
      </c>
      <c r="F58" s="13">
        <v>500</v>
      </c>
      <c r="G58" s="17">
        <v>1</v>
      </c>
      <c r="H58" s="14">
        <v>1000</v>
      </c>
      <c r="L58" s="75"/>
      <c r="M58" s="60"/>
      <c r="N58" s="63"/>
      <c r="O58" s="13">
        <v>1059</v>
      </c>
      <c r="P58" s="13">
        <v>1</v>
      </c>
      <c r="Q58" s="13">
        <v>500</v>
      </c>
      <c r="R58" s="17">
        <v>1</v>
      </c>
      <c r="S58" s="14">
        <v>500</v>
      </c>
    </row>
    <row r="62" spans="1:20" x14ac:dyDescent="0.25">
      <c r="A62" s="98" t="s">
        <v>194</v>
      </c>
      <c r="B62" s="98"/>
      <c r="C62" s="98"/>
      <c r="D62" s="98"/>
      <c r="E62" s="98"/>
      <c r="F62" s="98"/>
      <c r="G62" s="98"/>
      <c r="H62" s="98"/>
      <c r="I62" s="98"/>
      <c r="K62" s="59" t="s">
        <v>186</v>
      </c>
      <c r="L62" s="59"/>
      <c r="M62" s="59"/>
      <c r="N62" s="59"/>
      <c r="O62" s="59"/>
    </row>
    <row r="63" spans="1:20" x14ac:dyDescent="0.25">
      <c r="A63" s="98"/>
      <c r="B63" s="98"/>
      <c r="C63" s="98"/>
      <c r="D63" s="98"/>
      <c r="E63" s="98"/>
      <c r="F63" s="98"/>
      <c r="G63" s="98"/>
      <c r="H63" s="98"/>
      <c r="I63" s="98"/>
      <c r="K63" s="59"/>
      <c r="L63" s="59"/>
      <c r="M63" s="59"/>
      <c r="N63" s="59"/>
      <c r="O63" s="59"/>
    </row>
    <row r="64" spans="1:20" x14ac:dyDescent="0.25">
      <c r="A64" s="99" t="s">
        <v>195</v>
      </c>
      <c r="B64" s="99"/>
      <c r="C64" s="100"/>
      <c r="D64" s="99" t="s">
        <v>195</v>
      </c>
      <c r="E64" s="99"/>
      <c r="F64" s="51"/>
      <c r="G64" s="99" t="s">
        <v>198</v>
      </c>
      <c r="H64" s="99"/>
      <c r="I64" s="99"/>
      <c r="K64" s="96" t="s">
        <v>193</v>
      </c>
      <c r="L64" s="96"/>
      <c r="M64" s="96"/>
      <c r="N64" s="96"/>
      <c r="O64" s="96"/>
    </row>
    <row r="65" spans="1:15" x14ac:dyDescent="0.25">
      <c r="A65" s="59" t="s">
        <v>197</v>
      </c>
      <c r="B65" s="59"/>
      <c r="C65" s="51"/>
      <c r="D65" s="59" t="s">
        <v>196</v>
      </c>
      <c r="E65" s="59"/>
      <c r="F65" s="51"/>
      <c r="G65" s="101" t="s">
        <v>199</v>
      </c>
      <c r="H65" s="101"/>
      <c r="I65" s="101"/>
      <c r="K65" s="97" t="s">
        <v>26</v>
      </c>
      <c r="L65" s="97" t="s">
        <v>3</v>
      </c>
      <c r="M65" s="97" t="s">
        <v>192</v>
      </c>
      <c r="N65" s="97" t="s">
        <v>51</v>
      </c>
      <c r="O65" s="97" t="s">
        <v>27</v>
      </c>
    </row>
    <row r="66" spans="1:15" x14ac:dyDescent="0.25">
      <c r="A66" s="59"/>
      <c r="B66" s="59"/>
      <c r="C66" s="51"/>
      <c r="D66" s="59"/>
      <c r="E66" s="59"/>
      <c r="F66" s="51"/>
      <c r="G66" s="101"/>
      <c r="H66" s="101"/>
      <c r="I66" s="101"/>
      <c r="K66" s="93">
        <v>24482</v>
      </c>
      <c r="L66" s="93" t="s">
        <v>6</v>
      </c>
      <c r="M66" s="93" t="s">
        <v>13</v>
      </c>
      <c r="N66" s="93">
        <f>SUM(G13,G23,G28,G33)</f>
        <v>4</v>
      </c>
      <c r="O66" s="93" t="s">
        <v>1</v>
      </c>
    </row>
    <row r="67" spans="1:15" x14ac:dyDescent="0.25">
      <c r="A67" s="33" t="s">
        <v>178</v>
      </c>
      <c r="B67" s="33" t="s">
        <v>179</v>
      </c>
      <c r="C67" s="51"/>
      <c r="D67" s="33" t="s">
        <v>178</v>
      </c>
      <c r="E67" s="33" t="s">
        <v>179</v>
      </c>
      <c r="F67" s="51"/>
      <c r="G67" s="101"/>
      <c r="H67" s="101"/>
      <c r="I67" s="101"/>
      <c r="K67" s="94">
        <v>23635</v>
      </c>
      <c r="L67" s="94" t="s">
        <v>7</v>
      </c>
      <c r="M67" s="94" t="s">
        <v>14</v>
      </c>
      <c r="N67" s="94">
        <f>SUM(G43,G54:G58)</f>
        <v>4</v>
      </c>
      <c r="O67" s="94" t="s">
        <v>1</v>
      </c>
    </row>
    <row r="68" spans="1:15" x14ac:dyDescent="0.25">
      <c r="A68" s="93">
        <v>1</v>
      </c>
      <c r="B68" s="93">
        <f>F58+F55+F13</f>
        <v>660</v>
      </c>
      <c r="C68" s="51"/>
      <c r="D68" s="93">
        <v>3</v>
      </c>
      <c r="E68" s="93">
        <f>+F16</f>
        <v>20</v>
      </c>
      <c r="F68" s="51"/>
      <c r="G68" s="101"/>
      <c r="H68" s="101"/>
      <c r="I68" s="101"/>
      <c r="K68" s="93">
        <v>24503</v>
      </c>
      <c r="L68" s="93" t="s">
        <v>8</v>
      </c>
      <c r="M68" s="93" t="s">
        <v>15</v>
      </c>
      <c r="N68" s="93">
        <f>SUM(R13,R23,R28)</f>
        <v>3</v>
      </c>
      <c r="O68" s="93" t="s">
        <v>2</v>
      </c>
    </row>
    <row r="69" spans="1:15" x14ac:dyDescent="0.25">
      <c r="A69" s="94">
        <v>2</v>
      </c>
      <c r="B69" s="94">
        <f>F14</f>
        <v>100</v>
      </c>
      <c r="C69" s="51"/>
      <c r="D69" s="94">
        <v>64</v>
      </c>
      <c r="E69" s="94">
        <f>+F17</f>
        <v>30</v>
      </c>
      <c r="F69" s="51"/>
      <c r="G69" s="101"/>
      <c r="H69" s="101"/>
      <c r="I69" s="101"/>
      <c r="K69" s="94">
        <v>24583</v>
      </c>
      <c r="L69" s="94" t="s">
        <v>9</v>
      </c>
      <c r="M69" s="94" t="s">
        <v>16</v>
      </c>
      <c r="N69" s="94">
        <f>SUM(R33,R43,R54:R58)</f>
        <v>5</v>
      </c>
      <c r="O69" s="94" t="s">
        <v>2</v>
      </c>
    </row>
    <row r="70" spans="1:15" x14ac:dyDescent="0.25">
      <c r="A70" s="93">
        <v>4</v>
      </c>
      <c r="B70" s="93">
        <f>F33</f>
        <v>5</v>
      </c>
      <c r="C70" s="51"/>
      <c r="D70" s="93">
        <v>15</v>
      </c>
      <c r="E70" s="93">
        <f>+F25</f>
        <v>100</v>
      </c>
      <c r="F70" s="51"/>
      <c r="G70" s="101"/>
      <c r="H70" s="101"/>
      <c r="I70" s="101"/>
    </row>
    <row r="71" spans="1:15" x14ac:dyDescent="0.25">
      <c r="A71" s="94">
        <v>6</v>
      </c>
      <c r="B71" s="94">
        <f>+F57</f>
        <v>10</v>
      </c>
      <c r="C71" s="51"/>
      <c r="D71" s="94">
        <v>35</v>
      </c>
      <c r="E71" s="94">
        <f>+F26</f>
        <v>500</v>
      </c>
      <c r="F71" s="51"/>
      <c r="G71" s="101"/>
      <c r="H71" s="101"/>
      <c r="I71" s="101"/>
    </row>
    <row r="72" spans="1:15" x14ac:dyDescent="0.25">
      <c r="A72" s="93">
        <v>7</v>
      </c>
      <c r="B72" s="93">
        <f>+F43</f>
        <v>10</v>
      </c>
      <c r="C72" s="51"/>
      <c r="D72" s="93">
        <v>51</v>
      </c>
      <c r="E72" s="93">
        <f>+F27</f>
        <v>50</v>
      </c>
      <c r="F72" s="51"/>
      <c r="G72" s="101"/>
      <c r="H72" s="101"/>
      <c r="I72" s="101"/>
      <c r="K72" s="59" t="s">
        <v>186</v>
      </c>
      <c r="L72" s="59"/>
      <c r="M72" s="59"/>
      <c r="N72" s="59"/>
      <c r="O72" s="59"/>
    </row>
    <row r="73" spans="1:15" x14ac:dyDescent="0.25">
      <c r="A73" s="94">
        <v>9</v>
      </c>
      <c r="B73" s="94">
        <f>+F28</f>
        <v>300</v>
      </c>
      <c r="C73" s="51"/>
      <c r="D73" s="94">
        <v>63</v>
      </c>
      <c r="E73" s="94">
        <f>+F38</f>
        <v>20</v>
      </c>
      <c r="F73" s="51"/>
      <c r="G73" s="101"/>
      <c r="H73" s="101"/>
      <c r="I73" s="101"/>
      <c r="K73" s="59"/>
      <c r="L73" s="59"/>
      <c r="M73" s="59"/>
      <c r="N73" s="59"/>
      <c r="O73" s="59"/>
    </row>
    <row r="74" spans="1:15" x14ac:dyDescent="0.25">
      <c r="A74" s="93">
        <v>10</v>
      </c>
      <c r="B74" s="93">
        <f>+F54</f>
        <v>60</v>
      </c>
      <c r="C74" s="51"/>
      <c r="D74" s="93">
        <v>45</v>
      </c>
      <c r="E74" s="93">
        <f>+F45</f>
        <v>100</v>
      </c>
      <c r="F74" s="51"/>
      <c r="G74" s="101"/>
      <c r="H74" s="101"/>
      <c r="I74" s="101"/>
      <c r="K74" s="96" t="s">
        <v>187</v>
      </c>
      <c r="L74" s="96"/>
      <c r="M74" s="96"/>
      <c r="N74" s="96"/>
      <c r="O74" s="96"/>
    </row>
    <row r="75" spans="1:15" x14ac:dyDescent="0.25">
      <c r="A75" s="94">
        <v>12</v>
      </c>
      <c r="B75" s="94">
        <f>+F15</f>
        <v>100</v>
      </c>
      <c r="C75" s="51"/>
      <c r="D75" s="94">
        <v>47</v>
      </c>
      <c r="E75" s="94">
        <f>+F46</f>
        <v>100</v>
      </c>
      <c r="F75" s="51"/>
      <c r="G75" s="51"/>
      <c r="H75" s="51"/>
      <c r="K75" s="97" t="s">
        <v>188</v>
      </c>
      <c r="L75" s="97" t="s">
        <v>10</v>
      </c>
      <c r="M75" s="97" t="s">
        <v>189</v>
      </c>
      <c r="N75" s="97" t="s">
        <v>190</v>
      </c>
      <c r="O75" s="97" t="s">
        <v>191</v>
      </c>
    </row>
    <row r="76" spans="1:15" x14ac:dyDescent="0.25">
      <c r="A76" s="93">
        <v>13</v>
      </c>
      <c r="B76" s="93">
        <f>+F34</f>
        <v>5</v>
      </c>
      <c r="C76" s="51"/>
      <c r="D76" s="93">
        <v>22</v>
      </c>
      <c r="E76" s="93">
        <f>+F53</f>
        <v>10</v>
      </c>
      <c r="F76" s="51"/>
      <c r="G76" s="51"/>
      <c r="H76" s="51"/>
      <c r="K76" s="93" t="s">
        <v>6</v>
      </c>
      <c r="L76" s="93" t="s">
        <v>13</v>
      </c>
      <c r="M76" s="93">
        <f>SUM(F13:F15,F23:F24,F28,F33:F37)</f>
        <v>645</v>
      </c>
      <c r="N76" s="93">
        <f>SUM(F16:F18,F25:F27,F38)</f>
        <v>770</v>
      </c>
      <c r="O76" s="93">
        <f>M76+N76</f>
        <v>1415</v>
      </c>
    </row>
    <row r="77" spans="1:15" x14ac:dyDescent="0.25">
      <c r="A77" s="94">
        <v>24</v>
      </c>
      <c r="B77" s="94">
        <f>+F35</f>
        <v>5</v>
      </c>
      <c r="C77" s="51"/>
      <c r="D77" s="51"/>
      <c r="E77" s="51"/>
      <c r="F77" s="51"/>
      <c r="H77" s="51"/>
      <c r="K77" s="94" t="s">
        <v>7</v>
      </c>
      <c r="L77" s="94" t="s">
        <v>14</v>
      </c>
      <c r="M77" s="94">
        <f>SUM(F43:F44,F54:F58)</f>
        <v>660</v>
      </c>
      <c r="N77" s="94">
        <f>SUM(F45:F48,F53)</f>
        <v>610</v>
      </c>
      <c r="O77" s="94">
        <f>M77+N77</f>
        <v>1270</v>
      </c>
    </row>
    <row r="78" spans="1:15" x14ac:dyDescent="0.25">
      <c r="A78" s="93">
        <v>25</v>
      </c>
      <c r="B78" s="93">
        <f>+F24</f>
        <v>10</v>
      </c>
      <c r="C78" s="51"/>
      <c r="D78" s="51"/>
      <c r="E78" s="51"/>
      <c r="F78" s="51"/>
      <c r="H78" s="51"/>
      <c r="K78" s="93" t="s">
        <v>8</v>
      </c>
      <c r="L78" s="93" t="s">
        <v>15</v>
      </c>
      <c r="M78" s="93">
        <f>SUM(Q13:Q15,Q23:Q24,Q28)</f>
        <v>620</v>
      </c>
      <c r="N78" s="93">
        <f>SUM(Q16:Q18,Q25:Q27)</f>
        <v>750</v>
      </c>
      <c r="O78" s="93">
        <f>M78+N78</f>
        <v>1370</v>
      </c>
    </row>
    <row r="79" spans="1:15" x14ac:dyDescent="0.25">
      <c r="A79" s="94">
        <v>32</v>
      </c>
      <c r="B79" s="94">
        <f>+F56</f>
        <v>10</v>
      </c>
      <c r="C79" s="51"/>
      <c r="D79" s="51"/>
      <c r="E79" s="51"/>
      <c r="F79" s="51"/>
      <c r="H79" s="51"/>
      <c r="K79" s="94" t="s">
        <v>9</v>
      </c>
      <c r="L79" s="94" t="s">
        <v>16</v>
      </c>
      <c r="M79" s="94">
        <f>SUM(Q33:Q37,Q43:Q44,Q54:Q58)</f>
        <v>685</v>
      </c>
      <c r="N79" s="94">
        <f>SUM(Q38,Q45:Q48,Q53)</f>
        <v>630</v>
      </c>
      <c r="O79" s="94">
        <f>SUM(M79:N79)</f>
        <v>1315</v>
      </c>
    </row>
    <row r="80" spans="1:15" x14ac:dyDescent="0.25">
      <c r="A80" s="93">
        <v>40</v>
      </c>
      <c r="B80" s="93">
        <f>+F36+F23</f>
        <v>15</v>
      </c>
      <c r="C80" s="51"/>
      <c r="D80" s="51"/>
      <c r="E80" s="51"/>
      <c r="F80" s="51"/>
      <c r="H80" s="51"/>
    </row>
    <row r="81" spans="1:10" x14ac:dyDescent="0.25">
      <c r="A81" s="94">
        <v>48</v>
      </c>
      <c r="B81" s="94">
        <f>+F37</f>
        <v>5</v>
      </c>
      <c r="C81" s="51"/>
      <c r="D81" s="51"/>
      <c r="E81" s="51"/>
      <c r="F81" s="51"/>
    </row>
    <row r="82" spans="1:10" x14ac:dyDescent="0.25">
      <c r="A82" s="93">
        <v>51</v>
      </c>
      <c r="B82" s="93">
        <f>+F44</f>
        <v>10</v>
      </c>
      <c r="C82" s="51"/>
      <c r="D82" s="51"/>
      <c r="E82" s="51"/>
      <c r="F82" s="51"/>
    </row>
    <row r="84" spans="1:10" x14ac:dyDescent="0.25">
      <c r="C84" s="92"/>
      <c r="D84" s="92"/>
      <c r="E84" s="92"/>
    </row>
    <row r="85" spans="1:10" x14ac:dyDescent="0.25">
      <c r="D85" s="92"/>
      <c r="E85" s="92"/>
    </row>
    <row r="86" spans="1:10" x14ac:dyDescent="0.25">
      <c r="A86" s="56" t="s">
        <v>205</v>
      </c>
      <c r="B86" s="57"/>
      <c r="C86" s="57"/>
      <c r="D86" s="57"/>
      <c r="E86" s="51"/>
      <c r="F86" s="72" t="s">
        <v>212</v>
      </c>
      <c r="G86" s="73"/>
      <c r="H86" s="73"/>
      <c r="I86" s="73"/>
    </row>
    <row r="87" spans="1:10" x14ac:dyDescent="0.25">
      <c r="A87" s="33" t="s">
        <v>201</v>
      </c>
      <c r="B87" s="33" t="s">
        <v>202</v>
      </c>
      <c r="C87" s="33" t="s">
        <v>203</v>
      </c>
      <c r="D87" s="33" t="s">
        <v>204</v>
      </c>
      <c r="F87" s="33" t="s">
        <v>209</v>
      </c>
      <c r="G87" s="33" t="s">
        <v>15</v>
      </c>
      <c r="H87" s="33" t="s">
        <v>210</v>
      </c>
      <c r="I87" s="33" t="s">
        <v>204</v>
      </c>
    </row>
    <row r="88" spans="1:10" x14ac:dyDescent="0.25">
      <c r="A88" s="93" t="s">
        <v>200</v>
      </c>
      <c r="B88" s="93"/>
      <c r="C88" s="93" t="s">
        <v>180</v>
      </c>
      <c r="D88" s="93"/>
      <c r="F88" s="93" t="s">
        <v>200</v>
      </c>
      <c r="G88" s="93"/>
      <c r="H88" s="93" t="s">
        <v>180</v>
      </c>
      <c r="I88" s="93"/>
    </row>
    <row r="89" spans="1:10" x14ac:dyDescent="0.25">
      <c r="A89" s="94" t="s">
        <v>181</v>
      </c>
      <c r="B89" s="102">
        <f>SUM(G13)</f>
        <v>1</v>
      </c>
      <c r="C89" s="106"/>
      <c r="D89" s="103"/>
      <c r="F89" s="94" t="s">
        <v>181</v>
      </c>
      <c r="G89" s="102">
        <f>+R13</f>
        <v>1</v>
      </c>
      <c r="H89" s="106"/>
      <c r="I89" s="103"/>
    </row>
    <row r="90" spans="1:10" x14ac:dyDescent="0.25">
      <c r="A90" s="93" t="s">
        <v>182</v>
      </c>
      <c r="B90" s="104">
        <f>+G23+G28</f>
        <v>2</v>
      </c>
      <c r="C90" s="107"/>
      <c r="D90" s="105"/>
      <c r="F90" s="93" t="s">
        <v>182</v>
      </c>
      <c r="G90" s="104">
        <f>+R23+R28</f>
        <v>2</v>
      </c>
      <c r="H90" s="107"/>
      <c r="I90" s="105"/>
    </row>
    <row r="91" spans="1:10" x14ac:dyDescent="0.25">
      <c r="A91" s="94" t="s">
        <v>183</v>
      </c>
      <c r="B91" s="102">
        <f>+G33</f>
        <v>1</v>
      </c>
      <c r="C91" s="106"/>
      <c r="D91" s="103"/>
      <c r="E91" s="51"/>
      <c r="F91" s="51"/>
      <c r="G91" s="95"/>
      <c r="H91" s="95"/>
      <c r="I91" s="95"/>
      <c r="J91" s="51"/>
    </row>
    <row r="93" spans="1:10" x14ac:dyDescent="0.25">
      <c r="A93" s="56" t="s">
        <v>206</v>
      </c>
      <c r="B93" s="57"/>
      <c r="C93" s="57"/>
      <c r="D93" s="57"/>
      <c r="E93" s="51"/>
      <c r="F93" s="72" t="s">
        <v>212</v>
      </c>
      <c r="G93" s="73"/>
      <c r="H93" s="73"/>
      <c r="I93" s="73"/>
    </row>
    <row r="94" spans="1:10" x14ac:dyDescent="0.25">
      <c r="A94" s="33" t="s">
        <v>207</v>
      </c>
      <c r="B94" s="33" t="s">
        <v>14</v>
      </c>
      <c r="C94" s="33" t="s">
        <v>208</v>
      </c>
      <c r="D94" s="33" t="s">
        <v>204</v>
      </c>
      <c r="F94" s="33" t="s">
        <v>9</v>
      </c>
      <c r="G94" s="33" t="s">
        <v>16</v>
      </c>
      <c r="H94" s="33" t="s">
        <v>211</v>
      </c>
      <c r="I94" s="33" t="s">
        <v>204</v>
      </c>
    </row>
    <row r="95" spans="1:10" x14ac:dyDescent="0.25">
      <c r="A95" s="93" t="s">
        <v>200</v>
      </c>
      <c r="B95" s="93"/>
      <c r="C95" s="93" t="s">
        <v>180</v>
      </c>
      <c r="D95" s="93"/>
      <c r="F95" s="93" t="s">
        <v>200</v>
      </c>
      <c r="G95" s="93"/>
      <c r="H95" s="93" t="s">
        <v>180</v>
      </c>
      <c r="I95" s="93"/>
    </row>
    <row r="96" spans="1:10" x14ac:dyDescent="0.25">
      <c r="A96" s="94" t="s">
        <v>184</v>
      </c>
      <c r="B96" s="102">
        <f>+G43</f>
        <v>1</v>
      </c>
      <c r="C96" s="106"/>
      <c r="D96" s="103"/>
      <c r="F96" s="94" t="s">
        <v>183</v>
      </c>
      <c r="G96" s="102">
        <f>SUM(R33)</f>
        <v>1</v>
      </c>
      <c r="H96" s="106"/>
      <c r="I96" s="103"/>
    </row>
    <row r="97" spans="1:10" x14ac:dyDescent="0.25">
      <c r="A97" s="93" t="s">
        <v>185</v>
      </c>
      <c r="B97" s="104">
        <f>SUM(G54:G58)</f>
        <v>3</v>
      </c>
      <c r="C97" s="107"/>
      <c r="D97" s="105"/>
      <c r="F97" s="93" t="s">
        <v>184</v>
      </c>
      <c r="G97" s="104">
        <f>SUM(R43)</f>
        <v>1</v>
      </c>
      <c r="H97" s="107"/>
      <c r="I97" s="105"/>
    </row>
    <row r="98" spans="1:10" x14ac:dyDescent="0.25">
      <c r="A98" s="51"/>
      <c r="B98" s="51"/>
      <c r="C98" s="51"/>
      <c r="D98" s="51"/>
      <c r="E98" s="51"/>
      <c r="F98" s="94" t="s">
        <v>185</v>
      </c>
      <c r="G98" s="102">
        <f>SUM(R54:R58)</f>
        <v>3</v>
      </c>
      <c r="H98" s="106"/>
      <c r="I98" s="103"/>
      <c r="J98" s="51"/>
    </row>
    <row r="99" spans="1:10" x14ac:dyDescent="0.25">
      <c r="E99" s="51"/>
      <c r="F99" s="51"/>
      <c r="G99" s="51"/>
      <c r="H99" s="51"/>
      <c r="I99" s="51"/>
      <c r="J99" s="51"/>
    </row>
  </sheetData>
  <mergeCells count="107">
    <mergeCell ref="G96:I96"/>
    <mergeCell ref="G97:I97"/>
    <mergeCell ref="G98:I98"/>
    <mergeCell ref="B89:D89"/>
    <mergeCell ref="B90:D90"/>
    <mergeCell ref="B91:D91"/>
    <mergeCell ref="B96:D96"/>
    <mergeCell ref="B97:D97"/>
    <mergeCell ref="G64:I64"/>
    <mergeCell ref="G65:I74"/>
    <mergeCell ref="A62:I63"/>
    <mergeCell ref="A86:D86"/>
    <mergeCell ref="A93:D93"/>
    <mergeCell ref="F86:I86"/>
    <mergeCell ref="G89:I89"/>
    <mergeCell ref="G90:I90"/>
    <mergeCell ref="F93:I93"/>
    <mergeCell ref="C84:E84"/>
    <mergeCell ref="D85:E85"/>
    <mergeCell ref="K72:O73"/>
    <mergeCell ref="K74:O74"/>
    <mergeCell ref="K62:O63"/>
    <mergeCell ref="K64:O64"/>
    <mergeCell ref="A64:B64"/>
    <mergeCell ref="D64:E64"/>
    <mergeCell ref="A65:B66"/>
    <mergeCell ref="D65:E66"/>
    <mergeCell ref="L51:L58"/>
    <mergeCell ref="A11:A18"/>
    <mergeCell ref="A21:A28"/>
    <mergeCell ref="A31:A38"/>
    <mergeCell ref="A41:A48"/>
    <mergeCell ref="A51:A58"/>
    <mergeCell ref="D56:D57"/>
    <mergeCell ref="D23:D24"/>
    <mergeCell ref="D43:D44"/>
    <mergeCell ref="D45:D46"/>
    <mergeCell ref="D47:D48"/>
    <mergeCell ref="B51:H51"/>
    <mergeCell ref="B53:B58"/>
    <mergeCell ref="C53:C58"/>
    <mergeCell ref="G56:G57"/>
    <mergeCell ref="G54:G55"/>
    <mergeCell ref="D54:D55"/>
    <mergeCell ref="D33:D37"/>
    <mergeCell ref="G33:G37"/>
    <mergeCell ref="G43:G44"/>
    <mergeCell ref="G45:G46"/>
    <mergeCell ref="G47:G48"/>
    <mergeCell ref="B43:B48"/>
    <mergeCell ref="C43:C48"/>
    <mergeCell ref="B23:B28"/>
    <mergeCell ref="B33:B38"/>
    <mergeCell ref="C23:C28"/>
    <mergeCell ref="C33:C38"/>
    <mergeCell ref="M41:S41"/>
    <mergeCell ref="M33:M38"/>
    <mergeCell ref="O33:O37"/>
    <mergeCell ref="B21:H21"/>
    <mergeCell ref="B31:H31"/>
    <mergeCell ref="B41:H41"/>
    <mergeCell ref="G26:G27"/>
    <mergeCell ref="G23:G24"/>
    <mergeCell ref="D26:D27"/>
    <mergeCell ref="M23:M28"/>
    <mergeCell ref="L21:L28"/>
    <mergeCell ref="L31:L38"/>
    <mergeCell ref="L41:L48"/>
    <mergeCell ref="N33:N38"/>
    <mergeCell ref="M21:S21"/>
    <mergeCell ref="M31:S31"/>
    <mergeCell ref="N23:N28"/>
    <mergeCell ref="R33:R37"/>
    <mergeCell ref="R26:R27"/>
    <mergeCell ref="R23:R24"/>
    <mergeCell ref="O23:O24"/>
    <mergeCell ref="O26:O27"/>
    <mergeCell ref="M53:M58"/>
    <mergeCell ref="N53:N58"/>
    <mergeCell ref="R56:R57"/>
    <mergeCell ref="R54:R55"/>
    <mergeCell ref="O54:O55"/>
    <mergeCell ref="O56:O57"/>
    <mergeCell ref="M51:S51"/>
    <mergeCell ref="R45:R46"/>
    <mergeCell ref="R47:R48"/>
    <mergeCell ref="R43:R44"/>
    <mergeCell ref="M43:M48"/>
    <mergeCell ref="N43:N48"/>
    <mergeCell ref="O45:O46"/>
    <mergeCell ref="O47:O48"/>
    <mergeCell ref="O43:O44"/>
    <mergeCell ref="B11:H11"/>
    <mergeCell ref="B13:B18"/>
    <mergeCell ref="M13:M18"/>
    <mergeCell ref="C13:C18"/>
    <mergeCell ref="G13:G15"/>
    <mergeCell ref="G16:G17"/>
    <mergeCell ref="D13:D15"/>
    <mergeCell ref="D16:D17"/>
    <mergeCell ref="M11:S11"/>
    <mergeCell ref="R13:R15"/>
    <mergeCell ref="R16:R17"/>
    <mergeCell ref="N13:N18"/>
    <mergeCell ref="O13:O15"/>
    <mergeCell ref="O16:O17"/>
    <mergeCell ref="L11:L18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6662C-07E5-41AD-B4A0-30F2B700CDC9}">
  <dimension ref="B3:J74"/>
  <sheetViews>
    <sheetView topLeftCell="B1" zoomScale="85" zoomScaleNormal="85" workbookViewId="0">
      <selection activeCell="C7" sqref="C7"/>
    </sheetView>
  </sheetViews>
  <sheetFormatPr baseColWidth="10" defaultColWidth="11.42578125" defaultRowHeight="15" x14ac:dyDescent="0.25"/>
  <cols>
    <col min="2" max="2" width="12.85546875" bestFit="1" customWidth="1"/>
    <col min="3" max="3" width="39" bestFit="1" customWidth="1"/>
    <col min="4" max="4" width="36.42578125" bestFit="1" customWidth="1"/>
    <col min="5" max="5" width="34.28515625" bestFit="1" customWidth="1"/>
    <col min="6" max="6" width="39.5703125" bestFit="1" customWidth="1"/>
    <col min="7" max="7" width="33.28515625" bestFit="1" customWidth="1"/>
    <col min="8" max="8" width="37.5703125" bestFit="1" customWidth="1"/>
    <col min="9" max="9" width="41.28515625" bestFit="1" customWidth="1"/>
    <col min="10" max="10" width="41.42578125" bestFit="1" customWidth="1"/>
  </cols>
  <sheetData>
    <row r="3" spans="2:10" s="45" customFormat="1" x14ac:dyDescent="0.25">
      <c r="E3" s="47" t="s">
        <v>66</v>
      </c>
      <c r="F3" s="47"/>
    </row>
    <row r="4" spans="2:10" s="45" customFormat="1" x14ac:dyDescent="0.25"/>
    <row r="5" spans="2:10" x14ac:dyDescent="0.25">
      <c r="B5" s="89" t="s">
        <v>54</v>
      </c>
      <c r="C5" s="90"/>
      <c r="D5" s="90"/>
      <c r="E5" s="90"/>
      <c r="F5" s="90"/>
      <c r="G5" s="90"/>
      <c r="H5" s="90"/>
      <c r="I5" s="90"/>
      <c r="J5" s="91"/>
    </row>
    <row r="6" spans="2:10" x14ac:dyDescent="0.25">
      <c r="B6" s="37" t="s">
        <v>55</v>
      </c>
      <c r="C6" s="38">
        <v>1</v>
      </c>
      <c r="D6" s="38">
        <v>2</v>
      </c>
      <c r="E6" s="38">
        <v>3</v>
      </c>
      <c r="F6" s="38">
        <v>4</v>
      </c>
      <c r="G6" s="38">
        <v>5</v>
      </c>
      <c r="H6" s="38">
        <v>6</v>
      </c>
      <c r="I6" s="38">
        <v>7</v>
      </c>
      <c r="J6" s="38">
        <v>8</v>
      </c>
    </row>
    <row r="7" spans="2:10" x14ac:dyDescent="0.25">
      <c r="B7" s="39" t="s">
        <v>3</v>
      </c>
      <c r="C7" s="40" t="s">
        <v>78</v>
      </c>
      <c r="D7" s="40" t="s">
        <v>80</v>
      </c>
      <c r="E7" s="40" t="s">
        <v>82</v>
      </c>
      <c r="F7" s="40" t="s">
        <v>83</v>
      </c>
      <c r="G7" s="40" t="s">
        <v>84</v>
      </c>
      <c r="H7" s="40" t="s">
        <v>86</v>
      </c>
      <c r="I7" s="40" t="s">
        <v>87</v>
      </c>
      <c r="J7" s="40" t="s">
        <v>89</v>
      </c>
    </row>
    <row r="8" spans="2:10" x14ac:dyDescent="0.25">
      <c r="B8" s="37" t="s">
        <v>56</v>
      </c>
      <c r="C8" s="38" t="s">
        <v>77</v>
      </c>
      <c r="D8" s="38" t="s">
        <v>79</v>
      </c>
      <c r="E8" s="38" t="s">
        <v>81</v>
      </c>
      <c r="F8" s="38" t="s">
        <v>81</v>
      </c>
      <c r="G8" s="38" t="s">
        <v>79</v>
      </c>
      <c r="H8" s="38" t="s">
        <v>85</v>
      </c>
      <c r="I8" s="38" t="s">
        <v>85</v>
      </c>
      <c r="J8" s="38" t="s">
        <v>88</v>
      </c>
    </row>
    <row r="9" spans="2:10" x14ac:dyDescent="0.25">
      <c r="B9" s="39" t="s">
        <v>27</v>
      </c>
      <c r="C9" s="40">
        <v>10</v>
      </c>
      <c r="D9" s="40">
        <v>10</v>
      </c>
      <c r="E9" s="40">
        <v>10</v>
      </c>
      <c r="F9" s="40">
        <v>10</v>
      </c>
      <c r="G9" s="40">
        <v>10</v>
      </c>
      <c r="H9" s="40">
        <v>10</v>
      </c>
      <c r="I9" s="40">
        <v>10</v>
      </c>
      <c r="J9" s="40">
        <v>10</v>
      </c>
    </row>
    <row r="10" spans="2:10" x14ac:dyDescent="0.25">
      <c r="B10" s="37" t="s">
        <v>57</v>
      </c>
      <c r="C10" s="38">
        <v>13000</v>
      </c>
      <c r="D10" s="38">
        <v>17000</v>
      </c>
      <c r="E10" s="38">
        <v>18000</v>
      </c>
      <c r="F10" s="38">
        <v>24000</v>
      </c>
      <c r="G10" s="38">
        <v>30000</v>
      </c>
      <c r="H10" s="38">
        <v>38000</v>
      </c>
      <c r="I10" s="38">
        <v>50000</v>
      </c>
      <c r="J10" s="38">
        <v>80000</v>
      </c>
    </row>
    <row r="11" spans="2:10" x14ac:dyDescent="0.25">
      <c r="B11" s="39" t="s">
        <v>53</v>
      </c>
      <c r="C11" s="40">
        <v>1000</v>
      </c>
      <c r="D11" s="40">
        <v>1000</v>
      </c>
      <c r="E11" s="40">
        <v>1000</v>
      </c>
      <c r="F11" s="40">
        <v>1000</v>
      </c>
      <c r="G11" s="40">
        <v>1000</v>
      </c>
      <c r="H11" s="40">
        <v>1000</v>
      </c>
      <c r="I11" s="40">
        <v>1000</v>
      </c>
      <c r="J11" s="40">
        <v>1000</v>
      </c>
    </row>
    <row r="14" spans="2:10" x14ac:dyDescent="0.25">
      <c r="B14" s="89" t="s">
        <v>58</v>
      </c>
      <c r="C14" s="90"/>
      <c r="D14" s="90"/>
      <c r="E14" s="90"/>
      <c r="F14" s="90"/>
      <c r="G14" s="90"/>
      <c r="H14" s="90"/>
      <c r="I14" s="90"/>
      <c r="J14" s="91"/>
    </row>
    <row r="15" spans="2:10" x14ac:dyDescent="0.25">
      <c r="B15" s="37" t="s">
        <v>55</v>
      </c>
      <c r="C15" s="38">
        <v>9</v>
      </c>
      <c r="D15" s="38">
        <v>10</v>
      </c>
      <c r="E15" s="38">
        <v>11</v>
      </c>
      <c r="F15" s="38">
        <v>12</v>
      </c>
      <c r="G15" s="38">
        <v>13</v>
      </c>
      <c r="H15" s="38">
        <v>14</v>
      </c>
      <c r="I15" s="38">
        <v>15</v>
      </c>
      <c r="J15" s="38">
        <v>16</v>
      </c>
    </row>
    <row r="16" spans="2:10" x14ac:dyDescent="0.25">
      <c r="B16" s="39" t="s">
        <v>3</v>
      </c>
      <c r="C16" s="40" t="s">
        <v>91</v>
      </c>
      <c r="D16" s="40" t="s">
        <v>92</v>
      </c>
      <c r="E16" s="40" t="s">
        <v>93</v>
      </c>
      <c r="F16" s="40" t="s">
        <v>94</v>
      </c>
      <c r="G16" s="40" t="s">
        <v>96</v>
      </c>
      <c r="H16" s="40" t="s">
        <v>97</v>
      </c>
      <c r="I16" s="40" t="s">
        <v>99</v>
      </c>
      <c r="J16" s="40" t="s">
        <v>100</v>
      </c>
    </row>
    <row r="17" spans="2:10" x14ac:dyDescent="0.25">
      <c r="B17" s="37" t="s">
        <v>56</v>
      </c>
      <c r="C17" s="38" t="s">
        <v>90</v>
      </c>
      <c r="D17" s="38" t="s">
        <v>90</v>
      </c>
      <c r="E17" s="38" t="s">
        <v>90</v>
      </c>
      <c r="F17" s="38" t="s">
        <v>90</v>
      </c>
      <c r="G17" s="38" t="s">
        <v>95</v>
      </c>
      <c r="H17" s="38" t="s">
        <v>98</v>
      </c>
      <c r="I17" s="38" t="s">
        <v>98</v>
      </c>
      <c r="J17" s="38" t="s">
        <v>98</v>
      </c>
    </row>
    <row r="18" spans="2:10" x14ac:dyDescent="0.25">
      <c r="B18" s="39" t="s">
        <v>27</v>
      </c>
      <c r="C18" s="40">
        <v>20</v>
      </c>
      <c r="D18" s="40">
        <v>20</v>
      </c>
      <c r="E18" s="40">
        <v>20</v>
      </c>
      <c r="F18" s="40">
        <v>20</v>
      </c>
      <c r="G18" s="40">
        <v>20</v>
      </c>
      <c r="H18" s="40">
        <v>20</v>
      </c>
      <c r="I18" s="40">
        <v>20</v>
      </c>
      <c r="J18" s="40">
        <v>20</v>
      </c>
    </row>
    <row r="19" spans="2:10" x14ac:dyDescent="0.25">
      <c r="B19" s="37" t="s">
        <v>57</v>
      </c>
      <c r="C19" s="38">
        <v>25000</v>
      </c>
      <c r="D19" s="38">
        <v>34000</v>
      </c>
      <c r="E19" s="38">
        <v>42500</v>
      </c>
      <c r="F19" s="38">
        <v>63000</v>
      </c>
      <c r="G19" s="38">
        <v>75000</v>
      </c>
      <c r="H19" s="38">
        <v>25000</v>
      </c>
      <c r="I19" s="38">
        <v>53000</v>
      </c>
      <c r="J19" s="38">
        <v>110000</v>
      </c>
    </row>
    <row r="20" spans="2:10" x14ac:dyDescent="0.25">
      <c r="B20" s="39" t="s">
        <v>53</v>
      </c>
      <c r="C20" s="40">
        <v>1000</v>
      </c>
      <c r="D20" s="40">
        <v>1000</v>
      </c>
      <c r="E20" s="40">
        <v>1000</v>
      </c>
      <c r="F20" s="40">
        <v>1000</v>
      </c>
      <c r="G20" s="40">
        <v>1000</v>
      </c>
      <c r="H20" s="40">
        <v>1000</v>
      </c>
      <c r="I20" s="40">
        <v>1000</v>
      </c>
      <c r="J20" s="40">
        <v>1000</v>
      </c>
    </row>
    <row r="23" spans="2:10" x14ac:dyDescent="0.25">
      <c r="B23" s="89" t="s">
        <v>59</v>
      </c>
      <c r="C23" s="90"/>
      <c r="D23" s="90"/>
      <c r="E23" s="90"/>
      <c r="F23" s="90"/>
      <c r="G23" s="90"/>
      <c r="H23" s="90"/>
      <c r="I23" s="90"/>
      <c r="J23" s="91"/>
    </row>
    <row r="24" spans="2:10" x14ac:dyDescent="0.25">
      <c r="B24" s="37" t="s">
        <v>55</v>
      </c>
      <c r="C24" s="38">
        <v>17</v>
      </c>
      <c r="D24" s="38">
        <v>18</v>
      </c>
      <c r="E24" s="38">
        <v>19</v>
      </c>
      <c r="F24" s="38">
        <v>20</v>
      </c>
      <c r="G24" s="38">
        <v>21</v>
      </c>
      <c r="H24" s="38">
        <v>22</v>
      </c>
      <c r="I24" s="38">
        <v>23</v>
      </c>
      <c r="J24" s="38">
        <v>24</v>
      </c>
    </row>
    <row r="25" spans="2:10" x14ac:dyDescent="0.25">
      <c r="B25" s="39" t="s">
        <v>3</v>
      </c>
      <c r="C25" s="40" t="s">
        <v>102</v>
      </c>
      <c r="D25" s="40" t="s">
        <v>105</v>
      </c>
      <c r="E25" s="40" t="s">
        <v>105</v>
      </c>
      <c r="F25" s="40" t="s">
        <v>105</v>
      </c>
      <c r="G25" s="40" t="s">
        <v>107</v>
      </c>
      <c r="H25" s="40" t="s">
        <v>160</v>
      </c>
      <c r="I25" s="40" t="s">
        <v>161</v>
      </c>
      <c r="J25" s="40" t="s">
        <v>110</v>
      </c>
    </row>
    <row r="26" spans="2:10" x14ac:dyDescent="0.25">
      <c r="B26" s="37" t="s">
        <v>56</v>
      </c>
      <c r="C26" s="38" t="s">
        <v>101</v>
      </c>
      <c r="D26" s="38" t="s">
        <v>103</v>
      </c>
      <c r="E26" s="38" t="s">
        <v>104</v>
      </c>
      <c r="F26" s="38" t="s">
        <v>104</v>
      </c>
      <c r="G26" s="38" t="s">
        <v>106</v>
      </c>
      <c r="H26" s="38" t="s">
        <v>108</v>
      </c>
      <c r="I26" s="38" t="s">
        <v>101</v>
      </c>
      <c r="J26" s="38" t="s">
        <v>109</v>
      </c>
    </row>
    <row r="27" spans="2:10" x14ac:dyDescent="0.25">
      <c r="B27" s="39" t="s">
        <v>27</v>
      </c>
      <c r="C27" s="40">
        <v>30</v>
      </c>
      <c r="D27" s="40">
        <v>30</v>
      </c>
      <c r="E27" s="40">
        <v>30</v>
      </c>
      <c r="F27" s="40">
        <v>30</v>
      </c>
      <c r="G27" s="40">
        <v>30</v>
      </c>
      <c r="H27" s="40">
        <v>30</v>
      </c>
      <c r="I27" s="40">
        <v>30</v>
      </c>
      <c r="J27" s="40">
        <v>30</v>
      </c>
    </row>
    <row r="28" spans="2:10" x14ac:dyDescent="0.25">
      <c r="B28" s="37" t="s">
        <v>57</v>
      </c>
      <c r="C28" s="38">
        <v>10000</v>
      </c>
      <c r="D28" s="38">
        <v>12500</v>
      </c>
      <c r="E28" s="38">
        <v>13000</v>
      </c>
      <c r="F28" s="38">
        <v>15000</v>
      </c>
      <c r="G28" s="38">
        <v>17000</v>
      </c>
      <c r="H28" s="38">
        <v>22000</v>
      </c>
      <c r="I28" s="38">
        <v>23000</v>
      </c>
      <c r="J28" s="38">
        <v>26500</v>
      </c>
    </row>
    <row r="29" spans="2:10" x14ac:dyDescent="0.25">
      <c r="B29" s="39" t="s">
        <v>53</v>
      </c>
      <c r="C29" s="40">
        <v>1000</v>
      </c>
      <c r="D29" s="40">
        <v>1000</v>
      </c>
      <c r="E29" s="40">
        <v>1000</v>
      </c>
      <c r="F29" s="40">
        <v>1000</v>
      </c>
      <c r="G29" s="40">
        <v>1000</v>
      </c>
      <c r="H29" s="40">
        <v>1000</v>
      </c>
      <c r="I29" s="40">
        <v>1000</v>
      </c>
      <c r="J29" s="40">
        <v>1000</v>
      </c>
    </row>
    <row r="32" spans="2:10" x14ac:dyDescent="0.25">
      <c r="B32" s="89" t="s">
        <v>62</v>
      </c>
      <c r="C32" s="90"/>
      <c r="D32" s="90"/>
      <c r="E32" s="90"/>
      <c r="F32" s="90"/>
      <c r="G32" s="90"/>
      <c r="H32" s="90"/>
      <c r="I32" s="90"/>
      <c r="J32" s="91"/>
    </row>
    <row r="33" spans="2:10" x14ac:dyDescent="0.25">
      <c r="B33" s="37" t="s">
        <v>55</v>
      </c>
      <c r="C33" s="38">
        <v>25</v>
      </c>
      <c r="D33" s="38">
        <v>26</v>
      </c>
      <c r="E33" s="38">
        <v>27</v>
      </c>
      <c r="F33" s="38">
        <v>28</v>
      </c>
      <c r="G33" s="38">
        <v>29</v>
      </c>
      <c r="H33" s="38">
        <v>30</v>
      </c>
      <c r="I33" s="38">
        <v>31</v>
      </c>
      <c r="J33" s="38">
        <v>32</v>
      </c>
    </row>
    <row r="34" spans="2:10" x14ac:dyDescent="0.25">
      <c r="B34" s="39" t="s">
        <v>3</v>
      </c>
      <c r="C34" s="40" t="s">
        <v>168</v>
      </c>
      <c r="D34" s="40" t="s">
        <v>167</v>
      </c>
      <c r="E34" s="40" t="s">
        <v>166</v>
      </c>
      <c r="F34" s="40" t="s">
        <v>165</v>
      </c>
      <c r="G34" s="40" t="s">
        <v>169</v>
      </c>
      <c r="H34" s="40" t="s">
        <v>164</v>
      </c>
      <c r="I34" s="40" t="s">
        <v>163</v>
      </c>
      <c r="J34" s="40" t="s">
        <v>162</v>
      </c>
    </row>
    <row r="35" spans="2:10" x14ac:dyDescent="0.25">
      <c r="B35" s="37" t="s">
        <v>56</v>
      </c>
      <c r="C35" s="38" t="s">
        <v>111</v>
      </c>
      <c r="D35" s="38" t="s">
        <v>112</v>
      </c>
      <c r="E35" s="43" t="s">
        <v>112</v>
      </c>
      <c r="F35" s="38" t="s">
        <v>112</v>
      </c>
      <c r="G35" s="43" t="s">
        <v>113</v>
      </c>
      <c r="H35" s="38" t="s">
        <v>114</v>
      </c>
      <c r="I35" s="38" t="s">
        <v>114</v>
      </c>
      <c r="J35" s="43" t="s">
        <v>114</v>
      </c>
    </row>
    <row r="36" spans="2:10" x14ac:dyDescent="0.25">
      <c r="B36" s="39" t="s">
        <v>27</v>
      </c>
      <c r="C36" s="40">
        <v>40</v>
      </c>
      <c r="D36" s="40">
        <v>40</v>
      </c>
      <c r="E36" s="40">
        <v>40</v>
      </c>
      <c r="F36" s="40">
        <v>40</v>
      </c>
      <c r="G36" s="40">
        <v>40</v>
      </c>
      <c r="H36" s="40">
        <v>40</v>
      </c>
      <c r="I36" s="40">
        <v>40</v>
      </c>
      <c r="J36" s="40">
        <v>40</v>
      </c>
    </row>
    <row r="37" spans="2:10" x14ac:dyDescent="0.25">
      <c r="B37" s="37" t="s">
        <v>57</v>
      </c>
      <c r="C37" s="38">
        <v>9940</v>
      </c>
      <c r="D37" s="38">
        <v>48000</v>
      </c>
      <c r="E37" s="38">
        <v>58000</v>
      </c>
      <c r="F37" s="38">
        <v>95000</v>
      </c>
      <c r="G37" s="38">
        <v>97750</v>
      </c>
      <c r="H37" s="38">
        <v>187000</v>
      </c>
      <c r="I37" s="38">
        <v>216000</v>
      </c>
      <c r="J37" s="38">
        <v>810000</v>
      </c>
    </row>
    <row r="38" spans="2:10" x14ac:dyDescent="0.25">
      <c r="B38" s="39" t="s">
        <v>53</v>
      </c>
      <c r="C38" s="40">
        <v>1000</v>
      </c>
      <c r="D38" s="40">
        <v>1000</v>
      </c>
      <c r="E38" s="40">
        <v>1000</v>
      </c>
      <c r="F38" s="40">
        <v>1000</v>
      </c>
      <c r="G38" s="40">
        <v>1000</v>
      </c>
      <c r="H38" s="40">
        <v>1000</v>
      </c>
      <c r="I38" s="40">
        <v>1000</v>
      </c>
      <c r="J38" s="40">
        <v>1000</v>
      </c>
    </row>
    <row r="41" spans="2:10" x14ac:dyDescent="0.25">
      <c r="B41" s="89" t="s">
        <v>63</v>
      </c>
      <c r="C41" s="90"/>
      <c r="D41" s="90"/>
      <c r="E41" s="90"/>
      <c r="F41" s="90"/>
      <c r="G41" s="90"/>
      <c r="H41" s="90"/>
      <c r="I41" s="90"/>
      <c r="J41" s="91"/>
    </row>
    <row r="42" spans="2:10" x14ac:dyDescent="0.25">
      <c r="B42" s="37" t="s">
        <v>55</v>
      </c>
      <c r="C42" s="38">
        <v>33</v>
      </c>
      <c r="D42" s="38">
        <v>34</v>
      </c>
      <c r="E42" s="38">
        <v>35</v>
      </c>
      <c r="F42" s="38">
        <v>36</v>
      </c>
      <c r="G42" s="38">
        <v>37</v>
      </c>
      <c r="H42" s="38">
        <v>38</v>
      </c>
      <c r="I42" s="38">
        <v>39</v>
      </c>
      <c r="J42" s="38">
        <v>40</v>
      </c>
    </row>
    <row r="43" spans="2:10" x14ac:dyDescent="0.25">
      <c r="B43" s="39" t="s">
        <v>3</v>
      </c>
      <c r="C43" s="40" t="s">
        <v>177</v>
      </c>
      <c r="D43" s="40" t="s">
        <v>176</v>
      </c>
      <c r="E43" s="40" t="s">
        <v>175</v>
      </c>
      <c r="F43" s="40" t="s">
        <v>174</v>
      </c>
      <c r="G43" s="40" t="s">
        <v>173</v>
      </c>
      <c r="H43" s="40" t="s">
        <v>172</v>
      </c>
      <c r="I43" s="40" t="s">
        <v>171</v>
      </c>
      <c r="J43" s="40" t="s">
        <v>170</v>
      </c>
    </row>
    <row r="44" spans="2:10" x14ac:dyDescent="0.25">
      <c r="B44" s="37" t="s">
        <v>56</v>
      </c>
      <c r="C44" s="38" t="s">
        <v>114</v>
      </c>
      <c r="D44" s="38" t="s">
        <v>116</v>
      </c>
      <c r="E44" s="38" t="s">
        <v>114</v>
      </c>
      <c r="F44" s="38" t="s">
        <v>114</v>
      </c>
      <c r="G44" s="38" t="s">
        <v>114</v>
      </c>
      <c r="H44" s="38" t="s">
        <v>114</v>
      </c>
      <c r="I44" s="38" t="s">
        <v>115</v>
      </c>
      <c r="J44" s="38" t="s">
        <v>114</v>
      </c>
    </row>
    <row r="45" spans="2:10" x14ac:dyDescent="0.25">
      <c r="B45" s="39" t="s">
        <v>27</v>
      </c>
      <c r="C45" s="40">
        <v>40</v>
      </c>
      <c r="D45" s="40">
        <v>40</v>
      </c>
      <c r="E45" s="40">
        <v>40</v>
      </c>
      <c r="F45" s="40">
        <v>40</v>
      </c>
      <c r="G45" s="40">
        <v>40</v>
      </c>
      <c r="H45" s="40">
        <v>40</v>
      </c>
      <c r="I45" s="40">
        <v>40</v>
      </c>
      <c r="J45" s="40">
        <v>40</v>
      </c>
    </row>
    <row r="46" spans="2:10" x14ac:dyDescent="0.25">
      <c r="B46" s="37" t="s">
        <v>57</v>
      </c>
      <c r="C46" s="38">
        <v>57850</v>
      </c>
      <c r="D46" s="38">
        <v>59400</v>
      </c>
      <c r="E46" s="38">
        <v>60500</v>
      </c>
      <c r="F46" s="38">
        <v>106605</v>
      </c>
      <c r="G46" s="38">
        <v>105750</v>
      </c>
      <c r="H46" s="38">
        <v>123500</v>
      </c>
      <c r="I46" s="38">
        <v>163700</v>
      </c>
      <c r="J46" s="38">
        <v>191000</v>
      </c>
    </row>
    <row r="47" spans="2:10" x14ac:dyDescent="0.25">
      <c r="B47" s="39" t="s">
        <v>53</v>
      </c>
      <c r="C47" s="40">
        <v>1000</v>
      </c>
      <c r="D47" s="40">
        <v>1000</v>
      </c>
      <c r="E47" s="40">
        <v>1000</v>
      </c>
      <c r="F47" s="40">
        <v>1000</v>
      </c>
      <c r="G47" s="40">
        <v>1000</v>
      </c>
      <c r="H47" s="40">
        <v>1000</v>
      </c>
      <c r="I47" s="40">
        <v>1000</v>
      </c>
      <c r="J47" s="40">
        <v>1000</v>
      </c>
    </row>
    <row r="50" spans="2:10" x14ac:dyDescent="0.25">
      <c r="B50" s="89" t="s">
        <v>64</v>
      </c>
      <c r="C50" s="90"/>
      <c r="D50" s="90"/>
      <c r="E50" s="90"/>
      <c r="F50" s="90"/>
      <c r="G50" s="90"/>
      <c r="H50" s="90"/>
      <c r="I50" s="90"/>
      <c r="J50" s="91"/>
    </row>
    <row r="51" spans="2:10" x14ac:dyDescent="0.25">
      <c r="B51" s="37" t="s">
        <v>55</v>
      </c>
      <c r="C51" s="38">
        <v>41</v>
      </c>
      <c r="D51" s="38">
        <v>42</v>
      </c>
      <c r="E51" s="38">
        <v>43</v>
      </c>
      <c r="F51" s="38">
        <v>44</v>
      </c>
      <c r="G51" s="38">
        <v>45</v>
      </c>
      <c r="H51" s="38">
        <v>46</v>
      </c>
      <c r="I51" s="38">
        <v>47</v>
      </c>
      <c r="J51" s="38">
        <v>48</v>
      </c>
    </row>
    <row r="52" spans="2:10" x14ac:dyDescent="0.25">
      <c r="B52" s="39" t="s">
        <v>3</v>
      </c>
      <c r="C52" s="44" t="s">
        <v>118</v>
      </c>
      <c r="D52" s="44" t="s">
        <v>120</v>
      </c>
      <c r="E52" s="44" t="s">
        <v>122</v>
      </c>
      <c r="F52" s="44" t="s">
        <v>124</v>
      </c>
      <c r="G52" s="44" t="s">
        <v>126</v>
      </c>
      <c r="H52" s="44" t="s">
        <v>128</v>
      </c>
      <c r="I52" s="44" t="s">
        <v>130</v>
      </c>
      <c r="J52" s="44" t="s">
        <v>131</v>
      </c>
    </row>
    <row r="53" spans="2:10" x14ac:dyDescent="0.25">
      <c r="B53" s="37" t="s">
        <v>56</v>
      </c>
      <c r="C53" s="38" t="s">
        <v>117</v>
      </c>
      <c r="D53" s="38" t="s">
        <v>119</v>
      </c>
      <c r="E53" s="38" t="s">
        <v>121</v>
      </c>
      <c r="F53" s="38" t="s">
        <v>123</v>
      </c>
      <c r="G53" s="38" t="s">
        <v>125</v>
      </c>
      <c r="H53" s="38" t="s">
        <v>127</v>
      </c>
      <c r="I53" s="38" t="s">
        <v>129</v>
      </c>
      <c r="J53" s="38" t="s">
        <v>132</v>
      </c>
    </row>
    <row r="54" spans="2:10" x14ac:dyDescent="0.25">
      <c r="B54" s="39" t="s">
        <v>27</v>
      </c>
      <c r="C54" s="40">
        <v>50</v>
      </c>
      <c r="D54" s="40">
        <v>50</v>
      </c>
      <c r="E54" s="40">
        <v>50</v>
      </c>
      <c r="F54" s="40">
        <v>50</v>
      </c>
      <c r="G54" s="40">
        <v>50</v>
      </c>
      <c r="H54" s="40">
        <v>50</v>
      </c>
      <c r="I54" s="40">
        <v>50</v>
      </c>
      <c r="J54" s="40">
        <v>50</v>
      </c>
    </row>
    <row r="55" spans="2:10" x14ac:dyDescent="0.25">
      <c r="B55" s="37" t="s">
        <v>57</v>
      </c>
      <c r="C55" s="38">
        <v>15000</v>
      </c>
      <c r="D55" s="38">
        <v>93000</v>
      </c>
      <c r="E55" s="38">
        <v>42000</v>
      </c>
      <c r="F55" s="38">
        <v>79000</v>
      </c>
      <c r="G55" s="38">
        <v>21000</v>
      </c>
      <c r="H55" s="38">
        <v>27500</v>
      </c>
      <c r="I55" s="38">
        <v>13560</v>
      </c>
      <c r="J55" s="38">
        <v>27850</v>
      </c>
    </row>
    <row r="56" spans="2:10" x14ac:dyDescent="0.25">
      <c r="B56" s="39" t="s">
        <v>53</v>
      </c>
      <c r="C56" s="40">
        <v>1000</v>
      </c>
      <c r="D56" s="40">
        <v>1000</v>
      </c>
      <c r="E56" s="40">
        <v>1000</v>
      </c>
      <c r="F56" s="40">
        <v>1000</v>
      </c>
      <c r="G56" s="40">
        <v>1000</v>
      </c>
      <c r="H56" s="40">
        <v>1000</v>
      </c>
      <c r="I56" s="40">
        <v>1000</v>
      </c>
      <c r="J56" s="40">
        <v>1000</v>
      </c>
    </row>
    <row r="59" spans="2:10" x14ac:dyDescent="0.25">
      <c r="B59" s="89" t="s">
        <v>60</v>
      </c>
      <c r="C59" s="90"/>
      <c r="D59" s="90"/>
      <c r="E59" s="90"/>
      <c r="F59" s="90"/>
      <c r="G59" s="90"/>
      <c r="H59" s="90"/>
      <c r="I59" s="90"/>
      <c r="J59" s="91"/>
    </row>
    <row r="60" spans="2:10" x14ac:dyDescent="0.25">
      <c r="B60" s="37" t="s">
        <v>55</v>
      </c>
      <c r="C60" s="38">
        <v>49</v>
      </c>
      <c r="D60" s="38">
        <v>50</v>
      </c>
      <c r="E60" s="38">
        <v>51</v>
      </c>
      <c r="F60" s="38">
        <v>52</v>
      </c>
      <c r="G60" s="38">
        <v>53</v>
      </c>
      <c r="H60" s="38">
        <v>54</v>
      </c>
      <c r="I60" s="38">
        <v>55</v>
      </c>
      <c r="J60" s="38">
        <v>56</v>
      </c>
    </row>
    <row r="61" spans="2:10" x14ac:dyDescent="0.25">
      <c r="B61" s="39" t="s">
        <v>3</v>
      </c>
      <c r="C61" s="44" t="s">
        <v>134</v>
      </c>
      <c r="D61" s="44" t="s">
        <v>136</v>
      </c>
      <c r="E61" s="44" t="s">
        <v>138</v>
      </c>
      <c r="F61" s="44" t="s">
        <v>139</v>
      </c>
      <c r="G61" s="44" t="s">
        <v>140</v>
      </c>
      <c r="H61" s="44" t="s">
        <v>142</v>
      </c>
      <c r="I61" s="44" t="s">
        <v>143</v>
      </c>
      <c r="J61" s="44" t="s">
        <v>145</v>
      </c>
    </row>
    <row r="62" spans="2:10" x14ac:dyDescent="0.25">
      <c r="B62" s="37" t="s">
        <v>56</v>
      </c>
      <c r="C62" s="38" t="s">
        <v>133</v>
      </c>
      <c r="D62" s="38" t="s">
        <v>135</v>
      </c>
      <c r="E62" s="43" t="s">
        <v>137</v>
      </c>
      <c r="F62" s="38" t="s">
        <v>119</v>
      </c>
      <c r="G62" s="38" t="s">
        <v>137</v>
      </c>
      <c r="H62" s="38" t="s">
        <v>141</v>
      </c>
      <c r="I62" s="38" t="s">
        <v>141</v>
      </c>
      <c r="J62" s="38" t="s">
        <v>144</v>
      </c>
    </row>
    <row r="63" spans="2:10" x14ac:dyDescent="0.25">
      <c r="B63" s="39" t="s">
        <v>27</v>
      </c>
      <c r="C63" s="40">
        <v>60</v>
      </c>
      <c r="D63" s="40">
        <v>60</v>
      </c>
      <c r="E63" s="40">
        <v>60</v>
      </c>
      <c r="F63" s="40">
        <v>60</v>
      </c>
      <c r="G63" s="40">
        <v>60</v>
      </c>
      <c r="H63" s="40">
        <v>60</v>
      </c>
      <c r="I63" s="40">
        <v>60</v>
      </c>
      <c r="J63" s="40">
        <v>60</v>
      </c>
    </row>
    <row r="64" spans="2:10" x14ac:dyDescent="0.25">
      <c r="B64" s="37" t="s">
        <v>57</v>
      </c>
      <c r="C64" s="38">
        <v>600</v>
      </c>
      <c r="D64" s="38">
        <v>1000</v>
      </c>
      <c r="E64" s="38">
        <v>9200</v>
      </c>
      <c r="F64" s="38">
        <v>9750</v>
      </c>
      <c r="G64" s="38">
        <v>19950</v>
      </c>
      <c r="H64" s="38">
        <v>3300</v>
      </c>
      <c r="I64" s="38">
        <v>5300</v>
      </c>
      <c r="J64" s="38">
        <v>7650</v>
      </c>
    </row>
    <row r="65" spans="2:10" x14ac:dyDescent="0.25">
      <c r="B65" s="39" t="s">
        <v>53</v>
      </c>
      <c r="C65" s="40">
        <v>1000</v>
      </c>
      <c r="D65" s="40">
        <v>1000</v>
      </c>
      <c r="E65" s="40">
        <v>1000</v>
      </c>
      <c r="F65" s="40">
        <v>1000</v>
      </c>
      <c r="G65" s="40">
        <v>1000</v>
      </c>
      <c r="H65" s="40">
        <v>1000</v>
      </c>
      <c r="I65" s="40">
        <v>1000</v>
      </c>
      <c r="J65" s="40">
        <v>1000</v>
      </c>
    </row>
    <row r="68" spans="2:10" x14ac:dyDescent="0.25">
      <c r="B68" s="89" t="s">
        <v>61</v>
      </c>
      <c r="C68" s="90"/>
      <c r="D68" s="90"/>
      <c r="E68" s="90"/>
      <c r="F68" s="90"/>
      <c r="G68" s="90"/>
      <c r="H68" s="90"/>
      <c r="I68" s="90"/>
      <c r="J68" s="91"/>
    </row>
    <row r="69" spans="2:10" x14ac:dyDescent="0.25">
      <c r="B69" s="37" t="s">
        <v>55</v>
      </c>
      <c r="C69" s="38">
        <v>57</v>
      </c>
      <c r="D69" s="38">
        <v>58</v>
      </c>
      <c r="E69" s="38">
        <v>59</v>
      </c>
      <c r="F69" s="38">
        <v>60</v>
      </c>
      <c r="G69" s="38">
        <v>61</v>
      </c>
      <c r="H69" s="38">
        <v>62</v>
      </c>
      <c r="I69" s="38">
        <v>63</v>
      </c>
      <c r="J69" s="38">
        <v>64</v>
      </c>
    </row>
    <row r="70" spans="2:10" x14ac:dyDescent="0.25">
      <c r="B70" s="39" t="s">
        <v>3</v>
      </c>
      <c r="C70" s="44" t="s">
        <v>146</v>
      </c>
      <c r="D70" s="44" t="s">
        <v>148</v>
      </c>
      <c r="E70" s="44" t="s">
        <v>150</v>
      </c>
      <c r="F70" s="44" t="s">
        <v>152</v>
      </c>
      <c r="G70" s="44" t="s">
        <v>154</v>
      </c>
      <c r="H70" s="44" t="s">
        <v>155</v>
      </c>
      <c r="I70" s="44" t="s">
        <v>157</v>
      </c>
      <c r="J70" s="44" t="s">
        <v>159</v>
      </c>
    </row>
    <row r="71" spans="2:10" x14ac:dyDescent="0.25">
      <c r="B71" s="37" t="s">
        <v>56</v>
      </c>
      <c r="C71" s="38" t="s">
        <v>147</v>
      </c>
      <c r="D71" s="38" t="s">
        <v>141</v>
      </c>
      <c r="E71" s="38" t="s">
        <v>149</v>
      </c>
      <c r="F71" s="38" t="s">
        <v>151</v>
      </c>
      <c r="G71" s="38" t="s">
        <v>153</v>
      </c>
      <c r="H71" s="38" t="s">
        <v>137</v>
      </c>
      <c r="I71" s="38" t="s">
        <v>156</v>
      </c>
      <c r="J71" s="38" t="s">
        <v>158</v>
      </c>
    </row>
    <row r="72" spans="2:10" x14ac:dyDescent="0.25">
      <c r="B72" s="39" t="s">
        <v>27</v>
      </c>
      <c r="C72" s="40">
        <v>70</v>
      </c>
      <c r="D72" s="40">
        <v>70</v>
      </c>
      <c r="E72" s="40">
        <v>70</v>
      </c>
      <c r="F72" s="40">
        <v>70</v>
      </c>
      <c r="G72" s="40">
        <v>70</v>
      </c>
      <c r="H72" s="40">
        <v>70</v>
      </c>
      <c r="I72" s="40">
        <v>70</v>
      </c>
      <c r="J72" s="40">
        <v>70</v>
      </c>
    </row>
    <row r="73" spans="2:10" x14ac:dyDescent="0.25">
      <c r="B73" s="37" t="s">
        <v>57</v>
      </c>
      <c r="C73" s="38">
        <v>2900</v>
      </c>
      <c r="D73" s="38">
        <v>5000</v>
      </c>
      <c r="E73" s="38">
        <v>6300</v>
      </c>
      <c r="F73" s="38">
        <v>8700</v>
      </c>
      <c r="G73" s="38">
        <v>9000</v>
      </c>
      <c r="H73" s="38">
        <v>110000</v>
      </c>
      <c r="I73" s="38">
        <v>12000</v>
      </c>
      <c r="J73" s="38">
        <v>17200</v>
      </c>
    </row>
    <row r="74" spans="2:10" x14ac:dyDescent="0.25">
      <c r="B74" s="39" t="s">
        <v>53</v>
      </c>
      <c r="C74" s="40">
        <v>1000</v>
      </c>
      <c r="D74" s="40">
        <v>1000</v>
      </c>
      <c r="E74" s="40">
        <v>1000</v>
      </c>
      <c r="F74" s="40">
        <v>1000</v>
      </c>
      <c r="G74" s="40">
        <v>1000</v>
      </c>
      <c r="H74" s="40">
        <v>1000</v>
      </c>
      <c r="I74" s="40">
        <v>1000</v>
      </c>
      <c r="J74" s="40">
        <v>1000</v>
      </c>
    </row>
  </sheetData>
  <mergeCells count="8">
    <mergeCell ref="B50:J50"/>
    <mergeCell ref="B59:J59"/>
    <mergeCell ref="B68:J68"/>
    <mergeCell ref="B5:J5"/>
    <mergeCell ref="B14:J14"/>
    <mergeCell ref="B23:J23"/>
    <mergeCell ref="B32:J32"/>
    <mergeCell ref="B41:J41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2C605D-E902-4AEA-9D2D-D75B9A44498A}">
  <dimension ref="B1:J4"/>
  <sheetViews>
    <sheetView workbookViewId="0">
      <selection activeCell="B8" sqref="B8"/>
    </sheetView>
  </sheetViews>
  <sheetFormatPr baseColWidth="10" defaultColWidth="11.42578125" defaultRowHeight="15" x14ac:dyDescent="0.25"/>
  <sheetData>
    <row r="1" spans="2:10" x14ac:dyDescent="0.25">
      <c r="J1" t="s">
        <v>65</v>
      </c>
    </row>
    <row r="2" spans="2:10" x14ac:dyDescent="0.25">
      <c r="B2">
        <v>1</v>
      </c>
      <c r="D2">
        <v>100</v>
      </c>
      <c r="E2">
        <v>-15</v>
      </c>
      <c r="F2">
        <v>-10</v>
      </c>
      <c r="G2">
        <v>30</v>
      </c>
      <c r="H2">
        <v>50</v>
      </c>
      <c r="J2">
        <f>SUM(D2,E2,F2,G2,H2)</f>
        <v>155</v>
      </c>
    </row>
    <row r="3" spans="2:10" x14ac:dyDescent="0.25">
      <c r="B3">
        <v>2</v>
      </c>
      <c r="D3">
        <v>100</v>
      </c>
      <c r="E3">
        <v>-10</v>
      </c>
      <c r="F3">
        <v>15</v>
      </c>
      <c r="G3">
        <v>2</v>
      </c>
      <c r="J3">
        <f>SUM(D3,E3,F3,G3,H3)</f>
        <v>107</v>
      </c>
    </row>
    <row r="4" spans="2:10" x14ac:dyDescent="0.25">
      <c r="B4">
        <v>3</v>
      </c>
      <c r="D4">
        <v>100</v>
      </c>
      <c r="E4">
        <v>-10</v>
      </c>
      <c r="J4">
        <f>SUM(D4,E4,F4,G4,H4)</f>
        <v>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Empleado</vt:lpstr>
      <vt:lpstr>Pedidos</vt:lpstr>
      <vt:lpstr>Productos</vt:lpstr>
      <vt:lpstr>Calculos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 Welz</dc:creator>
  <cp:keywords/>
  <dc:description/>
  <cp:lastModifiedBy>Alex Welz</cp:lastModifiedBy>
  <cp:revision/>
  <dcterms:created xsi:type="dcterms:W3CDTF">2022-10-25T01:45:32Z</dcterms:created>
  <dcterms:modified xsi:type="dcterms:W3CDTF">2022-11-17T04:37:14Z</dcterms:modified>
  <cp:category/>
  <cp:contentStatus/>
</cp:coreProperties>
</file>