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0" yWindow="0" windowWidth="25600" windowHeight="15460" tabRatio="921" firstSheet="12" activeTab="18"/>
  </bookViews>
  <sheets>
    <sheet name="DOCUMENTATION" sheetId="4" r:id="rId1"/>
    <sheet name="INCLUDES" sheetId="5" r:id="rId2"/>
    <sheet name="Users" sheetId="7" r:id="rId3"/>
    <sheet name="UserAuthorities" sheetId="9" r:id="rId4"/>
    <sheet name="Authorities" sheetId="8" r:id="rId5"/>
    <sheet name="Accounts" sheetId="25" r:id="rId6"/>
    <sheet name="AccountTransactions" sheetId="31" r:id="rId7"/>
    <sheet name="AccountHolderRoles" sheetId="24" r:id="rId8"/>
    <sheet name="BraintreeCustomerRoles" sheetId="33" r:id="rId9"/>
    <sheet name="BraintreeCards" sheetId="34" r:id="rId10"/>
    <sheet name="PinCustomerCards" sheetId="32" r:id="rId11"/>
    <sheet name="SchoolStudentRoles" sheetId="30" r:id="rId12"/>
    <sheet name="Schools" sheetId="6" r:id="rId13"/>
    <sheet name="SchoolCampuses" sheetId="1" r:id="rId14"/>
    <sheet name="SchoolYears" sheetId="28" r:id="rId15"/>
    <sheet name="SchoolTerms" sheetId="29" r:id="rId16"/>
    <sheet name="SchoolStaffMemberRoles" sheetId="26" r:id="rId17"/>
    <sheet name="SchoolClasses" sheetId="19" r:id="rId18"/>
    <sheet name="ClassLevels" sheetId="17" r:id="rId19"/>
    <sheet name="Shops" sheetId="10" r:id="rId20"/>
    <sheet name="ShopDiscountAgreements" sheetId="36" r:id="rId21"/>
    <sheet name="ShopOperatorRoles" sheetId="27" r:id="rId22"/>
    <sheet name="Catalogues" sheetId="20" r:id="rId23"/>
    <sheet name="ServiceTypes" sheetId="18" r:id="rId24"/>
    <sheet name="CatalogueForClassLevels" sheetId="23" r:id="rId25"/>
    <sheet name="CatalogueIncludedCategories" sheetId="22" r:id="rId26"/>
    <sheet name="ItemGroupings" sheetId="35" r:id="rId27"/>
    <sheet name="Items" sheetId="21" r:id="rId28"/>
    <sheet name="Categories" sheetId="13" r:id="rId29"/>
    <sheet name="ShopClosedDates" sheetId="12" r:id="rId30"/>
    <sheet name="PublicHolidayCollections" sheetId="15" r:id="rId31"/>
    <sheet name="PublicHolidays" sheetId="14" r:id="rId32"/>
    <sheet name="AccountTransactionTypeCodes" sheetId="16" r:id="rId3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7" l="1"/>
  <c r="C8" i="27"/>
  <c r="C19" i="22"/>
  <c r="C20" i="22"/>
  <c r="E18" i="22"/>
  <c r="E19" i="22"/>
  <c r="E20" i="22"/>
  <c r="C18" i="22"/>
  <c r="J36" i="21"/>
  <c r="J37" i="21"/>
  <c r="E37" i="21"/>
  <c r="C37" i="21"/>
  <c r="C36" i="21"/>
  <c r="E36" i="21"/>
  <c r="J35" i="21"/>
  <c r="E35" i="21"/>
  <c r="C35" i="21"/>
  <c r="J34" i="21"/>
  <c r="E34" i="21"/>
  <c r="C34" i="21"/>
  <c r="J33" i="21"/>
  <c r="E33" i="21"/>
  <c r="C33" i="21"/>
  <c r="E19" i="23"/>
  <c r="C19" i="23"/>
  <c r="E6" i="20"/>
  <c r="C6" i="20"/>
  <c r="C6" i="10"/>
  <c r="E10" i="19"/>
  <c r="C10" i="19"/>
  <c r="E9" i="19"/>
  <c r="C9" i="19"/>
  <c r="C2" i="36"/>
  <c r="E4" i="10"/>
  <c r="E2" i="10"/>
  <c r="E5" i="10"/>
  <c r="E3" i="10"/>
  <c r="E12" i="25"/>
  <c r="E11" i="25"/>
  <c r="E10" i="25"/>
  <c r="E9" i="25"/>
  <c r="E8" i="25"/>
  <c r="E7" i="25"/>
  <c r="E6" i="25"/>
  <c r="E5" i="25"/>
  <c r="E4" i="25"/>
  <c r="E3" i="25"/>
  <c r="E2" i="25"/>
  <c r="E13" i="25"/>
  <c r="J4" i="21"/>
  <c r="J3" i="21"/>
  <c r="J2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E9" i="21"/>
  <c r="C9" i="21"/>
  <c r="E8" i="21"/>
  <c r="C8" i="21"/>
  <c r="C2" i="35"/>
  <c r="E6" i="21"/>
  <c r="C6" i="21"/>
  <c r="E5" i="21"/>
  <c r="C5" i="21"/>
  <c r="C4" i="35"/>
  <c r="C3" i="35"/>
  <c r="C12" i="14"/>
  <c r="F3" i="34"/>
  <c r="F2" i="34"/>
  <c r="F4" i="34"/>
  <c r="D2" i="33"/>
  <c r="E6" i="30"/>
  <c r="C6" i="30"/>
  <c r="E7" i="30"/>
  <c r="C7" i="30"/>
  <c r="G3" i="31"/>
  <c r="H3" i="31"/>
  <c r="E27" i="21"/>
  <c r="C27" i="21"/>
  <c r="E16" i="21"/>
  <c r="C16" i="21"/>
  <c r="E32" i="21"/>
  <c r="C32" i="21"/>
  <c r="G3" i="26"/>
  <c r="E3" i="26"/>
  <c r="C3" i="26"/>
  <c r="G2" i="26"/>
  <c r="E2" i="26"/>
  <c r="C2" i="26"/>
  <c r="E10" i="24"/>
  <c r="C10" i="24"/>
  <c r="E38" i="9"/>
  <c r="D38" i="9"/>
  <c r="E37" i="9"/>
  <c r="D37" i="9"/>
  <c r="E36" i="9"/>
  <c r="D36" i="9"/>
  <c r="E31" i="21"/>
  <c r="C31" i="21"/>
  <c r="E29" i="21"/>
  <c r="C29" i="21"/>
  <c r="E30" i="21"/>
  <c r="C30" i="21"/>
  <c r="E30" i="9"/>
  <c r="D30" i="9"/>
  <c r="E29" i="9"/>
  <c r="D29" i="9"/>
  <c r="E28" i="9"/>
  <c r="D28" i="9"/>
  <c r="E27" i="9"/>
  <c r="D27" i="9"/>
  <c r="E6" i="27"/>
  <c r="C6" i="27"/>
  <c r="E35" i="9"/>
  <c r="D35" i="9"/>
  <c r="E34" i="9"/>
  <c r="D34" i="9"/>
  <c r="E7" i="27"/>
  <c r="C7" i="27"/>
  <c r="E33" i="9"/>
  <c r="D33" i="9"/>
  <c r="E3" i="32"/>
  <c r="C3" i="32"/>
  <c r="E2" i="32"/>
  <c r="C2" i="32"/>
  <c r="C3" i="12"/>
  <c r="H2" i="31"/>
  <c r="G2" i="31"/>
  <c r="E2" i="31"/>
  <c r="C2" i="31"/>
  <c r="E3" i="31"/>
  <c r="C3" i="31"/>
  <c r="E8" i="30"/>
  <c r="C8" i="30"/>
  <c r="E8" i="24"/>
  <c r="C8" i="24"/>
  <c r="E5" i="30"/>
  <c r="C5" i="30"/>
  <c r="E3" i="30"/>
  <c r="E9" i="30"/>
  <c r="E4" i="30"/>
  <c r="E2" i="30"/>
  <c r="C9" i="30"/>
  <c r="C4" i="30"/>
  <c r="C3" i="30"/>
  <c r="C2" i="30"/>
  <c r="E7" i="24"/>
  <c r="C7" i="24"/>
  <c r="E32" i="9"/>
  <c r="D32" i="9"/>
  <c r="E31" i="9"/>
  <c r="D31" i="9"/>
  <c r="C9" i="29"/>
  <c r="C8" i="29"/>
  <c r="C7" i="29"/>
  <c r="C6" i="29"/>
  <c r="C4" i="29"/>
  <c r="C5" i="29"/>
  <c r="C3" i="29"/>
  <c r="C2" i="29"/>
  <c r="G2" i="28"/>
  <c r="C2" i="28"/>
  <c r="G3" i="28"/>
  <c r="C3" i="28"/>
  <c r="G4" i="28"/>
  <c r="C4" i="28"/>
  <c r="E5" i="27"/>
  <c r="E4" i="27"/>
  <c r="E3" i="27"/>
  <c r="E2" i="27"/>
  <c r="C5" i="27"/>
  <c r="C4" i="27"/>
  <c r="C3" i="27"/>
  <c r="C2" i="27"/>
  <c r="E24" i="9"/>
  <c r="D24" i="9"/>
  <c r="E23" i="9"/>
  <c r="D23" i="9"/>
  <c r="E26" i="9"/>
  <c r="D26" i="9"/>
  <c r="E25" i="9"/>
  <c r="D25" i="9"/>
  <c r="E21" i="9"/>
  <c r="D21" i="9"/>
  <c r="G4" i="26"/>
  <c r="E4" i="26"/>
  <c r="C4" i="26"/>
  <c r="E9" i="24"/>
  <c r="C9" i="24"/>
  <c r="E19" i="9"/>
  <c r="D19" i="9"/>
  <c r="E18" i="9"/>
  <c r="D18" i="9"/>
  <c r="E17" i="9"/>
  <c r="D17" i="9"/>
  <c r="E16" i="9"/>
  <c r="D16" i="9"/>
  <c r="E22" i="9"/>
  <c r="D22" i="9"/>
  <c r="E20" i="9"/>
  <c r="D20" i="9"/>
  <c r="E15" i="9"/>
  <c r="D15" i="9"/>
  <c r="E14" i="9"/>
  <c r="D14" i="9"/>
  <c r="E13" i="9"/>
  <c r="D13" i="9"/>
  <c r="E12" i="9"/>
  <c r="D12" i="9"/>
  <c r="E10" i="9"/>
  <c r="D10" i="9"/>
  <c r="E9" i="9"/>
  <c r="D9" i="9"/>
  <c r="E6" i="24"/>
  <c r="E5" i="24"/>
  <c r="E4" i="24"/>
  <c r="E3" i="24"/>
  <c r="E2" i="24"/>
  <c r="C6" i="24"/>
  <c r="C5" i="24"/>
  <c r="C4" i="24"/>
  <c r="C3" i="24"/>
  <c r="C2" i="24"/>
  <c r="C5" i="12"/>
  <c r="C4" i="12"/>
  <c r="C2" i="12"/>
  <c r="C28" i="21"/>
  <c r="C26" i="21"/>
  <c r="C25" i="21"/>
  <c r="C24" i="21"/>
  <c r="C23" i="21"/>
  <c r="C22" i="21"/>
  <c r="C21" i="21"/>
  <c r="C20" i="21"/>
  <c r="C19" i="21"/>
  <c r="C18" i="21"/>
  <c r="C17" i="21"/>
  <c r="C15" i="21"/>
  <c r="C14" i="21"/>
  <c r="C13" i="21"/>
  <c r="C12" i="21"/>
  <c r="C11" i="21"/>
  <c r="C10" i="21"/>
  <c r="C7" i="21"/>
  <c r="C4" i="21"/>
  <c r="C3" i="21"/>
  <c r="C2" i="21"/>
  <c r="C5" i="20"/>
  <c r="C4" i="20"/>
  <c r="C3" i="20"/>
  <c r="C2" i="20"/>
  <c r="C2" i="10"/>
  <c r="C4" i="10"/>
  <c r="E15" i="23"/>
  <c r="C15" i="23"/>
  <c r="E14" i="23"/>
  <c r="C14" i="23"/>
  <c r="E13" i="23"/>
  <c r="C13" i="23"/>
  <c r="E8" i="23"/>
  <c r="C8" i="23"/>
  <c r="E7" i="23"/>
  <c r="C7" i="23"/>
  <c r="E6" i="23"/>
  <c r="C6" i="23"/>
  <c r="E18" i="23"/>
  <c r="E17" i="23"/>
  <c r="E16" i="23"/>
  <c r="E12" i="23"/>
  <c r="E11" i="23"/>
  <c r="E10" i="23"/>
  <c r="E9" i="23"/>
  <c r="E5" i="23"/>
  <c r="E4" i="23"/>
  <c r="E3" i="23"/>
  <c r="E2" i="23"/>
  <c r="C18" i="23"/>
  <c r="C17" i="23"/>
  <c r="C16" i="23"/>
  <c r="C12" i="23"/>
  <c r="C11" i="23"/>
  <c r="C10" i="23"/>
  <c r="C9" i="23"/>
  <c r="C5" i="23"/>
  <c r="C4" i="23"/>
  <c r="C3" i="23"/>
  <c r="C2" i="23"/>
  <c r="E17" i="22"/>
  <c r="C17" i="22"/>
  <c r="E16" i="22"/>
  <c r="C16" i="22"/>
  <c r="E15" i="22"/>
  <c r="C15" i="22"/>
  <c r="E14" i="22"/>
  <c r="C14" i="22"/>
  <c r="E12" i="22"/>
  <c r="C12" i="22"/>
  <c r="E10" i="22"/>
  <c r="C10" i="22"/>
  <c r="E9" i="22"/>
  <c r="C9" i="22"/>
  <c r="E13" i="22"/>
  <c r="C13" i="22"/>
  <c r="E11" i="22"/>
  <c r="C11" i="22"/>
  <c r="E8" i="22"/>
  <c r="C8" i="22"/>
  <c r="E6" i="22"/>
  <c r="C6" i="22"/>
  <c r="C5" i="22"/>
  <c r="C7" i="22"/>
  <c r="C4" i="22"/>
  <c r="C3" i="22"/>
  <c r="C2" i="22"/>
  <c r="E5" i="22"/>
  <c r="E7" i="22"/>
  <c r="E4" i="22"/>
  <c r="E3" i="22"/>
  <c r="E2" i="22"/>
  <c r="E3" i="20"/>
  <c r="E4" i="20"/>
  <c r="E11" i="21"/>
  <c r="E26" i="21"/>
  <c r="E25" i="21"/>
  <c r="E24" i="21"/>
  <c r="E13" i="21"/>
  <c r="E14" i="21"/>
  <c r="E28" i="21"/>
  <c r="E22" i="21"/>
  <c r="E18" i="21"/>
  <c r="E12" i="21"/>
  <c r="E20" i="21"/>
  <c r="E23" i="21"/>
  <c r="E19" i="21"/>
  <c r="E15" i="21"/>
  <c r="E3" i="21"/>
  <c r="E17" i="21"/>
  <c r="E4" i="21"/>
  <c r="E10" i="21"/>
  <c r="E7" i="21"/>
  <c r="E21" i="21"/>
  <c r="E2" i="21"/>
  <c r="E5" i="20"/>
  <c r="E2" i="20"/>
  <c r="E8" i="9"/>
  <c r="D8" i="9"/>
  <c r="E6" i="9"/>
  <c r="D6" i="9"/>
  <c r="E5" i="9"/>
  <c r="D5" i="9"/>
  <c r="E7" i="9"/>
  <c r="D7" i="9"/>
  <c r="E2" i="9"/>
  <c r="E3" i="9"/>
  <c r="E4" i="9"/>
  <c r="E11" i="9"/>
  <c r="D11" i="9"/>
  <c r="D4" i="9"/>
  <c r="D3" i="9"/>
  <c r="D2" i="9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10" i="14"/>
  <c r="C9" i="14"/>
  <c r="C8" i="14"/>
  <c r="C7" i="14"/>
  <c r="C6" i="14"/>
  <c r="C5" i="14"/>
  <c r="C4" i="14"/>
  <c r="C3" i="14"/>
  <c r="C2" i="14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C3" i="10"/>
  <c r="C5" i="10"/>
  <c r="E8" i="19"/>
  <c r="E7" i="19"/>
  <c r="E6" i="19"/>
  <c r="E5" i="19"/>
  <c r="E4" i="19"/>
  <c r="E3" i="19"/>
  <c r="E2" i="19"/>
  <c r="C8" i="19"/>
  <c r="C7" i="19"/>
  <c r="C6" i="19"/>
  <c r="C5" i="19"/>
  <c r="C4" i="19"/>
  <c r="C3" i="19"/>
  <c r="C2" i="19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<sst xmlns="http://schemas.openxmlformats.org/spreadsheetml/2006/main" count="1658" uniqueCount="824">
  <si>
    <t>Description:</t>
  </si>
  <si>
    <t>Dataset-ID</t>
  </si>
  <si>
    <t>Comments</t>
  </si>
  <si>
    <t>IncludeFrom</t>
  </si>
  <si>
    <t>Scenario Data for the Resource Manager product</t>
  </si>
  <si>
    <t>project-001</t>
  </si>
  <si>
    <t>person-001</t>
  </si>
  <si>
    <t>Use this user in this scenario</t>
  </si>
  <si>
    <t>user-001</t>
  </si>
  <si>
    <t>username</t>
  </si>
  <si>
    <t>password</t>
  </si>
  <si>
    <t>enabled</t>
  </si>
  <si>
    <t>true</t>
  </si>
  <si>
    <t>accountExpired</t>
  </si>
  <si>
    <t>accountLocked</t>
  </si>
  <si>
    <t>passwordExpired</t>
  </si>
  <si>
    <t>false</t>
  </si>
  <si>
    <t>user-002</t>
  </si>
  <si>
    <t>authority</t>
  </si>
  <si>
    <t>role-001</t>
  </si>
  <si>
    <t>role-002</t>
  </si>
  <si>
    <t>user_id</t>
  </si>
  <si>
    <t>role_id</t>
  </si>
  <si>
    <t>description</t>
  </si>
  <si>
    <t>user-003</t>
  </si>
  <si>
    <t>user-004</t>
  </si>
  <si>
    <t>user-005</t>
  </si>
  <si>
    <t>user-006</t>
  </si>
  <si>
    <t>user-007</t>
  </si>
  <si>
    <t>user-008</t>
  </si>
  <si>
    <t>user-009</t>
  </si>
  <si>
    <t>ROLE_USER</t>
  </si>
  <si>
    <t>canteen-001</t>
  </si>
  <si>
    <t>canteen-002</t>
  </si>
  <si>
    <t>campus-001</t>
  </si>
  <si>
    <t>campus-002</t>
  </si>
  <si>
    <t>campus-003</t>
  </si>
  <si>
    <t>campus-004</t>
  </si>
  <si>
    <t>campus-005</t>
  </si>
  <si>
    <t>campus-006</t>
  </si>
  <si>
    <t>Campus 3</t>
  </si>
  <si>
    <t>Campus 4</t>
  </si>
  <si>
    <t>Campus 5</t>
  </si>
  <si>
    <t>school-001</t>
  </si>
  <si>
    <t>school-002</t>
  </si>
  <si>
    <t>school-003</t>
  </si>
  <si>
    <t>school-004</t>
  </si>
  <si>
    <t>school-005</t>
  </si>
  <si>
    <t>school-006</t>
  </si>
  <si>
    <t>user-010</t>
  </si>
  <si>
    <t>user-014</t>
  </si>
  <si>
    <t>name</t>
  </si>
  <si>
    <t>parent_school</t>
  </si>
  <si>
    <t>campus-007</t>
  </si>
  <si>
    <t>Campus 6.2</t>
  </si>
  <si>
    <t>Campus 6.1</t>
  </si>
  <si>
    <t>firstName</t>
  </si>
  <si>
    <t>Fred</t>
  </si>
  <si>
    <t>Jenny</t>
  </si>
  <si>
    <t>Peter</t>
  </si>
  <si>
    <t>Bill</t>
  </si>
  <si>
    <t>Ian</t>
  </si>
  <si>
    <t>Lawrence</t>
  </si>
  <si>
    <t>Samantha</t>
  </si>
  <si>
    <t>Tony</t>
  </si>
  <si>
    <t>Steven</t>
  </si>
  <si>
    <t>Locked1FN</t>
  </si>
  <si>
    <t>Expired1FN</t>
  </si>
  <si>
    <t>Pwexpired1FN</t>
  </si>
  <si>
    <t>lastName</t>
  </si>
  <si>
    <t>Bloggs</t>
  </si>
  <si>
    <t>Fielding</t>
  </si>
  <si>
    <t>PumpkinEater</t>
  </si>
  <si>
    <t>Shorten</t>
  </si>
  <si>
    <t>Baragwarnath</t>
  </si>
  <si>
    <t>Arabia</t>
  </si>
  <si>
    <t>Shields</t>
  </si>
  <si>
    <t>Modra</t>
  </si>
  <si>
    <t>Hawkings</t>
  </si>
  <si>
    <t>Locked1SN</t>
  </si>
  <si>
    <t>Expired1SN</t>
  </si>
  <si>
    <t>Pwexpired1SN</t>
  </si>
  <si>
    <t>Tehan</t>
  </si>
  <si>
    <t>Coad</t>
  </si>
  <si>
    <t>Andrew</t>
  </si>
  <si>
    <t>Docherty</t>
  </si>
  <si>
    <t>6 months ago</t>
  </si>
  <si>
    <t>2 days ago</t>
  </si>
  <si>
    <t>1 week ago</t>
  </si>
  <si>
    <t>now</t>
  </si>
  <si>
    <t>1 year ago - 6 months</t>
  </si>
  <si>
    <t>2 years ago</t>
  </si>
  <si>
    <t>ROLE_SYSUSER</t>
  </si>
  <si>
    <t>already@registered.com</t>
  </si>
  <si>
    <t>Already</t>
  </si>
  <si>
    <t>Registered</t>
  </si>
  <si>
    <t>ROLE_CANTEEN_OPERATOR</t>
  </si>
  <si>
    <t>ROLE_SCHOOL_ADMIN</t>
  </si>
  <si>
    <t>menu-category-001</t>
  </si>
  <si>
    <t>menu-category-002</t>
  </si>
  <si>
    <t>menu-category-003</t>
  </si>
  <si>
    <t>menu-category-004</t>
  </si>
  <si>
    <t>menu-category-005</t>
  </si>
  <si>
    <t>menu-category-006</t>
  </si>
  <si>
    <t>menu-category-007</t>
  </si>
  <si>
    <t>Sandwiches</t>
  </si>
  <si>
    <t>Snacks</t>
  </si>
  <si>
    <t>Drinks</t>
  </si>
  <si>
    <t>Frozen Treats</t>
  </si>
  <si>
    <t>Breakfast</t>
  </si>
  <si>
    <t>Fruit</t>
  </si>
  <si>
    <t>public-holiday-001</t>
  </si>
  <si>
    <t>public-holiday-002</t>
  </si>
  <si>
    <t>public-holiday-003</t>
  </si>
  <si>
    <t>public-holiday-004</t>
  </si>
  <si>
    <t>public-holiday-005</t>
  </si>
  <si>
    <t>public-holiday-006</t>
  </si>
  <si>
    <t>public-holiday-007</t>
  </si>
  <si>
    <t>public-holiday-collection-001</t>
  </si>
  <si>
    <t>public-holiday-collection-002</t>
  </si>
  <si>
    <t>New Year's Day</t>
  </si>
  <si>
    <t>Labour Day</t>
  </si>
  <si>
    <t>Good Friday</t>
  </si>
  <si>
    <t>Saturday before Easter Sunday</t>
  </si>
  <si>
    <t>Easter Monday</t>
  </si>
  <si>
    <t>ANZAC Day</t>
  </si>
  <si>
    <t>Queen's Birthday</t>
  </si>
  <si>
    <t>Melbourne Cup (unless local cup day)</t>
  </si>
  <si>
    <t>Christmas Day</t>
  </si>
  <si>
    <t>Boxing Day</t>
  </si>
  <si>
    <t>public-holiday-008</t>
  </si>
  <si>
    <t>public-holiday-009</t>
  </si>
  <si>
    <t>public-holiday-010</t>
  </si>
  <si>
    <t>date_Date</t>
  </si>
  <si>
    <t>public-holiday-012</t>
  </si>
  <si>
    <t>public-holiday-013</t>
  </si>
  <si>
    <t>public-holiday-014</t>
  </si>
  <si>
    <t>public-holiday-015</t>
  </si>
  <si>
    <t>public-holiday-016</t>
  </si>
  <si>
    <t>public-holiday-017</t>
  </si>
  <si>
    <t>public-holiday-018</t>
  </si>
  <si>
    <t>public-holiday-019</t>
  </si>
  <si>
    <t>public-holiday-020</t>
  </si>
  <si>
    <t>public-holiday-021</t>
  </si>
  <si>
    <t>public-holiday-022</t>
  </si>
  <si>
    <t>contractStartDate_Date</t>
  </si>
  <si>
    <t>contractEndDate_Date</t>
  </si>
  <si>
    <t>ROLE_CAMPUS_ADMIN</t>
  </si>
  <si>
    <t>ROLE_SCHOOL_STAFF</t>
  </si>
  <si>
    <t>code</t>
  </si>
  <si>
    <t>ACCNTOPUP</t>
  </si>
  <si>
    <t>CMPLTORDR</t>
  </si>
  <si>
    <t>CANCELORDR</t>
  </si>
  <si>
    <t>REFUNDORDR</t>
  </si>
  <si>
    <t>acct-trans-type-001</t>
  </si>
  <si>
    <t>acct-trans-type-002</t>
  </si>
  <si>
    <t>acct-trans-type-003</t>
  </si>
  <si>
    <t>acct-trans-type-004</t>
  </si>
  <si>
    <t>adminEmail</t>
  </si>
  <si>
    <t>adminPhoneNumber</t>
  </si>
  <si>
    <t>admin@school.edu.au</t>
  </si>
  <si>
    <t>streetNumber</t>
  </si>
  <si>
    <t>streetName</t>
  </si>
  <si>
    <t>suburb</t>
  </si>
  <si>
    <t>state</t>
  </si>
  <si>
    <t>postcode</t>
  </si>
  <si>
    <t>country</t>
  </si>
  <si>
    <t>AU</t>
  </si>
  <si>
    <t>VIC</t>
  </si>
  <si>
    <t>Melton</t>
  </si>
  <si>
    <t>Castlemaine</t>
  </si>
  <si>
    <t>3337</t>
  </si>
  <si>
    <t>3450</t>
  </si>
  <si>
    <t>3340</t>
  </si>
  <si>
    <t>A Melton School 3</t>
  </si>
  <si>
    <t>A Castlemaine School 4</t>
  </si>
  <si>
    <t>A Melton School 5</t>
  </si>
  <si>
    <t>A Melton School 6</t>
  </si>
  <si>
    <t>beganOperationDate_Date</t>
  </si>
  <si>
    <t>ceasedOperationDate_Date</t>
  </si>
  <si>
    <t>5 years ago - 3 months</t>
  </si>
  <si>
    <t>45 years ago</t>
  </si>
  <si>
    <t>25 years ago - 2 months</t>
  </si>
  <si>
    <t>32 years ago</t>
  </si>
  <si>
    <t>class-level-001</t>
  </si>
  <si>
    <t>class-level-002</t>
  </si>
  <si>
    <t>class-level-003</t>
  </si>
  <si>
    <t>class-level-004</t>
  </si>
  <si>
    <t>class-level-005</t>
  </si>
  <si>
    <t>class-level-006</t>
  </si>
  <si>
    <t>class-level-007</t>
  </si>
  <si>
    <t>rankOrder</t>
  </si>
  <si>
    <t>Prep</t>
  </si>
  <si>
    <t>Grade 1</t>
  </si>
  <si>
    <t>Grade 2</t>
  </si>
  <si>
    <t>Grade 3</t>
  </si>
  <si>
    <t>Grade 4</t>
  </si>
  <si>
    <t>Grade 5</t>
  </si>
  <si>
    <t>Grade 6</t>
  </si>
  <si>
    <t>class-level-008</t>
  </si>
  <si>
    <t>class-level-009</t>
  </si>
  <si>
    <t>class-level-010</t>
  </si>
  <si>
    <t>class-level-011</t>
  </si>
  <si>
    <t>class-level-012</t>
  </si>
  <si>
    <t>class-level-013</t>
  </si>
  <si>
    <t>Year 7</t>
  </si>
  <si>
    <t>Year 8</t>
  </si>
  <si>
    <t>Year 9</t>
  </si>
  <si>
    <t>Year 10</t>
  </si>
  <si>
    <t>Year 11</t>
  </si>
  <si>
    <t>Year 12</t>
  </si>
  <si>
    <t>class-level-014</t>
  </si>
  <si>
    <t>Kinder</t>
  </si>
  <si>
    <t>serviceHour</t>
  </si>
  <si>
    <t>serviceMinutes</t>
  </si>
  <si>
    <t>orderCutoffHoursBefore</t>
  </si>
  <si>
    <t>orderCutoffMinutesBefore</t>
  </si>
  <si>
    <t>service-type-001</t>
  </si>
  <si>
    <t>service-type-002</t>
  </si>
  <si>
    <t>service-type-003</t>
  </si>
  <si>
    <t>zz_Description</t>
  </si>
  <si>
    <t>A breakfast menu for 8:00am, where orders must be in by 7pm the night before</t>
  </si>
  <si>
    <t>A lunch menu for 12:15pm, where orders must be in by 10:00am on the same day.</t>
  </si>
  <si>
    <t>Evening Meeting Meal for 6:30pm, where orders must be in by 6:00 pm the day before.</t>
  </si>
  <si>
    <t>Account Top-up Payment</t>
  </si>
  <si>
    <t>Order Completed</t>
  </si>
  <si>
    <t>Order Cancellation</t>
  </si>
  <si>
    <t>Refund for Incomplete or Undelivered Order</t>
  </si>
  <si>
    <t>parent_campus</t>
  </si>
  <si>
    <t>class_level_link</t>
  </si>
  <si>
    <t>school-class-001</t>
  </si>
  <si>
    <t>school-class-002</t>
  </si>
  <si>
    <t>school-class-003</t>
  </si>
  <si>
    <t>school-class-004</t>
  </si>
  <si>
    <t>school-class-005</t>
  </si>
  <si>
    <t>school-class-006</t>
  </si>
  <si>
    <t>school-class-007</t>
  </si>
  <si>
    <t>parent_school_name</t>
  </si>
  <si>
    <t>parent_campus_name</t>
  </si>
  <si>
    <t>class_level_name</t>
  </si>
  <si>
    <t>Wedge Park Primary School</t>
  </si>
  <si>
    <t>Cambrian Way</t>
  </si>
  <si>
    <t>West Melton</t>
  </si>
  <si>
    <t>5 years ago</t>
  </si>
  <si>
    <t>West Melton Campus</t>
  </si>
  <si>
    <t>Darley Primary School</t>
  </si>
  <si>
    <t>Nelson Street</t>
  </si>
  <si>
    <t>Bacchus Marsh</t>
  </si>
  <si>
    <t>Nelson Street Campus</t>
  </si>
  <si>
    <t>1 year ago</t>
  </si>
  <si>
    <t>Grade 1 at D</t>
  </si>
  <si>
    <t>Prep at D</t>
  </si>
  <si>
    <t>Grade 2 at D</t>
  </si>
  <si>
    <t>Grade 3 at D</t>
  </si>
  <si>
    <t>Grade 4 at D</t>
  </si>
  <si>
    <t>Grade 5 at D</t>
  </si>
  <si>
    <t>Grade 6 at D</t>
  </si>
  <si>
    <t>Prep at M</t>
  </si>
  <si>
    <t>Grade 1 at M</t>
  </si>
  <si>
    <t>Grade 2 at M</t>
  </si>
  <si>
    <t>Grade 3 at M</t>
  </si>
  <si>
    <t>Grade 4 at M</t>
  </si>
  <si>
    <t>Grade 5 at M</t>
  </si>
  <si>
    <t>Grade 6 at M</t>
  </si>
  <si>
    <t>Wedge Park Primary Canteen</t>
  </si>
  <si>
    <t>Darley Primary Canteen</t>
  </si>
  <si>
    <t>parent_publicholiday_collection_name</t>
  </si>
  <si>
    <t>parent_publicholiday_collection</t>
  </si>
  <si>
    <t>Lunch</t>
  </si>
  <si>
    <t>Evening Meetings</t>
  </si>
  <si>
    <t>role-003</t>
  </si>
  <si>
    <t>role-004</t>
  </si>
  <si>
    <t>role-005</t>
  </si>
  <si>
    <t>role-006</t>
  </si>
  <si>
    <t>user-011</t>
  </si>
  <si>
    <t>user-012</t>
  </si>
  <si>
    <t>user-013</t>
  </si>
  <si>
    <t>user-015</t>
  </si>
  <si>
    <t>user-role-001</t>
  </si>
  <si>
    <t>user-role-002</t>
  </si>
  <si>
    <t>user-role-003</t>
  </si>
  <si>
    <t>user-role-004</t>
  </si>
  <si>
    <t>user-role-005</t>
  </si>
  <si>
    <t>user-role-006</t>
  </si>
  <si>
    <t>fred@test.com</t>
  </si>
  <si>
    <t>jenny@test.com</t>
  </si>
  <si>
    <t>peter@test.com</t>
  </si>
  <si>
    <t>bill@test.com</t>
  </si>
  <si>
    <t>ian@test.com</t>
  </si>
  <si>
    <t>lawrence@test.com</t>
  </si>
  <si>
    <t>samantha@test.com</t>
  </si>
  <si>
    <t>anthony@test.com</t>
  </si>
  <si>
    <t>steve@test.com</t>
  </si>
  <si>
    <t>locked1@test.com</t>
  </si>
  <si>
    <t>expired1@test.com</t>
  </si>
  <si>
    <t>pwexpired1@test.com</t>
  </si>
  <si>
    <t>tehan@test.com</t>
  </si>
  <si>
    <t>andrew@test.com</t>
  </si>
  <si>
    <t>ACCACTVATE</t>
  </si>
  <si>
    <t>acct-trans-type-005</t>
  </si>
  <si>
    <t>Account Activation Top-up Payment</t>
  </si>
  <si>
    <t>parent_canteen</t>
  </si>
  <si>
    <t>canteen_service_type_link</t>
  </si>
  <si>
    <t>canteen_service_type_name</t>
  </si>
  <si>
    <t>startDate_Date</t>
  </si>
  <si>
    <t>endDate_Date</t>
  </si>
  <si>
    <t>useOverrideTimes</t>
  </si>
  <si>
    <t>serviceOverrideHour</t>
  </si>
  <si>
    <t>serviceOverrideMinutes</t>
  </si>
  <si>
    <t>orderCutoffOverrideHoursBefore</t>
  </si>
  <si>
    <t>orderCutoffOverrideMinutesBefore</t>
  </si>
  <si>
    <t>parent_canteen_name</t>
  </si>
  <si>
    <t>canteen-menu-001</t>
  </si>
  <si>
    <t>canteen-menu-002</t>
  </si>
  <si>
    <t>canteen-menu-item-001</t>
  </si>
  <si>
    <t>canteen-menu-item-002</t>
  </si>
  <si>
    <t>menu_category_link</t>
  </si>
  <si>
    <t>menu_category_name</t>
  </si>
  <si>
    <t>price</t>
  </si>
  <si>
    <t>Coke 315ml</t>
  </si>
  <si>
    <t>1 day ago</t>
  </si>
  <si>
    <t>Apple</t>
  </si>
  <si>
    <t>Chicken and Salad Sandwich</t>
  </si>
  <si>
    <t>Twisties 45gm</t>
  </si>
  <si>
    <t>Roast Chicken Dinner</t>
  </si>
  <si>
    <t>Ham and Cheese Sandwich</t>
  </si>
  <si>
    <t>Orange</t>
  </si>
  <si>
    <t>canteen-menu-item-003</t>
  </si>
  <si>
    <t>canteen-menu-item-004</t>
  </si>
  <si>
    <t>canteen-menu-item-005</t>
  </si>
  <si>
    <t>canteen-menu-item-006</t>
  </si>
  <si>
    <t>canteen-menu-item-007</t>
  </si>
  <si>
    <t>canteen-menu-item-008</t>
  </si>
  <si>
    <t>canteen-menu-item-009</t>
  </si>
  <si>
    <t>canteen-menu-item-010</t>
  </si>
  <si>
    <t>canteen-menu-item-011</t>
  </si>
  <si>
    <t>Samboy Salt and Vinegar 100gm</t>
  </si>
  <si>
    <t>Hot Food</t>
  </si>
  <si>
    <t>canteen-menu-item-012</t>
  </si>
  <si>
    <t>canteen-menu-item-013</t>
  </si>
  <si>
    <t>Four n 20 Pie</t>
  </si>
  <si>
    <t>Roast Beef Dinner</t>
  </si>
  <si>
    <t>Golden Gaytime</t>
  </si>
  <si>
    <t>menu-category-008</t>
  </si>
  <si>
    <t>Egg &amp; Bacon Roll</t>
  </si>
  <si>
    <t>Cerial and Milk - Corn Flakes</t>
  </si>
  <si>
    <t>canteen-menu-item-014</t>
  </si>
  <si>
    <t>canteen-menu-item-015</t>
  </si>
  <si>
    <t>canteen-menu-item-016</t>
  </si>
  <si>
    <t>canteen-menu-item-017</t>
  </si>
  <si>
    <t>canteen-menu-item-018</t>
  </si>
  <si>
    <t>canteen-menu-item-019</t>
  </si>
  <si>
    <t>Sausage &amp; Egg Roll</t>
  </si>
  <si>
    <t>Cerial and Milk - Nutirgrain</t>
  </si>
  <si>
    <t>Pear</t>
  </si>
  <si>
    <t>canteen-menu-item-020</t>
  </si>
  <si>
    <t>Icypole - Lemonade</t>
  </si>
  <si>
    <t>Breakfast at Wedge Park Primary</t>
  </si>
  <si>
    <t>Lunch at Wedge Park Primary</t>
  </si>
  <si>
    <t>Staff Dinner at Wedge Park Primary</t>
  </si>
  <si>
    <t>Lunch at Darley Primary</t>
  </si>
  <si>
    <t>canteen-menu-003</t>
  </si>
  <si>
    <t>canteen-menu-004</t>
  </si>
  <si>
    <t>canteen-menu-included-category-001</t>
  </si>
  <si>
    <t>canteen-menu-included-category-002</t>
  </si>
  <si>
    <t>canteen-menu-included-category-003</t>
  </si>
  <si>
    <t>canteen-menu-included-category-004</t>
  </si>
  <si>
    <t>canteen-menu-included-category-005</t>
  </si>
  <si>
    <t>canteen-menu-included-category-006</t>
  </si>
  <si>
    <t>canteen-menu-included-category-007</t>
  </si>
  <si>
    <t>canteen-menu-included-category-008</t>
  </si>
  <si>
    <t>canteen-menu-included-category-009</t>
  </si>
  <si>
    <t>canteen-menu-included-category-010</t>
  </si>
  <si>
    <t>canteen-menu-included-category-011</t>
  </si>
  <si>
    <t>canteen-menu-included-category-012</t>
  </si>
  <si>
    <t>canteen-menu-included-category-013</t>
  </si>
  <si>
    <t>canteen-menu-included-category-014</t>
  </si>
  <si>
    <t>canteen-menu-included-category-015</t>
  </si>
  <si>
    <t>canteen-menu-included-category-016</t>
  </si>
  <si>
    <t>category_name</t>
  </si>
  <si>
    <t>link_to_category</t>
  </si>
  <si>
    <t>link_to_class_level</t>
  </si>
  <si>
    <t>canteen-menu-for-class-level-001</t>
  </si>
  <si>
    <t>canteen-menu-for-class-level-002</t>
  </si>
  <si>
    <t>canteen-menu-for-class-level-003</t>
  </si>
  <si>
    <t>canteen-menu-for-class-level-004</t>
  </si>
  <si>
    <t>canteen-menu-for-class-level-005</t>
  </si>
  <si>
    <t>canteen-menu-for-class-level-006</t>
  </si>
  <si>
    <t>canteen-menu-for-class-level-007</t>
  </si>
  <si>
    <t>canteen-menu-for-class-level-008</t>
  </si>
  <si>
    <t>canteen-menu-for-class-level-009</t>
  </si>
  <si>
    <t>canteen-menu-for-class-level-010</t>
  </si>
  <si>
    <t>canteen-menu-for-class-level-011</t>
  </si>
  <si>
    <t>canteen-menu-for-class-level-012</t>
  </si>
  <si>
    <t>canteen-menu-for-class-level-013</t>
  </si>
  <si>
    <t>canteen-menu-for-class-level-014</t>
  </si>
  <si>
    <t>canteen-menu-for-class-level-015</t>
  </si>
  <si>
    <t>canteen-menu-for-class-level-016</t>
  </si>
  <si>
    <t>canteen-menu-for-class-level-017</t>
  </si>
  <si>
    <t>dateClosed_Date</t>
  </si>
  <si>
    <t>reason</t>
  </si>
  <si>
    <t>2 months from now</t>
  </si>
  <si>
    <t>Stocktake</t>
  </si>
  <si>
    <t>3 days from now</t>
  </si>
  <si>
    <t>Lack of staff</t>
  </si>
  <si>
    <t>3 months from now</t>
  </si>
  <si>
    <t>5 days from now</t>
  </si>
  <si>
    <t>canteen-closed-date-001</t>
  </si>
  <si>
    <t>canteen-closed-date-002</t>
  </si>
  <si>
    <t>canteen-closed-date-003</t>
  </si>
  <si>
    <t>canteen-closed-date-004</t>
  </si>
  <si>
    <t>ROLE_ACCOUNT_HOLDER</t>
  </si>
  <si>
    <t>role-007</t>
  </si>
  <si>
    <t>acct-trans-type-006</t>
  </si>
  <si>
    <t>CRCARDFEES</t>
  </si>
  <si>
    <t>Credit Card Processing Fee</t>
  </si>
  <si>
    <t>canteen-003</t>
  </si>
  <si>
    <t>canteen-004</t>
  </si>
  <si>
    <t>account-holder-role-001</t>
  </si>
  <si>
    <t>account-holder-role-002</t>
  </si>
  <si>
    <t>account-holder-role-003</t>
  </si>
  <si>
    <t>account-holder-role-004</t>
  </si>
  <si>
    <t>account-holder-role-005</t>
  </si>
  <si>
    <t>account-001</t>
  </si>
  <si>
    <t>account-002</t>
  </si>
  <si>
    <t>number</t>
  </si>
  <si>
    <t>balance</t>
  </si>
  <si>
    <t>status</t>
  </si>
  <si>
    <t>_status description_</t>
  </si>
  <si>
    <t>linked_account</t>
  </si>
  <si>
    <t>linked_user</t>
  </si>
  <si>
    <t>linked_user_name</t>
  </si>
  <si>
    <t>linked_account_number</t>
  </si>
  <si>
    <t>roleEndDate_Date</t>
  </si>
  <si>
    <t>roleStartDate_Date</t>
  </si>
  <si>
    <t>mum1@test.com</t>
  </si>
  <si>
    <t>Mum</t>
  </si>
  <si>
    <t>Number1</t>
  </si>
  <si>
    <t>user-016</t>
  </si>
  <si>
    <t>dad1@test.com</t>
  </si>
  <si>
    <t>primaryAccountHolder</t>
  </si>
  <si>
    <t>mum2@test.com</t>
  </si>
  <si>
    <t>Dad</t>
  </si>
  <si>
    <t>Number2</t>
  </si>
  <si>
    <t>user-017</t>
  </si>
  <si>
    <t>user-018</t>
  </si>
  <si>
    <t>user-019</t>
  </si>
  <si>
    <t>closedwithbalance@test.com</t>
  </si>
  <si>
    <t>Closed</t>
  </si>
  <si>
    <t>WithBalance</t>
  </si>
  <si>
    <t>closedzerobalance@test.com</t>
  </si>
  <si>
    <t>ZeroBalance</t>
  </si>
  <si>
    <t>user-020</t>
  </si>
  <si>
    <t>1 month ago</t>
  </si>
  <si>
    <t>2 months ago</t>
  </si>
  <si>
    <t>user-021</t>
  </si>
  <si>
    <t>staff1melton@test.com</t>
  </si>
  <si>
    <t>Staff1</t>
  </si>
  <si>
    <t>AtMelton</t>
  </si>
  <si>
    <t>user-role-007</t>
  </si>
  <si>
    <t>user-role-016</t>
  </si>
  <si>
    <t>user-role-008</t>
  </si>
  <si>
    <t>user-role-009</t>
  </si>
  <si>
    <t>user-role-010</t>
  </si>
  <si>
    <t>user-role-011</t>
  </si>
  <si>
    <t>user-role-012</t>
  </si>
  <si>
    <t>user-role-013</t>
  </si>
  <si>
    <t>user-role-014</t>
  </si>
  <si>
    <t>user-role-015</t>
  </si>
  <si>
    <t>user-role-017</t>
  </si>
  <si>
    <t>user-role-018</t>
  </si>
  <si>
    <t>user-role-019</t>
  </si>
  <si>
    <t>user-role-020</t>
  </si>
  <si>
    <t>school-staff-member-role-001</t>
  </si>
  <si>
    <t>linked_school</t>
  </si>
  <si>
    <t>linked_school_name</t>
  </si>
  <si>
    <t>linked_campus</t>
  </si>
  <si>
    <t>linked_campus_name</t>
  </si>
  <si>
    <t>3 years ago</t>
  </si>
  <si>
    <t>9999999000</t>
  </si>
  <si>
    <t>9999999001</t>
  </si>
  <si>
    <t>8888888000</t>
  </si>
  <si>
    <t>8888888001</t>
  </si>
  <si>
    <t>8888888002</t>
  </si>
  <si>
    <t>8888888003</t>
  </si>
  <si>
    <t>7777777000</t>
  </si>
  <si>
    <t>7777777001</t>
  </si>
  <si>
    <t>user-role-021</t>
  </si>
  <si>
    <t>user-022</t>
  </si>
  <si>
    <t>operator1melton@test.com</t>
  </si>
  <si>
    <t>operator2melton@test.com</t>
  </si>
  <si>
    <t>CanteenOp1</t>
  </si>
  <si>
    <t>CanteenOp2</t>
  </si>
  <si>
    <t>user-023</t>
  </si>
  <si>
    <t>user-024</t>
  </si>
  <si>
    <t>user-025</t>
  </si>
  <si>
    <t>operator1darley@test.com</t>
  </si>
  <si>
    <t>operator2darley@test.com</t>
  </si>
  <si>
    <t>AtDarley</t>
  </si>
  <si>
    <t>user-role-022</t>
  </si>
  <si>
    <t>user-role-023</t>
  </si>
  <si>
    <t>user-role-024</t>
  </si>
  <si>
    <t>user-role-025</t>
  </si>
  <si>
    <t>linked_canteen</t>
  </si>
  <si>
    <t>linked_canteen_name</t>
  </si>
  <si>
    <t>administrator</t>
  </si>
  <si>
    <t>10 days ago</t>
  </si>
  <si>
    <t>linked_publicHolidays_name</t>
  </si>
  <si>
    <t>linked_publicHolidays</t>
  </si>
  <si>
    <t>firstDay_Date</t>
  </si>
  <si>
    <t>lastDay_Date</t>
  </si>
  <si>
    <t>school-year-001</t>
  </si>
  <si>
    <t>openMonday</t>
  </si>
  <si>
    <t>openTuesday</t>
  </si>
  <si>
    <t>openWednesday</t>
  </si>
  <si>
    <t>openThursday</t>
  </si>
  <si>
    <t>openFriday</t>
  </si>
  <si>
    <t>openSaturday</t>
  </si>
  <si>
    <t>openSunday</t>
  </si>
  <si>
    <t>default_for_linked_campus?</t>
  </si>
  <si>
    <t>school-year-002</t>
  </si>
  <si>
    <t>school-year-003</t>
  </si>
  <si>
    <t>school-term-001</t>
  </si>
  <si>
    <t>school-term-002</t>
  </si>
  <si>
    <t>school-term-003</t>
  </si>
  <si>
    <t>school-term-004</t>
  </si>
  <si>
    <t>3 months from now - 1 day</t>
  </si>
  <si>
    <t>6 months from now - 1 day</t>
  </si>
  <si>
    <t>6 months from now</t>
  </si>
  <si>
    <t>9 months from now - 1 day</t>
  </si>
  <si>
    <t>9 months from now</t>
  </si>
  <si>
    <t>1 year from now - 1 day</t>
  </si>
  <si>
    <t>school-term-005</t>
  </si>
  <si>
    <t>school-term-006</t>
  </si>
  <si>
    <t>school-term-007</t>
  </si>
  <si>
    <t>school-term-008</t>
  </si>
  <si>
    <t>1 year from now</t>
  </si>
  <si>
    <t>2 years from now - 1 day</t>
  </si>
  <si>
    <t>linked_year</t>
  </si>
  <si>
    <t>linked_year_name</t>
  </si>
  <si>
    <t>bigmac@test.com</t>
  </si>
  <si>
    <t>Big</t>
  </si>
  <si>
    <t>Mac</t>
  </si>
  <si>
    <t>user-026</t>
  </si>
  <si>
    <t>user-role-026</t>
  </si>
  <si>
    <t>user-role-027</t>
  </si>
  <si>
    <t>account-holder-role-006</t>
  </si>
  <si>
    <t>account-holder-role-007</t>
  </si>
  <si>
    <t>8888888004</t>
  </si>
  <si>
    <t>Billy</t>
  </si>
  <si>
    <t>Das</t>
  </si>
  <si>
    <t>linked_classroom</t>
  </si>
  <si>
    <t>linked_classroom_name</t>
  </si>
  <si>
    <t>school-class-008</t>
  </si>
  <si>
    <t>school-class-009</t>
  </si>
  <si>
    <t>school-class-010</t>
  </si>
  <si>
    <t>school-class-011</t>
  </si>
  <si>
    <t>school-class-012</t>
  </si>
  <si>
    <t>school-class-013</t>
  </si>
  <si>
    <t>school-class-014</t>
  </si>
  <si>
    <t>school-student-role-001</t>
  </si>
  <si>
    <t>school-student-role-002</t>
  </si>
  <si>
    <t>school-student-role-003</t>
  </si>
  <si>
    <t>school-student-role-004</t>
  </si>
  <si>
    <t>school-student-role-005</t>
  </si>
  <si>
    <t>ChildAtM</t>
  </si>
  <si>
    <t>ChildAtD</t>
  </si>
  <si>
    <t>La</t>
  </si>
  <si>
    <t>account-101</t>
  </si>
  <si>
    <t>account-102</t>
  </si>
  <si>
    <t>account-103</t>
  </si>
  <si>
    <t>account-104</t>
  </si>
  <si>
    <t>account-201</t>
  </si>
  <si>
    <t>account-202</t>
  </si>
  <si>
    <t>account-105</t>
  </si>
  <si>
    <t>school-student-role-006</t>
  </si>
  <si>
    <t>Created Account #1</t>
  </si>
  <si>
    <t>Created Account #2</t>
  </si>
  <si>
    <t>Mum1's Account</t>
  </si>
  <si>
    <t>Mum2's Very Low Balance</t>
  </si>
  <si>
    <t>BigMac's Account</t>
  </si>
  <si>
    <t>Staff1 at Melton's Account</t>
  </si>
  <si>
    <t>NOT USED YET</t>
  </si>
  <si>
    <t>Closed With Balance Account</t>
  </si>
  <si>
    <t>Closed with Zero Balance Account</t>
  </si>
  <si>
    <t>account-transaction-001</t>
  </si>
  <si>
    <t>linked_transaction_type</t>
  </si>
  <si>
    <t>linked_transaction_type_code</t>
  </si>
  <si>
    <t>linked_transaction_type_description</t>
  </si>
  <si>
    <t>amount</t>
  </si>
  <si>
    <t>Account topup for #8888888004</t>
  </si>
  <si>
    <t>13.21</t>
  </si>
  <si>
    <t>0.95</t>
  </si>
  <si>
    <t>99004234</t>
  </si>
  <si>
    <t>99014234</t>
  </si>
  <si>
    <t>Account topup CC Fees for #8888888004</t>
  </si>
  <si>
    <t>CREATEORDR</t>
  </si>
  <si>
    <t>Order Created</t>
  </si>
  <si>
    <t>acct-trans-type-007</t>
  </si>
  <si>
    <t>saved-credit-card-001</t>
  </si>
  <si>
    <t>saved-credit-card-002</t>
  </si>
  <si>
    <t>customerToken</t>
  </si>
  <si>
    <t>email</t>
  </si>
  <si>
    <t>createdAt</t>
  </si>
  <si>
    <t>cardToken</t>
  </si>
  <si>
    <t>cardNumberDisplay</t>
  </si>
  <si>
    <t>cardExpiryMonth</t>
  </si>
  <si>
    <t>cardExpiryYear</t>
  </si>
  <si>
    <t>cardName</t>
  </si>
  <si>
    <t>cardHolderAddressLine1</t>
  </si>
  <si>
    <t>cardHolderAddressLine2</t>
  </si>
  <si>
    <t>cardHolderCity</t>
  </si>
  <si>
    <t>cardHolderPostcode</t>
  </si>
  <si>
    <t>cardHolderState</t>
  </si>
  <si>
    <t>cardHolderCountry</t>
  </si>
  <si>
    <t>cardScheme</t>
  </si>
  <si>
    <t>1 Rpctest Street</t>
  </si>
  <si>
    <t>Acceptance</t>
  </si>
  <si>
    <t>2000</t>
  </si>
  <si>
    <t>master</t>
  </si>
  <si>
    <t>card__bUV9vjgVx5oE8W7WPR59g</t>
  </si>
  <si>
    <t>2014-01-25T08:59:10Z</t>
  </si>
  <si>
    <t>cus_xUFeEbMPBa5E4ILwGUHZMw</t>
  </si>
  <si>
    <t>XXXX-XXXX-XXXX-0000</t>
  </si>
  <si>
    <t>Mum1 Test</t>
  </si>
  <si>
    <t>Peter J Pumkineater</t>
  </si>
  <si>
    <t>XXXX-XXXX-XXXX-0002</t>
  </si>
  <si>
    <t>visa</t>
  </si>
  <si>
    <t>card_O6giBCgT5W5q67r9-RZAkA</t>
  </si>
  <si>
    <t>cus_TuSpY1pDCC13OyAveN3_9w</t>
  </si>
  <si>
    <t>2014-01-25T08:59:14Z</t>
  </si>
  <si>
    <t>user-027</t>
  </si>
  <si>
    <t>hasNothing@test.com</t>
  </si>
  <si>
    <t>Has</t>
  </si>
  <si>
    <t>Nothing</t>
  </si>
  <si>
    <t>user-role-028</t>
  </si>
  <si>
    <t>canteen-operator-role-001</t>
  </si>
  <si>
    <t>canteen-operator-role-002</t>
  </si>
  <si>
    <t>canteen-operator-role-003</t>
  </si>
  <si>
    <t>canteen-operator-role-004</t>
  </si>
  <si>
    <t>canteen-operator-role-005</t>
  </si>
  <si>
    <t>user-028</t>
  </si>
  <si>
    <t>Operator</t>
  </si>
  <si>
    <t>Multi</t>
  </si>
  <si>
    <t>multioperator@test.com</t>
  </si>
  <si>
    <t>user-role-029</t>
  </si>
  <si>
    <t>user-role-030</t>
  </si>
  <si>
    <t>canteen-operator-role-006</t>
  </si>
  <si>
    <t>5 days ago</t>
  </si>
  <si>
    <t>BigMacChild-GP</t>
  </si>
  <si>
    <t>BigMacChild-G4</t>
  </si>
  <si>
    <t>BigMacChild-G6</t>
  </si>
  <si>
    <t>Nina-GP</t>
  </si>
  <si>
    <t>Kinder-G5</t>
  </si>
  <si>
    <t>TheKid-GP</t>
  </si>
  <si>
    <t>Specials</t>
  </si>
  <si>
    <t>Condiments</t>
  </si>
  <si>
    <t>Staff Only</t>
  </si>
  <si>
    <t>menu-category-009</t>
  </si>
  <si>
    <t>menu-category-010</t>
  </si>
  <si>
    <t>menu-category-011</t>
  </si>
  <si>
    <t>Meals</t>
  </si>
  <si>
    <t>ACCACTVTBK</t>
  </si>
  <si>
    <t>Account Activation Bank Payment</t>
  </si>
  <si>
    <t>acct-trans-type-008</t>
  </si>
  <si>
    <t>Account Bank Payment</t>
  </si>
  <si>
    <t>ACCTOPUPBK</t>
  </si>
  <si>
    <t>Tomato Sauce</t>
  </si>
  <si>
    <t>staffOnly</t>
  </si>
  <si>
    <t>Cold Beer</t>
  </si>
  <si>
    <t>user-029</t>
  </si>
  <si>
    <t>staffmulti@test.com</t>
  </si>
  <si>
    <t>Staff</t>
  </si>
  <si>
    <t>AtMultipleSchools</t>
  </si>
  <si>
    <t>account-106</t>
  </si>
  <si>
    <t>8888888005</t>
  </si>
  <si>
    <t>Staff Multi's Account</t>
  </si>
  <si>
    <t>school-staff-member-role-002</t>
  </si>
  <si>
    <t>school-staff-member-role-003</t>
  </si>
  <si>
    <t>canteen-menu-item-021</t>
  </si>
  <si>
    <t>canteen-menu-item-022</t>
  </si>
  <si>
    <t>canteen-menu-item-023</t>
  </si>
  <si>
    <t>canteen-menu-item-024</t>
  </si>
  <si>
    <t>canteen-menu-item-025</t>
  </si>
  <si>
    <t>Orange Juice</t>
  </si>
  <si>
    <t>Grapefruit</t>
  </si>
  <si>
    <t>canteen-menu-item-026</t>
  </si>
  <si>
    <t>canteen-menu-item-027</t>
  </si>
  <si>
    <t>acct-trans-type-009</t>
  </si>
  <si>
    <t>school-student-role-007</t>
  </si>
  <si>
    <t>BigMacChild-G5</t>
  </si>
  <si>
    <t>ChildAtD-Ended</t>
  </si>
  <si>
    <t>BigMacChild-G3</t>
  </si>
  <si>
    <t>ChildAtD-Soon</t>
  </si>
  <si>
    <t>brainTreeCustomerId</t>
  </si>
  <si>
    <t>braintree-customer-role-001</t>
  </si>
  <si>
    <t>maskedNumber</t>
  </si>
  <si>
    <t>braintree-card-001</t>
  </si>
  <si>
    <t>createdAt_Date</t>
  </si>
  <si>
    <t>4546xxxxxxxx0012</t>
  </si>
  <si>
    <t>linked_brain_tree_customerId</t>
  </si>
  <si>
    <t>linked_customer</t>
  </si>
  <si>
    <t>mock_bt_card_token_001</t>
  </si>
  <si>
    <t>mock_bt_customer_token_001</t>
  </si>
  <si>
    <t>publishEndDate_Date</t>
  </si>
  <si>
    <t>braintree-card-002</t>
  </si>
  <si>
    <t>4xxx-ended-0012</t>
  </si>
  <si>
    <t>mock_bt_card_token_002</t>
  </si>
  <si>
    <t>braintree-card-003</t>
  </si>
  <si>
    <t>4-not-ended-013</t>
  </si>
  <si>
    <t>mock_bt_card_token_003</t>
  </si>
  <si>
    <t>11 months ago</t>
  </si>
  <si>
    <t>20 days from now</t>
  </si>
  <si>
    <t>2016 School Year (M)</t>
  </si>
  <si>
    <t>Term 1 2015 (M)</t>
  </si>
  <si>
    <t>Term 2 2015 (M)</t>
  </si>
  <si>
    <t>Term 3 2015 (M)</t>
  </si>
  <si>
    <t>Term 4 2015 (M)</t>
  </si>
  <si>
    <t>Term 1 2015 (D)</t>
  </si>
  <si>
    <t>Term 2 2015 (D)</t>
  </si>
  <si>
    <t>Term 3 2015 (D)</t>
  </si>
  <si>
    <t>Term 4 2015 (D)</t>
  </si>
  <si>
    <t>Victorian Public Holidays 2016</t>
  </si>
  <si>
    <t>Australia Day</t>
  </si>
  <si>
    <t>Christmas Day (Substitute for 25th)</t>
  </si>
  <si>
    <t>public-holiday-011b</t>
  </si>
  <si>
    <t>public-holiday-011a</t>
  </si>
  <si>
    <t>Boxing Day (additional day)</t>
  </si>
  <si>
    <t>12 months from now - 1 day</t>
  </si>
  <si>
    <t>24 months from now - 1 day</t>
  </si>
  <si>
    <t>Wedge Park Canteen LAST YEAR</t>
  </si>
  <si>
    <t>Wedge Park Canteen NEXT YEAR</t>
  </si>
  <si>
    <t>canteen-menu-item-grouping-001</t>
  </si>
  <si>
    <t>canteen-menu-item-grouping-002</t>
  </si>
  <si>
    <t>canteen-menu-item-grouping-003</t>
  </si>
  <si>
    <t>Big M (500ml)</t>
  </si>
  <si>
    <t>Samboy Chips (50g)</t>
  </si>
  <si>
    <t>itemGroupingDescription</t>
  </si>
  <si>
    <t>item_grouping_link</t>
  </si>
  <si>
    <t>item_grouping_name</t>
  </si>
  <si>
    <t>Chocolate</t>
  </si>
  <si>
    <t>Big M 500ml (Chocolate)</t>
  </si>
  <si>
    <t>Big M 500ml (Strawberry)</t>
  </si>
  <si>
    <t>Strawberry</t>
  </si>
  <si>
    <t>Spring Valley Juice (375ml)</t>
  </si>
  <si>
    <t>Spring Valley Orange Juice 375ml</t>
  </si>
  <si>
    <t>Spring Valley Apple Juice 375ml</t>
  </si>
  <si>
    <t>12 months from now</t>
  </si>
  <si>
    <t>Canteen Account - Wedge Park Primary</t>
  </si>
  <si>
    <t>Ultimate Schools Account</t>
  </si>
  <si>
    <t>US00000001</t>
  </si>
  <si>
    <t>CN00000001</t>
  </si>
  <si>
    <t>account-us</t>
  </si>
  <si>
    <t>account-cn-wp</t>
  </si>
  <si>
    <t>canteen-da-001</t>
  </si>
  <si>
    <t>discountStartDate_Date</t>
  </si>
  <si>
    <t>discountEndDate_Date</t>
  </si>
  <si>
    <t>useServiceFeeDiscount</t>
  </si>
  <si>
    <t>canteenDiscountsServiceFee</t>
  </si>
  <si>
    <t>serviceFeeDiscount</t>
  </si>
  <si>
    <t>WP Primary Next Month SvcFee Discount</t>
  </si>
  <si>
    <t>10 days from now</t>
  </si>
  <si>
    <t>16 days from now</t>
  </si>
  <si>
    <t>acct-trans-type-010</t>
  </si>
  <si>
    <t>FEEDISCNT</t>
  </si>
  <si>
    <t>Discount on Fees by Canteen or Ult.Schools</t>
  </si>
  <si>
    <t>ACCCLOSED</t>
  </si>
  <si>
    <t>Account Closed</t>
  </si>
  <si>
    <t>acct-trans-type-011</t>
  </si>
  <si>
    <t>school-class-015</t>
  </si>
  <si>
    <t>school-class-016</t>
  </si>
  <si>
    <t>1 month from now</t>
  </si>
  <si>
    <t>Starts 1 month from today</t>
  </si>
  <si>
    <t>Ended Yesterday</t>
  </si>
  <si>
    <t>cutOffType</t>
  </si>
  <si>
    <t>HourBased</t>
  </si>
  <si>
    <t>parent_catalogue</t>
  </si>
  <si>
    <t>parent_catalogue_name</t>
  </si>
  <si>
    <t>Wedge Park Uniform Shop</t>
  </si>
  <si>
    <t>service-type-004</t>
  </si>
  <si>
    <t>Uniform Shop</t>
  </si>
  <si>
    <t>DateBased</t>
  </si>
  <si>
    <t>cutOffDate_Date</t>
  </si>
  <si>
    <t>Uniform Shop at Wedge Park Primary</t>
  </si>
  <si>
    <t>uniform-catalogue-005</t>
  </si>
  <si>
    <t>uniform-catalogue-for-class-level-018</t>
  </si>
  <si>
    <t>uniform-catalogue-item-001</t>
  </si>
  <si>
    <t>uniform-shop-005</t>
  </si>
  <si>
    <t>uniform-category-001</t>
  </si>
  <si>
    <t>School Uniform</t>
  </si>
  <si>
    <t>uniform-category-002</t>
  </si>
  <si>
    <t>School Shoes</t>
  </si>
  <si>
    <t>uniform-category-003</t>
  </si>
  <si>
    <t>School Ties</t>
  </si>
  <si>
    <t>School Shirt Size S</t>
  </si>
  <si>
    <t>uniform-catalogue-item-002</t>
  </si>
  <si>
    <t>uniform-catalogue-item-003</t>
  </si>
  <si>
    <t>School Shirt Size M</t>
  </si>
  <si>
    <t>School Shirt Size L</t>
  </si>
  <si>
    <t>Generic School Shoe</t>
  </si>
  <si>
    <t>uniform-catalogue-item-004</t>
  </si>
  <si>
    <t>uniform-catalogue-item-005</t>
  </si>
  <si>
    <t>Generic School Tie</t>
  </si>
  <si>
    <t>Uniform service type</t>
  </si>
  <si>
    <t>uniform-catalogue-included-category-001</t>
  </si>
  <si>
    <t>uniform-catalogue-included-category-002</t>
  </si>
  <si>
    <t>uniform-catalogue-included-category-003</t>
  </si>
  <si>
    <t>canteen-operator-role-007</t>
  </si>
  <si>
    <t>hoursPreparationRequired</t>
  </si>
  <si>
    <t>2017 School Year (M)</t>
  </si>
  <si>
    <t>2016 School Year (D)</t>
  </si>
  <si>
    <t>Victorian Public Holidays 2017</t>
  </si>
  <si>
    <t>8 months ago</t>
  </si>
  <si>
    <t>5 months ago</t>
  </si>
  <si>
    <t>5 months ago - 1 day</t>
  </si>
  <si>
    <t>2 months ago - 1 day</t>
  </si>
  <si>
    <t>1 month from now - 1 day</t>
  </si>
  <si>
    <t>4 months from now - 1 day</t>
  </si>
  <si>
    <t>class-level-016</t>
  </si>
  <si>
    <t>class-level-015</t>
  </si>
  <si>
    <t>Grade 5 &amp; 6</t>
  </si>
  <si>
    <t>Grade 2 &amp; 3</t>
  </si>
  <si>
    <t>class-level-017</t>
  </si>
  <si>
    <t>Grade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</si>
</sst>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d/mm/yyyy;@"/>
  </numFmts>
  <fonts count="3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0" xfId="0" applyNumberFormat="1" applyFont="1" applyFill="1"/>
    <xf numFmtId="0" fontId="1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showRuler="0" workbookViewId="0">
      <selection activeCell="B4" sqref="B4"/>
    </sheetView>
  </sheetViews>
  <sheetFormatPr baseColWidth="10" defaultColWidth="8.83203125" defaultRowHeight="12" x14ac:dyDescent="0"/>
  <cols>
    <col min="2" max="2" width="61.6640625" customWidth="1"/>
  </cols>
  <sheetData>
    <row r="2" spans="2:2">
      <c r="B2" s="2" t="s">
        <v>0</v>
      </c>
    </row>
    <row r="4" spans="2:2">
      <c r="B4" s="4" t="s">
        <v>4</v>
      </c>
    </row>
    <row r="7" spans="2:2">
      <c r="B7" s="4"/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</sheetData>
  <phoneticPr fontId="0" type="noConversion"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20.5" customWidth="1"/>
    <col min="2" max="2" width="25.1640625" customWidth="1"/>
    <col min="3" max="3" width="31.33203125" customWidth="1"/>
    <col min="4" max="4" width="21.5" bestFit="1" customWidth="1"/>
    <col min="5" max="6" width="28.6640625" customWidth="1"/>
    <col min="7" max="7" width="21.5" bestFit="1" customWidth="1"/>
  </cols>
  <sheetData>
    <row r="1" spans="1:7">
      <c r="A1" s="1" t="s">
        <v>1</v>
      </c>
      <c r="B1" s="1" t="s">
        <v>696</v>
      </c>
      <c r="C1" s="1" t="s">
        <v>604</v>
      </c>
      <c r="D1" s="1" t="s">
        <v>698</v>
      </c>
      <c r="E1" s="1" t="s">
        <v>701</v>
      </c>
      <c r="F1" s="1" t="s">
        <v>700</v>
      </c>
      <c r="G1" s="1" t="s">
        <v>704</v>
      </c>
    </row>
    <row r="2" spans="1:7">
      <c r="A2" s="5" t="s">
        <v>697</v>
      </c>
      <c r="B2" s="5" t="s">
        <v>699</v>
      </c>
      <c r="C2" s="5" t="s">
        <v>702</v>
      </c>
      <c r="D2" s="5" t="s">
        <v>87</v>
      </c>
      <c r="E2" s="5" t="s">
        <v>695</v>
      </c>
      <c r="F2" s="6" t="str">
        <f>LOOKUP(E2, BraintreeCustomerRoles!$A$2:$A$112, BraintreeCustomerRoles!$B$2:$B$112)</f>
        <v>mock_bt_customer_token_001</v>
      </c>
      <c r="G2" s="5"/>
    </row>
    <row r="3" spans="1:7">
      <c r="A3" s="5" t="s">
        <v>705</v>
      </c>
      <c r="B3" s="5" t="s">
        <v>706</v>
      </c>
      <c r="C3" s="5" t="s">
        <v>707</v>
      </c>
      <c r="D3" s="5" t="s">
        <v>249</v>
      </c>
      <c r="E3" s="5" t="s">
        <v>695</v>
      </c>
      <c r="F3" s="6" t="str">
        <f>LOOKUP(E3, BraintreeCustomerRoles!$A$2:$A$112, BraintreeCustomerRoles!$B$2:$B$112)</f>
        <v>mock_bt_customer_token_001</v>
      </c>
      <c r="G3" s="5" t="s">
        <v>87</v>
      </c>
    </row>
    <row r="4" spans="1:7">
      <c r="A4" s="5" t="s">
        <v>708</v>
      </c>
      <c r="B4" s="5" t="s">
        <v>709</v>
      </c>
      <c r="C4" s="5" t="s">
        <v>710</v>
      </c>
      <c r="D4" s="5" t="s">
        <v>711</v>
      </c>
      <c r="E4" s="5" t="s">
        <v>695</v>
      </c>
      <c r="F4" s="6" t="str">
        <f>LOOKUP(E4, BraintreeCustomerRoles!$A$2:$A$112, BraintreeCustomerRoles!$B$2:$B$112)</f>
        <v>mock_bt_customer_token_001</v>
      </c>
      <c r="G4" s="5" t="s">
        <v>712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Ruler="0" topLeftCell="G1" zoomScale="125" zoomScaleNormal="125" zoomScalePageLayoutView="125" workbookViewId="0"/>
  </sheetViews>
  <sheetFormatPr baseColWidth="10" defaultColWidth="8.83203125" defaultRowHeight="12" x14ac:dyDescent="0"/>
  <cols>
    <col min="1" max="1" width="20.5" customWidth="1"/>
    <col min="2" max="2" width="18.5" customWidth="1"/>
    <col min="3" max="3" width="25" customWidth="1"/>
    <col min="4" max="4" width="15" customWidth="1"/>
    <col min="5" max="5" width="26.6640625" style="17" customWidth="1"/>
    <col min="6" max="6" width="20.5" customWidth="1"/>
    <col min="7" max="7" width="25.1640625" customWidth="1"/>
    <col min="8" max="8" width="26.6640625" style="17" customWidth="1"/>
    <col min="9" max="9" width="20.5" style="17" customWidth="1"/>
    <col min="10" max="10" width="31.33203125" style="17" customWidth="1"/>
    <col min="11" max="11" width="31.33203125" customWidth="1"/>
    <col min="12" max="12" width="19.6640625" customWidth="1"/>
    <col min="13" max="13" width="20.5" customWidth="1"/>
    <col min="14" max="14" width="21.5" bestFit="1" customWidth="1"/>
    <col min="15" max="17" width="25.33203125" customWidth="1"/>
    <col min="18" max="20" width="20.5" customWidth="1"/>
  </cols>
  <sheetData>
    <row r="1" spans="1:20">
      <c r="A1" s="1" t="s">
        <v>1</v>
      </c>
      <c r="B1" s="1" t="s">
        <v>430</v>
      </c>
      <c r="C1" s="1" t="s">
        <v>431</v>
      </c>
      <c r="D1" s="1" t="s">
        <v>429</v>
      </c>
      <c r="E1" s="15" t="s">
        <v>432</v>
      </c>
      <c r="F1" s="1" t="s">
        <v>608</v>
      </c>
      <c r="G1" s="1" t="s">
        <v>605</v>
      </c>
      <c r="H1" s="15" t="s">
        <v>606</v>
      </c>
      <c r="I1" s="15" t="s">
        <v>607</v>
      </c>
      <c r="J1" s="15" t="s">
        <v>601</v>
      </c>
      <c r="K1" s="1" t="s">
        <v>604</v>
      </c>
      <c r="L1" s="1" t="s">
        <v>603</v>
      </c>
      <c r="M1" s="1" t="s">
        <v>602</v>
      </c>
      <c r="N1" s="1" t="s">
        <v>609</v>
      </c>
      <c r="O1" s="1" t="s">
        <v>610</v>
      </c>
      <c r="P1" s="1" t="s">
        <v>611</v>
      </c>
      <c r="Q1" s="1" t="s">
        <v>612</v>
      </c>
      <c r="R1" s="1" t="s">
        <v>613</v>
      </c>
      <c r="S1" s="1" t="s">
        <v>614</v>
      </c>
      <c r="T1" s="1" t="s">
        <v>615</v>
      </c>
    </row>
    <row r="2" spans="1:20">
      <c r="A2" s="5" t="s">
        <v>599</v>
      </c>
      <c r="B2" s="5" t="s">
        <v>438</v>
      </c>
      <c r="C2" s="6" t="str">
        <f>LOOKUP(B2, Users!$A$2:$A$112, Users!$B$2:$B$112)</f>
        <v>mum1@test.com</v>
      </c>
      <c r="D2" s="5" t="s">
        <v>568</v>
      </c>
      <c r="E2" s="18" t="str">
        <f>LOOKUP(D2, Accounts!$A$2:$A$102, Accounts!$B$2:$B$102)</f>
        <v>8888888000</v>
      </c>
      <c r="F2" s="5" t="s">
        <v>624</v>
      </c>
      <c r="G2" s="5" t="s">
        <v>623</v>
      </c>
      <c r="H2" s="16">
        <v>3</v>
      </c>
      <c r="I2" s="16">
        <v>2016</v>
      </c>
      <c r="J2" s="18" t="s">
        <v>622</v>
      </c>
      <c r="K2" s="5" t="s">
        <v>620</v>
      </c>
      <c r="L2" s="5" t="s">
        <v>621</v>
      </c>
      <c r="M2" s="5" t="s">
        <v>435</v>
      </c>
      <c r="N2" s="5" t="s">
        <v>616</v>
      </c>
      <c r="O2" s="5"/>
      <c r="P2" s="5" t="s">
        <v>617</v>
      </c>
      <c r="Q2" s="5" t="s">
        <v>618</v>
      </c>
      <c r="R2" s="5" t="s">
        <v>168</v>
      </c>
      <c r="S2" s="5" t="s">
        <v>167</v>
      </c>
      <c r="T2" s="5" t="s">
        <v>619</v>
      </c>
    </row>
    <row r="3" spans="1:20">
      <c r="A3" s="5" t="s">
        <v>600</v>
      </c>
      <c r="B3" s="5" t="s">
        <v>445</v>
      </c>
      <c r="C3" s="6" t="str">
        <f>LOOKUP(B3, Users!$A$2:$A$112, Users!$B$2:$B$112)</f>
        <v>mum2@test.com</v>
      </c>
      <c r="D3" s="5" t="s">
        <v>571</v>
      </c>
      <c r="E3" s="18" t="str">
        <f>LOOKUP(D3, Accounts!$A$2:$A$102, Accounts!$B$2:$B$102)</f>
        <v>8888888003</v>
      </c>
      <c r="F3" s="5" t="s">
        <v>625</v>
      </c>
      <c r="G3" s="5" t="s">
        <v>626</v>
      </c>
      <c r="H3" s="16">
        <v>3</v>
      </c>
      <c r="I3" s="16">
        <v>2016</v>
      </c>
      <c r="J3" s="18" t="s">
        <v>629</v>
      </c>
      <c r="K3" s="5" t="s">
        <v>628</v>
      </c>
      <c r="L3" s="5" t="s">
        <v>630</v>
      </c>
      <c r="M3" s="5" t="s">
        <v>286</v>
      </c>
      <c r="N3" s="5" t="s">
        <v>616</v>
      </c>
      <c r="O3" s="5"/>
      <c r="P3" s="5" t="s">
        <v>617</v>
      </c>
      <c r="Q3" s="5" t="s">
        <v>618</v>
      </c>
      <c r="R3" s="5" t="s">
        <v>168</v>
      </c>
      <c r="S3" s="5" t="s">
        <v>167</v>
      </c>
      <c r="T3" s="5" t="s">
        <v>627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zoomScale="125" zoomScaleNormal="125" zoomScalePageLayoutView="125" workbookViewId="0">
      <selection activeCell="B1" sqref="B1:C65536"/>
    </sheetView>
  </sheetViews>
  <sheetFormatPr baseColWidth="10" defaultColWidth="8.83203125" defaultRowHeight="12" x14ac:dyDescent="0"/>
  <cols>
    <col min="1" max="1" width="20.5" customWidth="1"/>
    <col min="2" max="2" width="15" customWidth="1"/>
    <col min="3" max="3" width="26.6640625" style="17" customWidth="1"/>
    <col min="4" max="4" width="15" customWidth="1"/>
    <col min="5" max="5" width="26.6640625" style="17" customWidth="1"/>
    <col min="6" max="7" width="26.6640625" style="14" customWidth="1"/>
    <col min="8" max="9" width="20.5" customWidth="1"/>
  </cols>
  <sheetData>
    <row r="1" spans="1:9">
      <c r="A1" s="1" t="s">
        <v>1</v>
      </c>
      <c r="B1" s="1" t="s">
        <v>429</v>
      </c>
      <c r="C1" s="15" t="s">
        <v>432</v>
      </c>
      <c r="D1" s="1" t="s">
        <v>551</v>
      </c>
      <c r="E1" s="15" t="s">
        <v>552</v>
      </c>
      <c r="F1" s="13" t="s">
        <v>56</v>
      </c>
      <c r="G1" s="13" t="s">
        <v>69</v>
      </c>
      <c r="H1" s="1" t="s">
        <v>434</v>
      </c>
      <c r="I1" s="1" t="s">
        <v>433</v>
      </c>
    </row>
    <row r="2" spans="1:9">
      <c r="A2" s="5" t="s">
        <v>560</v>
      </c>
      <c r="B2" s="5" t="s">
        <v>568</v>
      </c>
      <c r="C2" s="18" t="str">
        <f>LOOKUP(B2, Accounts!$A$2:$A$102, Accounts!$B$2:$B$102)</f>
        <v>8888888000</v>
      </c>
      <c r="D2" s="5" t="s">
        <v>230</v>
      </c>
      <c r="E2" s="16" t="str">
        <f>LOOKUP(D2, SchoolClasses!$A$2:$A$102, SchoolClasses!$F$2:$F$102)</f>
        <v>Prep at M</v>
      </c>
      <c r="F2" s="20" t="s">
        <v>549</v>
      </c>
      <c r="G2" s="20" t="s">
        <v>654</v>
      </c>
      <c r="H2" s="5" t="s">
        <v>89</v>
      </c>
      <c r="I2" s="5"/>
    </row>
    <row r="3" spans="1:9">
      <c r="A3" s="5" t="s">
        <v>561</v>
      </c>
      <c r="B3" s="5" t="s">
        <v>568</v>
      </c>
      <c r="C3" s="18" t="str">
        <f>LOOKUP(B3, Accounts!$A$2:$A$102, Accounts!$B$2:$B$102)</f>
        <v>8888888000</v>
      </c>
      <c r="D3" s="5" t="s">
        <v>235</v>
      </c>
      <c r="E3" s="16" t="str">
        <f>LOOKUP(D3, SchoolClasses!$A$2:$A$102, SchoolClasses!$F$2:$F$102)</f>
        <v>Grade 5 at M</v>
      </c>
      <c r="F3" s="20" t="s">
        <v>550</v>
      </c>
      <c r="G3" s="20" t="s">
        <v>653</v>
      </c>
      <c r="H3" s="5" t="s">
        <v>89</v>
      </c>
      <c r="I3" s="5"/>
    </row>
    <row r="4" spans="1:9">
      <c r="A4" s="5" t="s">
        <v>562</v>
      </c>
      <c r="B4" s="5" t="s">
        <v>571</v>
      </c>
      <c r="C4" s="18" t="str">
        <f>LOOKUP(B4, Accounts!$A$2:$A$102, Accounts!$B$2:$B$102)</f>
        <v>8888888003</v>
      </c>
      <c r="D4" s="5" t="s">
        <v>553</v>
      </c>
      <c r="E4" s="16" t="str">
        <f>LOOKUP(D4, SchoolClasses!$A$2:$A$102, SchoolClasses!$F$2:$F$102)</f>
        <v>Ended Yesterday</v>
      </c>
      <c r="F4" s="20" t="s">
        <v>567</v>
      </c>
      <c r="G4" s="20" t="s">
        <v>652</v>
      </c>
      <c r="H4" s="5" t="s">
        <v>89</v>
      </c>
      <c r="I4" s="5"/>
    </row>
    <row r="5" spans="1:9">
      <c r="A5" s="5" t="s">
        <v>563</v>
      </c>
      <c r="B5" s="5" t="s">
        <v>574</v>
      </c>
      <c r="C5" s="18" t="str">
        <f>LOOKUP(B5, Accounts!$A$2:$A$102, Accounts!$B$2:$B$102)</f>
        <v>8888888004</v>
      </c>
      <c r="D5" s="5" t="s">
        <v>230</v>
      </c>
      <c r="E5" s="16" t="str">
        <f>LOOKUP(D5, SchoolClasses!$A$2:$A$102, SchoolClasses!$F$2:$F$102)</f>
        <v>Prep at M</v>
      </c>
      <c r="F5" s="20" t="s">
        <v>565</v>
      </c>
      <c r="G5" s="20" t="s">
        <v>649</v>
      </c>
      <c r="H5" s="5" t="s">
        <v>89</v>
      </c>
      <c r="I5" s="5"/>
    </row>
    <row r="6" spans="1:9">
      <c r="A6" s="5" t="s">
        <v>564</v>
      </c>
      <c r="B6" s="5" t="s">
        <v>574</v>
      </c>
      <c r="C6" s="18" t="str">
        <f>LOOKUP(B6, Accounts!$A$2:$A$102, Accounts!$B$2:$B$102)</f>
        <v>8888888004</v>
      </c>
      <c r="D6" s="5" t="s">
        <v>556</v>
      </c>
      <c r="E6" s="16" t="str">
        <f>LOOKUP(D6, SchoolClasses!$A$2:$A$102, SchoolClasses!$F$2:$F$102)</f>
        <v>Grade 1 at D</v>
      </c>
      <c r="F6" s="20" t="s">
        <v>693</v>
      </c>
      <c r="G6" s="20" t="s">
        <v>692</v>
      </c>
      <c r="H6" s="5" t="s">
        <v>89</v>
      </c>
      <c r="I6" s="5" t="s">
        <v>406</v>
      </c>
    </row>
    <row r="7" spans="1:9">
      <c r="A7" s="5" t="s">
        <v>564</v>
      </c>
      <c r="B7" s="5" t="s">
        <v>574</v>
      </c>
      <c r="C7" s="18" t="str">
        <f>LOOKUP(B7, Accounts!$A$2:$A$102, Accounts!$B$2:$B$102)</f>
        <v>8888888004</v>
      </c>
      <c r="D7" s="5" t="s">
        <v>557</v>
      </c>
      <c r="E7" s="16" t="str">
        <f>LOOKUP(D7, SchoolClasses!$A$2:$A$102, SchoolClasses!$F$2:$F$102)</f>
        <v>Grade 2 at D</v>
      </c>
      <c r="F7" s="20" t="s">
        <v>566</v>
      </c>
      <c r="G7" s="20" t="s">
        <v>650</v>
      </c>
      <c r="H7" s="5" t="s">
        <v>89</v>
      </c>
      <c r="I7" s="5"/>
    </row>
    <row r="8" spans="1:9">
      <c r="A8" s="5" t="s">
        <v>575</v>
      </c>
      <c r="B8" s="5" t="s">
        <v>574</v>
      </c>
      <c r="C8" s="18" t="str">
        <f>LOOKUP(B8, Accounts!$A$2:$A$102, Accounts!$B$2:$B$102)</f>
        <v>8888888004</v>
      </c>
      <c r="D8" s="5" t="s">
        <v>558</v>
      </c>
      <c r="E8" s="16" t="str">
        <f>LOOKUP(D8, SchoolClasses!$A$2:$A$102, SchoolClasses!$F$2:$F$102)</f>
        <v>Grade 3 at D</v>
      </c>
      <c r="F8" s="20" t="s">
        <v>691</v>
      </c>
      <c r="G8" s="20" t="s">
        <v>690</v>
      </c>
      <c r="H8" s="5" t="s">
        <v>506</v>
      </c>
      <c r="I8" s="5" t="s">
        <v>87</v>
      </c>
    </row>
    <row r="9" spans="1:9">
      <c r="A9" s="5" t="s">
        <v>689</v>
      </c>
      <c r="B9" s="5" t="s">
        <v>574</v>
      </c>
      <c r="C9" s="18" t="str">
        <f>LOOKUP(B9, Accounts!$A$2:$A$102, Accounts!$B$2:$B$102)</f>
        <v>8888888004</v>
      </c>
      <c r="D9" s="5" t="s">
        <v>559</v>
      </c>
      <c r="E9" s="16" t="str">
        <f>LOOKUP(D9, SchoolClasses!$A$2:$A$102, SchoolClasses!$F$2:$F$102)</f>
        <v>Grade 4 at D</v>
      </c>
      <c r="F9" s="20" t="s">
        <v>566</v>
      </c>
      <c r="G9" s="20" t="s">
        <v>651</v>
      </c>
      <c r="H9" s="5" t="s">
        <v>89</v>
      </c>
      <c r="I9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10.6640625" customWidth="1"/>
    <col min="2" max="2" width="22.33203125" bestFit="1" customWidth="1"/>
    <col min="3" max="3" width="12.1640625" bestFit="1" customWidth="1"/>
    <col min="4" max="4" width="20.1640625" customWidth="1"/>
    <col min="5" max="5" width="13.83203125" customWidth="1"/>
    <col min="6" max="6" width="8.1640625" customWidth="1"/>
    <col min="7" max="8" width="9.6640625" customWidth="1"/>
    <col min="9" max="10" width="18.33203125" customWidth="1"/>
    <col min="11" max="11" width="25" customWidth="1"/>
    <col min="12" max="12" width="25.1640625" customWidth="1"/>
  </cols>
  <sheetData>
    <row r="1" spans="1:12">
      <c r="A1" s="1" t="s">
        <v>1</v>
      </c>
      <c r="B1" s="1" t="s">
        <v>51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158</v>
      </c>
      <c r="J1" s="1" t="s">
        <v>159</v>
      </c>
      <c r="K1" s="1" t="s">
        <v>178</v>
      </c>
      <c r="L1" s="1" t="s">
        <v>179</v>
      </c>
    </row>
    <row r="2" spans="1:12">
      <c r="A2" s="5" t="s">
        <v>43</v>
      </c>
      <c r="B2" s="5" t="s">
        <v>240</v>
      </c>
      <c r="C2" s="5"/>
      <c r="D2" s="5" t="s">
        <v>241</v>
      </c>
      <c r="E2" s="5" t="s">
        <v>242</v>
      </c>
      <c r="F2" s="5" t="s">
        <v>168</v>
      </c>
      <c r="G2" s="5" t="s">
        <v>171</v>
      </c>
      <c r="H2" s="5" t="s">
        <v>167</v>
      </c>
      <c r="I2" s="5" t="s">
        <v>160</v>
      </c>
      <c r="J2" s="5"/>
      <c r="K2" s="5" t="s">
        <v>243</v>
      </c>
      <c r="L2" s="5"/>
    </row>
    <row r="3" spans="1:12">
      <c r="A3" s="5" t="s">
        <v>44</v>
      </c>
      <c r="B3" s="5" t="s">
        <v>245</v>
      </c>
      <c r="C3" s="5"/>
      <c r="D3" s="5" t="s">
        <v>246</v>
      </c>
      <c r="E3" s="5" t="s">
        <v>247</v>
      </c>
      <c r="F3" s="5" t="s">
        <v>168</v>
      </c>
      <c r="G3" s="5" t="s">
        <v>173</v>
      </c>
      <c r="H3" s="5" t="s">
        <v>167</v>
      </c>
      <c r="I3" s="5" t="s">
        <v>160</v>
      </c>
      <c r="J3" s="5"/>
      <c r="K3" s="5" t="s">
        <v>180</v>
      </c>
      <c r="L3" s="5"/>
    </row>
    <row r="4" spans="1:12">
      <c r="A4" s="5" t="s">
        <v>45</v>
      </c>
      <c r="B4" s="5" t="s">
        <v>174</v>
      </c>
      <c r="C4" s="5"/>
      <c r="D4" s="5"/>
      <c r="E4" s="5" t="s">
        <v>169</v>
      </c>
      <c r="F4" s="5" t="s">
        <v>168</v>
      </c>
      <c r="G4" s="5" t="s">
        <v>171</v>
      </c>
      <c r="H4" s="5" t="s">
        <v>167</v>
      </c>
      <c r="I4" s="5" t="s">
        <v>160</v>
      </c>
      <c r="J4" s="5"/>
      <c r="K4" s="5" t="s">
        <v>183</v>
      </c>
      <c r="L4" s="5"/>
    </row>
    <row r="5" spans="1:12">
      <c r="A5" s="5" t="s">
        <v>46</v>
      </c>
      <c r="B5" s="5" t="s">
        <v>175</v>
      </c>
      <c r="C5" s="5"/>
      <c r="D5" s="5"/>
      <c r="E5" s="5" t="s">
        <v>170</v>
      </c>
      <c r="F5" s="5" t="s">
        <v>168</v>
      </c>
      <c r="G5" s="5" t="s">
        <v>172</v>
      </c>
      <c r="H5" s="5" t="s">
        <v>167</v>
      </c>
      <c r="I5" s="5" t="s">
        <v>160</v>
      </c>
      <c r="J5" s="5"/>
      <c r="K5" s="5" t="s">
        <v>181</v>
      </c>
      <c r="L5" s="5"/>
    </row>
    <row r="6" spans="1:12">
      <c r="A6" s="5" t="s">
        <v>47</v>
      </c>
      <c r="B6" s="5" t="s">
        <v>176</v>
      </c>
      <c r="C6" s="5"/>
      <c r="D6" s="5"/>
      <c r="E6" s="5" t="s">
        <v>169</v>
      </c>
      <c r="F6" s="5" t="s">
        <v>168</v>
      </c>
      <c r="G6" s="5" t="s">
        <v>171</v>
      </c>
      <c r="H6" s="5" t="s">
        <v>167</v>
      </c>
      <c r="I6" s="5" t="s">
        <v>160</v>
      </c>
      <c r="J6" s="5"/>
      <c r="K6" s="5" t="s">
        <v>182</v>
      </c>
      <c r="L6" s="5" t="s">
        <v>87</v>
      </c>
    </row>
    <row r="7" spans="1:12">
      <c r="A7" s="5" t="s">
        <v>48</v>
      </c>
      <c r="B7" s="5" t="s">
        <v>177</v>
      </c>
      <c r="C7" s="5"/>
      <c r="D7" s="5"/>
      <c r="E7" s="5" t="s">
        <v>169</v>
      </c>
      <c r="F7" s="5" t="s">
        <v>168</v>
      </c>
      <c r="G7" s="5" t="s">
        <v>171</v>
      </c>
      <c r="H7" s="5" t="s">
        <v>167</v>
      </c>
      <c r="I7" s="5" t="s">
        <v>160</v>
      </c>
      <c r="J7" s="5"/>
      <c r="K7" s="5" t="s">
        <v>89</v>
      </c>
      <c r="L7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14.83203125" bestFit="1" customWidth="1"/>
    <col min="2" max="2" width="14.5" customWidth="1"/>
    <col min="3" max="3" width="24.33203125" customWidth="1"/>
    <col min="4" max="4" width="24.6640625" customWidth="1"/>
    <col min="5" max="6" width="24.1640625" customWidth="1"/>
  </cols>
  <sheetData>
    <row r="1" spans="1:6">
      <c r="A1" s="1" t="s">
        <v>1</v>
      </c>
      <c r="B1" s="1" t="s">
        <v>52</v>
      </c>
      <c r="C1" s="1" t="s">
        <v>237</v>
      </c>
      <c r="D1" s="1" t="s">
        <v>51</v>
      </c>
      <c r="E1" s="1" t="s">
        <v>178</v>
      </c>
      <c r="F1" s="1" t="s">
        <v>179</v>
      </c>
    </row>
    <row r="2" spans="1:6">
      <c r="A2" s="5" t="s">
        <v>34</v>
      </c>
      <c r="B2" s="5" t="s">
        <v>43</v>
      </c>
      <c r="C2" s="6" t="str">
        <f>LOOKUP(B2, Schools!$A$2:$A$100,Schools!$B$2:$B$100)</f>
        <v>Wedge Park Primary School</v>
      </c>
      <c r="D2" s="5" t="s">
        <v>244</v>
      </c>
      <c r="E2" s="5" t="s">
        <v>86</v>
      </c>
      <c r="F2" s="5"/>
    </row>
    <row r="3" spans="1:6">
      <c r="A3" s="5" t="s">
        <v>35</v>
      </c>
      <c r="B3" s="5" t="s">
        <v>44</v>
      </c>
      <c r="C3" s="6" t="str">
        <f>LOOKUP(B3, Schools!$A$2:$A$100,Schools!$B$2:$B$100)</f>
        <v>Darley Primary School</v>
      </c>
      <c r="D3" s="5" t="s">
        <v>248</v>
      </c>
      <c r="E3" s="5" t="s">
        <v>249</v>
      </c>
      <c r="F3" s="5"/>
    </row>
    <row r="4" spans="1:6">
      <c r="A4" s="5" t="s">
        <v>36</v>
      </c>
      <c r="B4" s="5" t="s">
        <v>45</v>
      </c>
      <c r="C4" s="6" t="str">
        <f>LOOKUP(B4, Schools!$A$2:$A$100,Schools!$B$2:$B$100)</f>
        <v>A Melton School 3</v>
      </c>
      <c r="D4" s="5" t="s">
        <v>40</v>
      </c>
      <c r="E4" s="10">
        <v>34707</v>
      </c>
      <c r="F4" s="10"/>
    </row>
    <row r="5" spans="1:6">
      <c r="A5" s="5" t="s">
        <v>37</v>
      </c>
      <c r="B5" s="5" t="s">
        <v>46</v>
      </c>
      <c r="C5" s="6" t="str">
        <f>LOOKUP(B5, Schools!$A$2:$A$100,Schools!$B$2:$B$100)</f>
        <v>A Castlemaine School 4</v>
      </c>
      <c r="D5" s="5" t="s">
        <v>41</v>
      </c>
      <c r="E5" s="5" t="s">
        <v>87</v>
      </c>
      <c r="F5" s="5"/>
    </row>
    <row r="6" spans="1:6">
      <c r="A6" s="5" t="s">
        <v>38</v>
      </c>
      <c r="B6" s="5" t="s">
        <v>47</v>
      </c>
      <c r="C6" s="6" t="str">
        <f>LOOKUP(B6, Schools!$A$2:$A$100,Schools!$B$2:$B$100)</f>
        <v>A Melton School 5</v>
      </c>
      <c r="D6" s="5" t="s">
        <v>42</v>
      </c>
      <c r="E6" s="5" t="s">
        <v>90</v>
      </c>
      <c r="F6" s="5"/>
    </row>
    <row r="7" spans="1:6">
      <c r="A7" s="5" t="s">
        <v>39</v>
      </c>
      <c r="B7" s="5" t="s">
        <v>48</v>
      </c>
      <c r="C7" s="6" t="str">
        <f>LOOKUP(B7, Schools!$A$2:$A$100,Schools!$B$2:$B$100)</f>
        <v>A Melton School 6</v>
      </c>
      <c r="D7" s="5" t="s">
        <v>55</v>
      </c>
      <c r="E7" s="5" t="s">
        <v>88</v>
      </c>
      <c r="F7" s="5"/>
    </row>
    <row r="8" spans="1:6">
      <c r="A8" s="5" t="s">
        <v>53</v>
      </c>
      <c r="B8" s="5" t="s">
        <v>48</v>
      </c>
      <c r="C8" s="6" t="str">
        <f>LOOKUP(B8, Schools!$A$2:$A$100,Schools!$B$2:$B$100)</f>
        <v>A Melton School 6</v>
      </c>
      <c r="D8" s="5" t="s">
        <v>54</v>
      </c>
      <c r="E8" s="5" t="s">
        <v>91</v>
      </c>
      <c r="F8" s="5" t="s">
        <v>89</v>
      </c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"/>
  <sheetViews>
    <sheetView showRuler="0" topLeftCell="D1" zoomScale="125" zoomScaleNormal="125" zoomScalePageLayoutView="125" workbookViewId="0">
      <selection activeCell="G18" sqref="G18"/>
    </sheetView>
  </sheetViews>
  <sheetFormatPr baseColWidth="10" defaultColWidth="8.83203125" defaultRowHeight="12" x14ac:dyDescent="0"/>
  <cols>
    <col min="1" max="1" width="23.1640625" bestFit="1" customWidth="1"/>
    <col min="2" max="2" width="15" customWidth="1"/>
    <col min="3" max="3" width="26.6640625" style="17" customWidth="1"/>
    <col min="4" max="5" width="25" customWidth="1"/>
    <col min="6" max="6" width="26.1640625" bestFit="1" customWidth="1"/>
    <col min="7" max="7" width="26.6640625" style="17" customWidth="1"/>
    <col min="8" max="9" width="20.5" customWidth="1"/>
    <col min="10" max="16" width="13.83203125" customWidth="1"/>
  </cols>
  <sheetData>
    <row r="1" spans="1:16">
      <c r="A1" s="1" t="s">
        <v>1</v>
      </c>
      <c r="B1" s="1" t="s">
        <v>476</v>
      </c>
      <c r="C1" s="15" t="s">
        <v>477</v>
      </c>
      <c r="D1" s="1" t="s">
        <v>519</v>
      </c>
      <c r="E1" s="1" t="s">
        <v>51</v>
      </c>
      <c r="F1" s="1" t="s">
        <v>508</v>
      </c>
      <c r="G1" s="15" t="s">
        <v>507</v>
      </c>
      <c r="H1" s="1" t="s">
        <v>509</v>
      </c>
      <c r="I1" s="1" t="s">
        <v>510</v>
      </c>
      <c r="J1" s="1" t="s">
        <v>512</v>
      </c>
      <c r="K1" s="1" t="s">
        <v>513</v>
      </c>
      <c r="L1" s="1" t="s">
        <v>514</v>
      </c>
      <c r="M1" s="1" t="s">
        <v>515</v>
      </c>
      <c r="N1" s="1" t="s">
        <v>516</v>
      </c>
      <c r="O1" s="1" t="s">
        <v>517</v>
      </c>
      <c r="P1" s="1" t="s">
        <v>518</v>
      </c>
    </row>
    <row r="2" spans="1:16">
      <c r="A2" s="5" t="s">
        <v>511</v>
      </c>
      <c r="B2" s="5" t="s">
        <v>34</v>
      </c>
      <c r="C2" s="16" t="str">
        <f>LOOKUP(B2, SchoolCampuses!$A$2:$A$99, SchoolCampuses!$D$2:$D$99)</f>
        <v>West Melton Campus</v>
      </c>
      <c r="D2" s="6" t="b">
        <v>1</v>
      </c>
      <c r="E2" s="6" t="s">
        <v>713</v>
      </c>
      <c r="F2" s="5" t="s">
        <v>118</v>
      </c>
      <c r="G2" s="16" t="str">
        <f>LOOKUP(F2, PublicHolidayCollections!$A$2:$A$99, PublicHolidayCollections!$B$2:$B$99)</f>
        <v>Victorian Public Holidays 2016</v>
      </c>
      <c r="H2" s="5" t="s">
        <v>812</v>
      </c>
      <c r="I2" s="5" t="s">
        <v>531</v>
      </c>
      <c r="J2" s="6" t="b">
        <v>1</v>
      </c>
      <c r="K2" s="6" t="b">
        <v>1</v>
      </c>
      <c r="L2" s="6" t="b">
        <v>1</v>
      </c>
      <c r="M2" s="6" t="b">
        <v>1</v>
      </c>
      <c r="N2" s="6" t="b">
        <v>1</v>
      </c>
      <c r="O2" s="6" t="b">
        <v>0</v>
      </c>
      <c r="P2" s="6" t="b">
        <v>0</v>
      </c>
    </row>
    <row r="3" spans="1:16">
      <c r="A3" s="5" t="s">
        <v>520</v>
      </c>
      <c r="B3" s="5" t="s">
        <v>34</v>
      </c>
      <c r="C3" s="16" t="str">
        <f>LOOKUP(B3, SchoolCampuses!$A$2:$A$99, SchoolCampuses!$D$2:$D$99)</f>
        <v>West Melton Campus</v>
      </c>
      <c r="D3" s="6" t="b">
        <v>0</v>
      </c>
      <c r="E3" s="6" t="s">
        <v>809</v>
      </c>
      <c r="F3" s="5" t="s">
        <v>119</v>
      </c>
      <c r="G3" s="16" t="str">
        <f>LOOKUP(F3, PublicHolidayCollections!$A$2:$A$99, PublicHolidayCollections!$B$2:$B$99)</f>
        <v>Victorian Public Holidays 2017</v>
      </c>
      <c r="H3" s="5" t="s">
        <v>536</v>
      </c>
      <c r="I3" s="5" t="s">
        <v>537</v>
      </c>
      <c r="J3" s="6" t="b">
        <v>1</v>
      </c>
      <c r="K3" s="6" t="b">
        <v>1</v>
      </c>
      <c r="L3" s="6" t="b">
        <v>1</v>
      </c>
      <c r="M3" s="6" t="b">
        <v>1</v>
      </c>
      <c r="N3" s="6" t="b">
        <v>1</v>
      </c>
      <c r="O3" s="6" t="b">
        <v>0</v>
      </c>
      <c r="P3" s="6" t="b">
        <v>0</v>
      </c>
    </row>
    <row r="4" spans="1:16">
      <c r="A4" s="5" t="s">
        <v>521</v>
      </c>
      <c r="B4" s="5" t="s">
        <v>35</v>
      </c>
      <c r="C4" s="16" t="str">
        <f>LOOKUP(B4, SchoolCampuses!$A$2:$A$99, SchoolCampuses!$D$2:$D$99)</f>
        <v>Nelson Street Campus</v>
      </c>
      <c r="D4" s="6" t="b">
        <v>1</v>
      </c>
      <c r="E4" s="6" t="s">
        <v>810</v>
      </c>
      <c r="F4" s="5" t="s">
        <v>118</v>
      </c>
      <c r="G4" s="16" t="str">
        <f>LOOKUP(F4, PublicHolidayCollections!$A$2:$A$99, PublicHolidayCollections!$B$2:$B$99)</f>
        <v>Victorian Public Holidays 2016</v>
      </c>
      <c r="H4" s="5" t="s">
        <v>812</v>
      </c>
      <c r="I4" s="5" t="s">
        <v>531</v>
      </c>
      <c r="J4" s="6" t="b">
        <v>1</v>
      </c>
      <c r="K4" s="6" t="b">
        <v>1</v>
      </c>
      <c r="L4" s="6" t="b">
        <v>0</v>
      </c>
      <c r="M4" s="6" t="b">
        <v>1</v>
      </c>
      <c r="N4" s="6" t="b">
        <v>1</v>
      </c>
      <c r="O4" s="6" t="b">
        <v>0</v>
      </c>
      <c r="P4" s="6" t="b">
        <v>0</v>
      </c>
    </row>
  </sheetData>
  <sheetProtection selectLockedCells="1" selectUnlockedCells="1"/>
  <phoneticPr fontId="2" type="noConversion"/>
  <pageMargins left="0.75000000000000011" right="0.75000000000000011" top="0.98" bottom="0.98" header="0.51" footer="0.51"/>
  <pageSetup paperSize="9" scale="39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9"/>
  <sheetViews>
    <sheetView showRuler="0" zoomScale="125" zoomScaleNormal="125" zoomScalePageLayoutView="125" workbookViewId="0">
      <selection activeCell="C20" sqref="C20"/>
    </sheetView>
  </sheetViews>
  <sheetFormatPr baseColWidth="10" defaultColWidth="8.83203125" defaultRowHeight="12" x14ac:dyDescent="0"/>
  <cols>
    <col min="1" max="1" width="23.1640625" bestFit="1" customWidth="1"/>
    <col min="2" max="2" width="15" customWidth="1"/>
    <col min="3" max="3" width="26.6640625" style="17" customWidth="1"/>
    <col min="4" max="4" width="25" customWidth="1"/>
    <col min="5" max="5" width="20.5" customWidth="1"/>
    <col min="6" max="6" width="21.1640625" bestFit="1" customWidth="1"/>
  </cols>
  <sheetData>
    <row r="1" spans="1:6">
      <c r="A1" s="1" t="s">
        <v>1</v>
      </c>
      <c r="B1" s="1" t="s">
        <v>538</v>
      </c>
      <c r="C1" s="15" t="s">
        <v>539</v>
      </c>
      <c r="D1" s="1" t="s">
        <v>51</v>
      </c>
      <c r="E1" s="1" t="s">
        <v>509</v>
      </c>
      <c r="F1" s="1" t="s">
        <v>510</v>
      </c>
    </row>
    <row r="2" spans="1:6">
      <c r="A2" s="5" t="s">
        <v>522</v>
      </c>
      <c r="B2" s="5" t="s">
        <v>511</v>
      </c>
      <c r="C2" s="16" t="str">
        <f>LOOKUP(B2, SchoolYears!$A$2:$A$99, SchoolYears!$E$2:$E$99)</f>
        <v>2016 School Year (M)</v>
      </c>
      <c r="D2" s="6" t="s">
        <v>714</v>
      </c>
      <c r="E2" s="5" t="s">
        <v>812</v>
      </c>
      <c r="F2" s="5" t="s">
        <v>814</v>
      </c>
    </row>
    <row r="3" spans="1:6">
      <c r="A3" s="5" t="s">
        <v>523</v>
      </c>
      <c r="B3" s="5" t="s">
        <v>511</v>
      </c>
      <c r="C3" s="16" t="str">
        <f>LOOKUP(B3, SchoolYears!$A$2:$A$99, SchoolYears!$E$2:$E$99)</f>
        <v>2016 School Year (M)</v>
      </c>
      <c r="D3" s="6" t="s">
        <v>715</v>
      </c>
      <c r="E3" s="5" t="s">
        <v>813</v>
      </c>
      <c r="F3" s="5" t="s">
        <v>815</v>
      </c>
    </row>
    <row r="4" spans="1:6">
      <c r="A4" s="5" t="s">
        <v>524</v>
      </c>
      <c r="B4" s="5" t="s">
        <v>511</v>
      </c>
      <c r="C4" s="16" t="str">
        <f>LOOKUP(B4, SchoolYears!$A$2:$A$99, SchoolYears!$E$2:$E$99)</f>
        <v>2016 School Year (M)</v>
      </c>
      <c r="D4" s="6" t="s">
        <v>716</v>
      </c>
      <c r="E4" s="5" t="s">
        <v>454</v>
      </c>
      <c r="F4" s="5" t="s">
        <v>816</v>
      </c>
    </row>
    <row r="5" spans="1:6">
      <c r="A5" s="5" t="s">
        <v>525</v>
      </c>
      <c r="B5" s="5" t="s">
        <v>511</v>
      </c>
      <c r="C5" s="16" t="str">
        <f>LOOKUP(B5, SchoolYears!$A$2:$A$99, SchoolYears!$E$2:$E$99)</f>
        <v>2016 School Year (M)</v>
      </c>
      <c r="D5" s="6" t="s">
        <v>717</v>
      </c>
      <c r="E5" s="5" t="s">
        <v>771</v>
      </c>
      <c r="F5" s="5" t="s">
        <v>817</v>
      </c>
    </row>
    <row r="6" spans="1:6">
      <c r="A6" s="5" t="s">
        <v>532</v>
      </c>
      <c r="B6" s="5" t="s">
        <v>521</v>
      </c>
      <c r="C6" s="16" t="str">
        <f>LOOKUP(B6, SchoolYears!$A$2:$A$99, SchoolYears!$E$2:$E$99)</f>
        <v>2016 School Year (D)</v>
      </c>
      <c r="D6" s="6" t="s">
        <v>718</v>
      </c>
      <c r="E6" s="5" t="s">
        <v>320</v>
      </c>
      <c r="F6" s="5" t="s">
        <v>526</v>
      </c>
    </row>
    <row r="7" spans="1:6">
      <c r="A7" s="5" t="s">
        <v>533</v>
      </c>
      <c r="B7" s="5" t="s">
        <v>521</v>
      </c>
      <c r="C7" s="16" t="str">
        <f>LOOKUP(B7, SchoolYears!$A$2:$A$99, SchoolYears!$E$2:$E$99)</f>
        <v>2016 School Year (D)</v>
      </c>
      <c r="D7" s="6" t="s">
        <v>719</v>
      </c>
      <c r="E7" s="5" t="s">
        <v>405</v>
      </c>
      <c r="F7" s="5" t="s">
        <v>527</v>
      </c>
    </row>
    <row r="8" spans="1:6">
      <c r="A8" s="5" t="s">
        <v>534</v>
      </c>
      <c r="B8" s="5" t="s">
        <v>521</v>
      </c>
      <c r="C8" s="16" t="str">
        <f>LOOKUP(B8, SchoolYears!$A$2:$A$99, SchoolYears!$E$2:$E$99)</f>
        <v>2016 School Year (D)</v>
      </c>
      <c r="D8" s="6" t="s">
        <v>720</v>
      </c>
      <c r="E8" s="5" t="s">
        <v>528</v>
      </c>
      <c r="F8" s="5" t="s">
        <v>529</v>
      </c>
    </row>
    <row r="9" spans="1:6">
      <c r="A9" s="5" t="s">
        <v>535</v>
      </c>
      <c r="B9" s="5" t="s">
        <v>521</v>
      </c>
      <c r="C9" s="16" t="str">
        <f>LOOKUP(B9, SchoolYears!$A$2:$A$99, SchoolYears!$E$2:$E$99)</f>
        <v>2016 School Year (D)</v>
      </c>
      <c r="D9" s="6" t="s">
        <v>721</v>
      </c>
      <c r="E9" s="5" t="s">
        <v>530</v>
      </c>
      <c r="F9" s="5" t="s">
        <v>531</v>
      </c>
    </row>
  </sheetData>
  <sheetProtection selectLockedCells="1" selectUnlockedCells="1"/>
  <phoneticPr fontId="2" type="noConversion"/>
  <pageMargins left="0.75000000000000011" right="0.75000000000000011" top="0.98" bottom="0.98" header="0.51" footer="0.51"/>
  <pageSetup paperSize="9" scale="92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23.1640625" bestFit="1" customWidth="1"/>
    <col min="2" max="2" width="18.5" customWidth="1"/>
    <col min="3" max="3" width="25" customWidth="1"/>
    <col min="4" max="4" width="15" customWidth="1"/>
    <col min="5" max="5" width="26.6640625" style="17" customWidth="1"/>
    <col min="6" max="6" width="15" customWidth="1"/>
    <col min="7" max="7" width="26.6640625" style="17" customWidth="1"/>
    <col min="8" max="9" width="20.5" customWidth="1"/>
  </cols>
  <sheetData>
    <row r="1" spans="1:9">
      <c r="A1" s="1" t="s">
        <v>1</v>
      </c>
      <c r="B1" s="1" t="s">
        <v>430</v>
      </c>
      <c r="C1" s="1" t="s">
        <v>431</v>
      </c>
      <c r="D1" s="1" t="s">
        <v>474</v>
      </c>
      <c r="E1" s="15" t="s">
        <v>475</v>
      </c>
      <c r="F1" s="1" t="s">
        <v>476</v>
      </c>
      <c r="G1" s="15" t="s">
        <v>477</v>
      </c>
      <c r="H1" s="1" t="s">
        <v>434</v>
      </c>
      <c r="I1" s="1" t="s">
        <v>433</v>
      </c>
    </row>
    <row r="2" spans="1:9">
      <c r="A2" s="5" t="s">
        <v>473</v>
      </c>
      <c r="B2" s="5" t="s">
        <v>455</v>
      </c>
      <c r="C2" s="6" t="str">
        <f>LOOKUP(B2, Users!$A$2:$A$112, Users!$B$2:$B$112)</f>
        <v>staff1melton@test.com</v>
      </c>
      <c r="D2" s="5" t="s">
        <v>43</v>
      </c>
      <c r="E2" s="16" t="str">
        <f>LOOKUP(D2, Schools!$A$2:$A$99, Schools!$B$2:$B$99)</f>
        <v>Wedge Park Primary School</v>
      </c>
      <c r="F2" s="5" t="s">
        <v>34</v>
      </c>
      <c r="G2" s="16" t="str">
        <f>LOOKUP(F2, SchoolCampuses!$A$2:$A$99, SchoolCampuses!$D$2:$D$99)</f>
        <v>West Melton Campus</v>
      </c>
      <c r="H2" s="5" t="s">
        <v>478</v>
      </c>
      <c r="I2" s="5"/>
    </row>
    <row r="3" spans="1:9">
      <c r="A3" s="5" t="s">
        <v>677</v>
      </c>
      <c r="B3" s="5" t="s">
        <v>670</v>
      </c>
      <c r="C3" s="6" t="str">
        <f>LOOKUP(B3, Users!$A$2:$A$112, Users!$B$2:$B$112)</f>
        <v>staffmulti@test.com</v>
      </c>
      <c r="D3" s="5" t="s">
        <v>43</v>
      </c>
      <c r="E3" s="16" t="str">
        <f>LOOKUP(D3, Schools!$A$2:$A$99, Schools!$B$2:$B$99)</f>
        <v>Wedge Park Primary School</v>
      </c>
      <c r="F3" s="5" t="s">
        <v>34</v>
      </c>
      <c r="G3" s="16" t="str">
        <f>LOOKUP(F3, SchoolCampuses!$A$2:$A$99, SchoolCampuses!$D$2:$D$99)</f>
        <v>West Melton Campus</v>
      </c>
      <c r="H3" s="5" t="s">
        <v>320</v>
      </c>
      <c r="I3" s="5"/>
    </row>
    <row r="4" spans="1:9">
      <c r="A4" s="5" t="s">
        <v>678</v>
      </c>
      <c r="B4" s="5" t="s">
        <v>670</v>
      </c>
      <c r="C4" s="6" t="str">
        <f>LOOKUP(B4, Users!$A$2:$A$112, Users!$B$2:$B$112)</f>
        <v>staffmulti@test.com</v>
      </c>
      <c r="D4" s="5" t="s">
        <v>44</v>
      </c>
      <c r="E4" s="16" t="str">
        <f>LOOKUP(D4, Schools!$A$2:$A$99, Schools!$B$2:$B$99)</f>
        <v>Darley Primary School</v>
      </c>
      <c r="F4" s="5" t="s">
        <v>35</v>
      </c>
      <c r="G4" s="16" t="str">
        <f>LOOKUP(F4, SchoolCampuses!$A$2:$A$99, SchoolCampuses!$D$2:$D$99)</f>
        <v>Nelson Street Campus</v>
      </c>
      <c r="H4" s="5" t="s">
        <v>320</v>
      </c>
      <c r="I4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Ruler="0" zoomScale="125" zoomScaleNormal="125" zoomScalePageLayoutView="125" workbookViewId="0">
      <selection activeCell="G29" sqref="G29"/>
    </sheetView>
  </sheetViews>
  <sheetFormatPr baseColWidth="10" defaultColWidth="8.83203125" defaultRowHeight="12" x14ac:dyDescent="0"/>
  <cols>
    <col min="1" max="1" width="14.83203125" bestFit="1" customWidth="1"/>
    <col min="2" max="2" width="16.83203125" customWidth="1"/>
    <col min="3" max="3" width="20.1640625" customWidth="1"/>
    <col min="4" max="4" width="16.83203125" customWidth="1"/>
    <col min="5" max="5" width="20.1640625" customWidth="1"/>
    <col min="6" max="6" width="15.5" customWidth="1"/>
    <col min="7" max="8" width="24.1640625" customWidth="1"/>
  </cols>
  <sheetData>
    <row r="1" spans="1:8">
      <c r="A1" s="1" t="s">
        <v>1</v>
      </c>
      <c r="B1" s="1" t="s">
        <v>228</v>
      </c>
      <c r="C1" s="1" t="s">
        <v>238</v>
      </c>
      <c r="D1" s="1" t="s">
        <v>229</v>
      </c>
      <c r="E1" s="1" t="s">
        <v>239</v>
      </c>
      <c r="F1" s="1" t="s">
        <v>51</v>
      </c>
      <c r="G1" s="1" t="s">
        <v>178</v>
      </c>
      <c r="H1" s="1" t="s">
        <v>179</v>
      </c>
    </row>
    <row r="2" spans="1:8">
      <c r="A2" s="5" t="s">
        <v>230</v>
      </c>
      <c r="B2" s="5" t="s">
        <v>34</v>
      </c>
      <c r="C2" s="6" t="str">
        <f>LOOKUP(B2, SchoolCampuses!$A$2:$A$100,SchoolCampuses!$D$2:$D$100)</f>
        <v>West Melton Campus</v>
      </c>
      <c r="D2" s="5" t="s">
        <v>185</v>
      </c>
      <c r="E2" s="6" t="str">
        <f>LOOKUP(D2, ClassLevels!$A$2:$A$100,ClassLevels!$C$2:$C$100)</f>
        <v>Prep</v>
      </c>
      <c r="F2" s="5" t="s">
        <v>257</v>
      </c>
      <c r="G2" s="5" t="s">
        <v>86</v>
      </c>
      <c r="H2" s="5"/>
    </row>
    <row r="3" spans="1:8">
      <c r="A3" s="5" t="s">
        <v>231</v>
      </c>
      <c r="B3" s="5" t="s">
        <v>34</v>
      </c>
      <c r="C3" s="6" t="str">
        <f>LOOKUP(B3, SchoolCampuses!$A$2:$A$100,SchoolCampuses!$D$2:$D$100)</f>
        <v>West Melton Campus</v>
      </c>
      <c r="D3" s="5" t="s">
        <v>186</v>
      </c>
      <c r="E3" s="6" t="str">
        <f>LOOKUP(D3, ClassLevels!$A$2:$A$100,ClassLevels!$C$2:$C$100)</f>
        <v>Grade 1</v>
      </c>
      <c r="F3" s="5" t="s">
        <v>258</v>
      </c>
      <c r="G3" s="5" t="s">
        <v>86</v>
      </c>
      <c r="H3" s="10"/>
    </row>
    <row r="4" spans="1:8">
      <c r="A4" s="5" t="s">
        <v>232</v>
      </c>
      <c r="B4" s="5" t="s">
        <v>34</v>
      </c>
      <c r="C4" s="6" t="str">
        <f>LOOKUP(B4, SchoolCampuses!$A$2:$A$100,SchoolCampuses!$D$2:$D$100)</f>
        <v>West Melton Campus</v>
      </c>
      <c r="D4" s="5" t="s">
        <v>187</v>
      </c>
      <c r="E4" s="6" t="str">
        <f>LOOKUP(D4, ClassLevels!$A$2:$A$100,ClassLevels!$C$2:$C$100)</f>
        <v>Grade 2</v>
      </c>
      <c r="F4" s="5" t="s">
        <v>259</v>
      </c>
      <c r="G4" s="5" t="s">
        <v>86</v>
      </c>
      <c r="H4" s="5"/>
    </row>
    <row r="5" spans="1:8">
      <c r="A5" s="5" t="s">
        <v>233</v>
      </c>
      <c r="B5" s="5" t="s">
        <v>34</v>
      </c>
      <c r="C5" s="6" t="str">
        <f>LOOKUP(B5, SchoolCampuses!$A$2:$A$100,SchoolCampuses!$D$2:$D$100)</f>
        <v>West Melton Campus</v>
      </c>
      <c r="D5" s="5" t="s">
        <v>188</v>
      </c>
      <c r="E5" s="6" t="str">
        <f>LOOKUP(D5, ClassLevels!$A$2:$A$100,ClassLevels!$C$2:$C$100)</f>
        <v>Grade 3</v>
      </c>
      <c r="F5" s="5" t="s">
        <v>260</v>
      </c>
      <c r="G5" s="5" t="s">
        <v>86</v>
      </c>
      <c r="H5" s="5"/>
    </row>
    <row r="6" spans="1:8">
      <c r="A6" s="5" t="s">
        <v>234</v>
      </c>
      <c r="B6" s="5" t="s">
        <v>34</v>
      </c>
      <c r="C6" s="6" t="str">
        <f>LOOKUP(B6, SchoolCampuses!$A$2:$A$100,SchoolCampuses!$D$2:$D$100)</f>
        <v>West Melton Campus</v>
      </c>
      <c r="D6" s="5" t="s">
        <v>189</v>
      </c>
      <c r="E6" s="6" t="str">
        <f>LOOKUP(D6, ClassLevels!$A$2:$A$100,ClassLevels!$C$2:$C$100)</f>
        <v>Grade 4</v>
      </c>
      <c r="F6" s="5" t="s">
        <v>261</v>
      </c>
      <c r="G6" s="5" t="s">
        <v>86</v>
      </c>
      <c r="H6" s="5" t="s">
        <v>320</v>
      </c>
    </row>
    <row r="7" spans="1:8">
      <c r="A7" s="5" t="s">
        <v>235</v>
      </c>
      <c r="B7" s="5" t="s">
        <v>34</v>
      </c>
      <c r="C7" s="6" t="str">
        <f>LOOKUP(B7, SchoolCampuses!$A$2:$A$100,SchoolCampuses!$D$2:$D$100)</f>
        <v>West Melton Campus</v>
      </c>
      <c r="D7" s="5" t="s">
        <v>190</v>
      </c>
      <c r="E7" s="6" t="str">
        <f>LOOKUP(D7, ClassLevels!$A$2:$A$100,ClassLevels!$C$2:$C$100)</f>
        <v>Grade 5</v>
      </c>
      <c r="F7" s="5" t="s">
        <v>262</v>
      </c>
      <c r="G7" s="5" t="s">
        <v>86</v>
      </c>
    </row>
    <row r="8" spans="1:8">
      <c r="A8" s="5" t="s">
        <v>236</v>
      </c>
      <c r="B8" s="5" t="s">
        <v>34</v>
      </c>
      <c r="C8" s="6" t="str">
        <f>LOOKUP(B8, SchoolCampuses!$A$2:$A$100,SchoolCampuses!$D$2:$D$100)</f>
        <v>West Melton Campus</v>
      </c>
      <c r="D8" s="5" t="s">
        <v>199</v>
      </c>
      <c r="E8" s="6" t="str">
        <f>LOOKUP(D8, ClassLevels!$A$2:$A$100,ClassLevels!$C$2:$C$100)</f>
        <v>Grade 6</v>
      </c>
      <c r="F8" s="5" t="s">
        <v>263</v>
      </c>
      <c r="G8" s="5" t="s">
        <v>86</v>
      </c>
      <c r="H8" s="5"/>
    </row>
    <row r="9" spans="1:8">
      <c r="A9" s="5" t="s">
        <v>553</v>
      </c>
      <c r="B9" s="5" t="s">
        <v>34</v>
      </c>
      <c r="C9" s="6" t="str">
        <f>LOOKUP(B9, SchoolCampuses!$A$2:$A$100,SchoolCampuses!$D$2:$D$100)</f>
        <v>West Melton Campus</v>
      </c>
      <c r="D9" s="5" t="s">
        <v>190</v>
      </c>
      <c r="E9" s="6" t="str">
        <f>LOOKUP(D9, ClassLevels!$A$2:$A$100,ClassLevels!$C$2:$C$100)</f>
        <v>Grade 5</v>
      </c>
      <c r="F9" s="5" t="s">
        <v>773</v>
      </c>
      <c r="G9" s="5" t="s">
        <v>86</v>
      </c>
      <c r="H9" s="5" t="s">
        <v>320</v>
      </c>
    </row>
    <row r="10" spans="1:8">
      <c r="A10" s="5" t="s">
        <v>554</v>
      </c>
      <c r="B10" s="5" t="s">
        <v>34</v>
      </c>
      <c r="C10" s="6" t="str">
        <f>LOOKUP(B10, SchoolCampuses!$A$2:$A$100,SchoolCampuses!$D$2:$D$100)</f>
        <v>West Melton Campus</v>
      </c>
      <c r="D10" s="5" t="s">
        <v>199</v>
      </c>
      <c r="E10" s="6" t="str">
        <f>LOOKUP(D10, ClassLevels!$A$2:$A$100,ClassLevels!$C$2:$C$100)</f>
        <v>Grade 6</v>
      </c>
      <c r="F10" s="5" t="s">
        <v>772</v>
      </c>
      <c r="G10" s="5" t="s">
        <v>771</v>
      </c>
      <c r="H10" s="5"/>
    </row>
    <row r="11" spans="1:8">
      <c r="A11" s="5" t="s">
        <v>555</v>
      </c>
      <c r="B11" s="5" t="s">
        <v>35</v>
      </c>
      <c r="C11" s="6" t="str">
        <f>LOOKUP(B11, SchoolCampuses!$A$2:$A$100,SchoolCampuses!$D$2:$D$100)</f>
        <v>Nelson Street Campus</v>
      </c>
      <c r="D11" s="5" t="s">
        <v>185</v>
      </c>
      <c r="E11" s="6" t="str">
        <f>LOOKUP(D11, ClassLevels!$A$2:$A$100,ClassLevels!$C$2:$C$100)</f>
        <v>Prep</v>
      </c>
      <c r="F11" s="5" t="s">
        <v>251</v>
      </c>
      <c r="G11" s="5" t="s">
        <v>86</v>
      </c>
      <c r="H11" s="5"/>
    </row>
    <row r="12" spans="1:8">
      <c r="A12" s="5" t="s">
        <v>556</v>
      </c>
      <c r="B12" s="5" t="s">
        <v>35</v>
      </c>
      <c r="C12" s="6" t="str">
        <f>LOOKUP(B12, SchoolCampuses!$A$2:$A$100,SchoolCampuses!$D$2:$D$100)</f>
        <v>Nelson Street Campus</v>
      </c>
      <c r="D12" s="5" t="s">
        <v>186</v>
      </c>
      <c r="E12" s="6" t="str">
        <f>LOOKUP(D12, ClassLevels!$A$2:$A$100,ClassLevels!$C$2:$C$100)</f>
        <v>Grade 1</v>
      </c>
      <c r="F12" s="5" t="s">
        <v>250</v>
      </c>
      <c r="G12" s="5" t="s">
        <v>86</v>
      </c>
      <c r="H12" s="10"/>
    </row>
    <row r="13" spans="1:8">
      <c r="A13" s="5" t="s">
        <v>557</v>
      </c>
      <c r="B13" s="5" t="s">
        <v>35</v>
      </c>
      <c r="C13" s="6" t="str">
        <f>LOOKUP(B13, SchoolCampuses!$A$2:$A$100,SchoolCampuses!$D$2:$D$100)</f>
        <v>Nelson Street Campus</v>
      </c>
      <c r="D13" s="5" t="s">
        <v>187</v>
      </c>
      <c r="E13" s="6" t="str">
        <f>LOOKUP(D13, ClassLevels!$A$2:$A$100,ClassLevels!$C$2:$C$100)</f>
        <v>Grade 2</v>
      </c>
      <c r="F13" s="5" t="s">
        <v>252</v>
      </c>
      <c r="G13" s="5" t="s">
        <v>86</v>
      </c>
      <c r="H13" s="5"/>
    </row>
    <row r="14" spans="1:8">
      <c r="A14" s="5" t="s">
        <v>558</v>
      </c>
      <c r="B14" s="5" t="s">
        <v>35</v>
      </c>
      <c r="C14" s="6" t="str">
        <f>LOOKUP(B14, SchoolCampuses!$A$2:$A$100,SchoolCampuses!$D$2:$D$100)</f>
        <v>Nelson Street Campus</v>
      </c>
      <c r="D14" s="5" t="s">
        <v>188</v>
      </c>
      <c r="E14" s="6" t="str">
        <f>LOOKUP(D14, ClassLevels!$A$2:$A$100,ClassLevels!$C$2:$C$100)</f>
        <v>Grade 3</v>
      </c>
      <c r="F14" s="5" t="s">
        <v>253</v>
      </c>
      <c r="G14" s="5" t="s">
        <v>86</v>
      </c>
      <c r="H14" s="5"/>
    </row>
    <row r="15" spans="1:8">
      <c r="A15" s="5" t="s">
        <v>559</v>
      </c>
      <c r="B15" s="5" t="s">
        <v>35</v>
      </c>
      <c r="C15" s="6" t="str">
        <f>LOOKUP(B15, SchoolCampuses!$A$2:$A$100,SchoolCampuses!$D$2:$D$100)</f>
        <v>Nelson Street Campus</v>
      </c>
      <c r="D15" s="5" t="s">
        <v>189</v>
      </c>
      <c r="E15" s="6" t="str">
        <f>LOOKUP(D15, ClassLevels!$A$2:$A$100,ClassLevels!$C$2:$C$100)</f>
        <v>Grade 4</v>
      </c>
      <c r="F15" s="5" t="s">
        <v>254</v>
      </c>
      <c r="G15" s="5" t="s">
        <v>86</v>
      </c>
      <c r="H15" s="5"/>
    </row>
    <row r="16" spans="1:8">
      <c r="A16" s="5" t="s">
        <v>769</v>
      </c>
      <c r="B16" s="5" t="s">
        <v>35</v>
      </c>
      <c r="C16" s="6" t="str">
        <f>LOOKUP(B16, SchoolCampuses!$A$2:$A$100,SchoolCampuses!$D$2:$D$100)</f>
        <v>Nelson Street Campus</v>
      </c>
      <c r="D16" s="5" t="s">
        <v>190</v>
      </c>
      <c r="E16" s="6" t="str">
        <f>LOOKUP(D16, ClassLevels!$A$2:$A$100,ClassLevels!$C$2:$C$100)</f>
        <v>Grade 5</v>
      </c>
      <c r="F16" s="5" t="s">
        <v>255</v>
      </c>
      <c r="G16" s="5" t="s">
        <v>86</v>
      </c>
      <c r="H16" s="5"/>
    </row>
    <row r="17" spans="1:8">
      <c r="A17" s="5" t="s">
        <v>770</v>
      </c>
      <c r="B17" s="5" t="s">
        <v>35</v>
      </c>
      <c r="C17" s="6" t="str">
        <f>LOOKUP(B17, SchoolCampuses!$A$2:$A$100,SchoolCampuses!$D$2:$D$100)</f>
        <v>Nelson Street Campus</v>
      </c>
      <c r="D17" s="5" t="s">
        <v>199</v>
      </c>
      <c r="E17" s="6" t="str">
        <f>LOOKUP(D17, ClassLevels!$A$2:$A$100,ClassLevels!$C$2:$C$100)</f>
        <v>Grade 6</v>
      </c>
      <c r="F17" s="5" t="s">
        <v>256</v>
      </c>
      <c r="G17" s="5" t="s">
        <v>86</v>
      </c>
      <c r="H17" s="5"/>
    </row>
    <row r="18" spans="1:8">
      <c r="A18" s="5"/>
      <c r="B18" s="5"/>
      <c r="C18" s="6"/>
      <c r="D18" s="5"/>
      <c r="E18" s="6"/>
      <c r="F18" s="5"/>
      <c r="G18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Ruler="0" zoomScale="125" zoomScaleNormal="125" zoomScalePageLayoutView="125" workbookViewId="0">
      <selection activeCell="B19" sqref="B19"/>
    </sheetView>
  </sheetViews>
  <sheetFormatPr baseColWidth="10" defaultColWidth="8.83203125" defaultRowHeight="12" x14ac:dyDescent="0"/>
  <cols>
    <col min="1" max="1" width="15.83203125" bestFit="1" customWidth="1"/>
    <col min="2" max="2" width="9.33203125" bestFit="1" customWidth="1"/>
    <col min="3" max="3" width="36.33203125" customWidth="1"/>
  </cols>
  <sheetData>
    <row r="1" spans="1:3">
      <c r="A1" s="1" t="s">
        <v>1</v>
      </c>
      <c r="B1" s="1" t="s">
        <v>191</v>
      </c>
      <c r="C1" s="1" t="s">
        <v>23</v>
      </c>
    </row>
    <row r="2" spans="1:3">
      <c r="A2" s="5" t="s">
        <v>184</v>
      </c>
      <c r="B2" s="11">
        <v>10</v>
      </c>
      <c r="C2" s="5" t="s">
        <v>212</v>
      </c>
    </row>
    <row r="3" spans="1:3">
      <c r="A3" s="5" t="s">
        <v>185</v>
      </c>
      <c r="B3" s="11">
        <v>20</v>
      </c>
      <c r="C3" s="5" t="s">
        <v>192</v>
      </c>
    </row>
    <row r="4" spans="1:3">
      <c r="A4" s="5" t="s">
        <v>186</v>
      </c>
      <c r="B4" s="11">
        <v>30</v>
      </c>
      <c r="C4" s="5" t="s">
        <v>193</v>
      </c>
    </row>
    <row r="5" spans="1:3">
      <c r="A5" s="5" t="s">
        <v>187</v>
      </c>
      <c r="B5" s="11">
        <v>40</v>
      </c>
      <c r="C5" s="5" t="s">
        <v>194</v>
      </c>
    </row>
    <row r="6" spans="1:3">
      <c r="A6" s="5" t="s">
        <v>188</v>
      </c>
      <c r="B6" s="11">
        <v>50</v>
      </c>
      <c r="C6" s="5" t="s">
        <v>195</v>
      </c>
    </row>
    <row r="7" spans="1:3">
      <c r="A7" s="5" t="s">
        <v>189</v>
      </c>
      <c r="B7" s="11">
        <v>60</v>
      </c>
      <c r="C7" s="5" t="s">
        <v>196</v>
      </c>
    </row>
    <row r="8" spans="1:3">
      <c r="A8" s="5" t="s">
        <v>190</v>
      </c>
      <c r="B8" s="11">
        <v>70</v>
      </c>
      <c r="C8" s="5" t="s">
        <v>197</v>
      </c>
    </row>
    <row r="9" spans="1:3">
      <c r="A9" s="5" t="s">
        <v>199</v>
      </c>
      <c r="B9" s="11">
        <v>80</v>
      </c>
      <c r="C9" s="5" t="s">
        <v>198</v>
      </c>
    </row>
    <row r="10" spans="1:3">
      <c r="A10" s="5" t="s">
        <v>200</v>
      </c>
      <c r="B10" s="11">
        <v>90</v>
      </c>
      <c r="C10" s="5" t="s">
        <v>205</v>
      </c>
    </row>
    <row r="11" spans="1:3">
      <c r="A11" s="5" t="s">
        <v>201</v>
      </c>
      <c r="B11" s="11">
        <v>100</v>
      </c>
      <c r="C11" s="5" t="s">
        <v>206</v>
      </c>
    </row>
    <row r="12" spans="1:3">
      <c r="A12" s="5" t="s">
        <v>202</v>
      </c>
      <c r="B12" s="11">
        <v>110</v>
      </c>
      <c r="C12" s="5" t="s">
        <v>207</v>
      </c>
    </row>
    <row r="13" spans="1:3">
      <c r="A13" s="5" t="s">
        <v>203</v>
      </c>
      <c r="B13" s="11">
        <v>120</v>
      </c>
      <c r="C13" s="5" t="s">
        <v>208</v>
      </c>
    </row>
    <row r="14" spans="1:3">
      <c r="A14" s="5" t="s">
        <v>204</v>
      </c>
      <c r="B14" s="11">
        <v>130</v>
      </c>
      <c r="C14" s="5" t="s">
        <v>209</v>
      </c>
    </row>
    <row r="15" spans="1:3">
      <c r="A15" s="5" t="s">
        <v>211</v>
      </c>
      <c r="B15" s="11">
        <v>140</v>
      </c>
      <c r="C15" s="5" t="s">
        <v>210</v>
      </c>
    </row>
    <row r="16" spans="1:3">
      <c r="A16" s="5" t="s">
        <v>819</v>
      </c>
      <c r="B16" s="11">
        <v>35</v>
      </c>
      <c r="C16" s="5" t="s">
        <v>823</v>
      </c>
    </row>
    <row r="17" spans="1:3">
      <c r="A17" s="5" t="s">
        <v>818</v>
      </c>
      <c r="B17" s="11">
        <v>45</v>
      </c>
      <c r="C17" s="5" t="s">
        <v>821</v>
      </c>
    </row>
    <row r="18" spans="1:3">
      <c r="A18" s="5" t="s">
        <v>822</v>
      </c>
      <c r="B18" s="11">
        <v>75</v>
      </c>
      <c r="C18" s="5" t="s">
        <v>820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Ruler="0" workbookViewId="0">
      <selection activeCell="B2" sqref="B2"/>
    </sheetView>
  </sheetViews>
  <sheetFormatPr baseColWidth="10" defaultColWidth="8.83203125" defaultRowHeight="12" x14ac:dyDescent="0"/>
  <cols>
    <col min="1" max="1" width="16.5" customWidth="1"/>
    <col min="2" max="2" width="39" customWidth="1"/>
    <col min="3" max="3" width="84.6640625" customWidth="1"/>
  </cols>
  <sheetData>
    <row r="1" spans="1:3">
      <c r="A1" s="1" t="s">
        <v>1</v>
      </c>
      <c r="B1" s="1" t="s">
        <v>3</v>
      </c>
      <c r="C1" s="1" t="s">
        <v>2</v>
      </c>
    </row>
    <row r="2" spans="1:3">
      <c r="A2" s="5" t="s">
        <v>5</v>
      </c>
      <c r="B2" s="5" t="s">
        <v>6</v>
      </c>
      <c r="C2" s="5" t="s">
        <v>7</v>
      </c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Ruler="0" zoomScale="125" zoomScaleNormal="125" zoomScalePageLayoutView="125" workbookViewId="0">
      <selection activeCell="A6" sqref="A6"/>
    </sheetView>
  </sheetViews>
  <sheetFormatPr baseColWidth="10" defaultColWidth="8.83203125" defaultRowHeight="12" x14ac:dyDescent="0"/>
  <cols>
    <col min="1" max="1" width="14.83203125" bestFit="1" customWidth="1"/>
    <col min="2" max="2" width="16.83203125" customWidth="1"/>
    <col min="3" max="3" width="20.1640625" customWidth="1"/>
    <col min="4" max="4" width="15" customWidth="1"/>
    <col min="5" max="5" width="26.6640625" style="17" customWidth="1"/>
    <col min="6" max="6" width="36.33203125" customWidth="1"/>
    <col min="7" max="7" width="22.83203125" style="9" customWidth="1"/>
    <col min="8" max="8" width="22" style="9" customWidth="1"/>
    <col min="9" max="15" width="13.83203125" customWidth="1"/>
  </cols>
  <sheetData>
    <row r="1" spans="1:15">
      <c r="A1" s="1" t="s">
        <v>1</v>
      </c>
      <c r="B1" s="1" t="s">
        <v>228</v>
      </c>
      <c r="C1" s="1" t="s">
        <v>238</v>
      </c>
      <c r="D1" s="1" t="s">
        <v>429</v>
      </c>
      <c r="E1" s="15" t="s">
        <v>432</v>
      </c>
      <c r="F1" s="1" t="s">
        <v>51</v>
      </c>
      <c r="G1" s="7" t="s">
        <v>145</v>
      </c>
      <c r="H1" s="7" t="s">
        <v>146</v>
      </c>
      <c r="I1" s="1" t="s">
        <v>512</v>
      </c>
      <c r="J1" s="1" t="s">
        <v>513</v>
      </c>
      <c r="K1" s="1" t="s">
        <v>514</v>
      </c>
      <c r="L1" s="1" t="s">
        <v>515</v>
      </c>
      <c r="M1" s="1" t="s">
        <v>516</v>
      </c>
      <c r="N1" s="1" t="s">
        <v>517</v>
      </c>
      <c r="O1" s="1" t="s">
        <v>518</v>
      </c>
    </row>
    <row r="2" spans="1:15">
      <c r="A2" s="5" t="s">
        <v>32</v>
      </c>
      <c r="B2" s="5" t="s">
        <v>34</v>
      </c>
      <c r="C2" s="6" t="str">
        <f>LOOKUP(B2, SchoolCampuses!$A$2:$A$100,SchoolCampuses!$D$2:$D$100)</f>
        <v>West Melton Campus</v>
      </c>
      <c r="D2" s="5" t="s">
        <v>753</v>
      </c>
      <c r="E2" s="16" t="str">
        <f>IF(D2="", "", LOOKUP(D2, Accounts!$A$2:$A$102, Accounts!$B$2:$B$102))</f>
        <v>CN00000001</v>
      </c>
      <c r="F2" s="5" t="s">
        <v>264</v>
      </c>
      <c r="G2" s="8" t="s">
        <v>320</v>
      </c>
      <c r="H2" s="8" t="s">
        <v>728</v>
      </c>
      <c r="I2" s="6" t="b">
        <v>1</v>
      </c>
      <c r="J2" s="6" t="b">
        <v>1</v>
      </c>
      <c r="K2" s="6" t="b">
        <v>1</v>
      </c>
      <c r="L2" s="6" t="b">
        <v>1</v>
      </c>
      <c r="M2" s="6" t="b">
        <v>1</v>
      </c>
      <c r="N2" s="6" t="b">
        <v>0</v>
      </c>
      <c r="O2" s="6" t="b">
        <v>0</v>
      </c>
    </row>
    <row r="3" spans="1:15">
      <c r="A3" s="5" t="s">
        <v>33</v>
      </c>
      <c r="B3" s="5" t="s">
        <v>35</v>
      </c>
      <c r="C3" s="6" t="str">
        <f>LOOKUP(B3, SchoolCampuses!$A$2:$A$100,SchoolCampuses!$D$2:$D$100)</f>
        <v>Nelson Street Campus</v>
      </c>
      <c r="D3" s="5"/>
      <c r="E3" s="16" t="str">
        <f>IF(D3="", "", LOOKUP(D3, Accounts!$A$2:$A$102, Accounts!$B$2:$B$102))</f>
        <v/>
      </c>
      <c r="F3" s="5" t="s">
        <v>265</v>
      </c>
      <c r="G3" s="8" t="s">
        <v>320</v>
      </c>
      <c r="H3" s="8" t="s">
        <v>728</v>
      </c>
      <c r="I3" s="6" t="b">
        <v>0</v>
      </c>
      <c r="J3" s="6" t="b">
        <v>1</v>
      </c>
      <c r="K3" s="6" t="b">
        <v>0</v>
      </c>
      <c r="L3" s="6" t="b">
        <v>1</v>
      </c>
      <c r="M3" s="6" t="b">
        <v>0</v>
      </c>
      <c r="N3" s="6" t="b">
        <v>0</v>
      </c>
      <c r="O3" s="6" t="b">
        <v>0</v>
      </c>
    </row>
    <row r="4" spans="1:15">
      <c r="A4" s="5" t="s">
        <v>416</v>
      </c>
      <c r="B4" s="5" t="s">
        <v>34</v>
      </c>
      <c r="C4" s="6" t="str">
        <f>LOOKUP(B4, SchoolCampuses!$A$2:$A$100,SchoolCampuses!$D$2:$D$100)</f>
        <v>West Melton Campus</v>
      </c>
      <c r="E4" s="16" t="str">
        <f>IF(D4="", "", LOOKUP(D4, Accounts!$A$2:$A$102, Accounts!$B$2:$B$102))</f>
        <v/>
      </c>
      <c r="F4" s="5" t="s">
        <v>730</v>
      </c>
      <c r="G4" s="8" t="s">
        <v>249</v>
      </c>
      <c r="H4" s="8" t="s">
        <v>87</v>
      </c>
      <c r="I4" s="6" t="b">
        <v>1</v>
      </c>
      <c r="J4" s="6" t="b">
        <v>0</v>
      </c>
      <c r="K4" s="6" t="b">
        <v>0</v>
      </c>
      <c r="L4" s="6" t="b">
        <v>1</v>
      </c>
      <c r="M4" s="6" t="b">
        <v>0</v>
      </c>
      <c r="N4" s="6" t="b">
        <v>0</v>
      </c>
      <c r="O4" s="6" t="b">
        <v>0</v>
      </c>
    </row>
    <row r="5" spans="1:15">
      <c r="A5" s="5" t="s">
        <v>417</v>
      </c>
      <c r="B5" s="5" t="s">
        <v>34</v>
      </c>
      <c r="C5" s="6" t="str">
        <f>LOOKUP(B5, SchoolCampuses!$A$2:$A$100,SchoolCampuses!$D$2:$D$100)</f>
        <v>West Melton Campus</v>
      </c>
      <c r="D5" s="5"/>
      <c r="E5" s="16" t="str">
        <f>IF(D5="", "", LOOKUP(D5, Accounts!$A$2:$A$102, Accounts!$B$2:$B$102))</f>
        <v/>
      </c>
      <c r="F5" s="5" t="s">
        <v>731</v>
      </c>
      <c r="G5" s="8" t="s">
        <v>747</v>
      </c>
      <c r="H5" s="8" t="s">
        <v>729</v>
      </c>
      <c r="I5" s="6" t="b">
        <v>1</v>
      </c>
      <c r="J5" s="6" t="b">
        <v>1</v>
      </c>
      <c r="K5" s="6" t="b">
        <v>1</v>
      </c>
      <c r="L5" s="6" t="b">
        <v>1</v>
      </c>
      <c r="M5" s="6" t="b">
        <v>1</v>
      </c>
      <c r="N5" s="6" t="b">
        <v>0</v>
      </c>
      <c r="O5" s="6" t="b">
        <v>0</v>
      </c>
    </row>
    <row r="6" spans="1:15">
      <c r="A6" s="5" t="s">
        <v>787</v>
      </c>
      <c r="B6" s="5" t="s">
        <v>34</v>
      </c>
      <c r="C6" s="6" t="str">
        <f>LOOKUP(B6, SchoolCampuses!$A$2:$A$100,SchoolCampuses!$D$2:$D$100)</f>
        <v>West Melton Campus</v>
      </c>
      <c r="F6" s="5" t="s">
        <v>778</v>
      </c>
      <c r="G6" s="9" t="s">
        <v>249</v>
      </c>
      <c r="H6" s="9" t="s">
        <v>729</v>
      </c>
      <c r="I6" s="6" t="b">
        <v>1</v>
      </c>
      <c r="J6" s="6" t="b">
        <v>1</v>
      </c>
      <c r="K6" s="6" t="b">
        <v>1</v>
      </c>
      <c r="L6" s="6" t="b">
        <v>1</v>
      </c>
      <c r="M6" s="6" t="b">
        <v>1</v>
      </c>
      <c r="N6" s="6" t="b">
        <v>0</v>
      </c>
      <c r="O6" s="6" t="b"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"/>
  <sheetViews>
    <sheetView showRuler="0" topLeftCell="C1" zoomScale="125" zoomScaleNormal="125" zoomScalePageLayoutView="125" workbookViewId="0">
      <selection activeCell="A2" sqref="A2"/>
    </sheetView>
  </sheetViews>
  <sheetFormatPr baseColWidth="10" defaultColWidth="8.83203125" defaultRowHeight="12" x14ac:dyDescent="0"/>
  <cols>
    <col min="1" max="1" width="13.6640625" customWidth="1"/>
    <col min="2" max="2" width="16.83203125" customWidth="1"/>
    <col min="3" max="3" width="28.1640625" customWidth="1"/>
    <col min="4" max="4" width="32.33203125" customWidth="1"/>
    <col min="5" max="5" width="22.83203125" style="9" customWidth="1"/>
    <col min="6" max="6" width="22" style="9" customWidth="1"/>
    <col min="7" max="8" width="32.33203125" style="17" customWidth="1"/>
    <col min="9" max="9" width="28" style="17" customWidth="1"/>
  </cols>
  <sheetData>
    <row r="1" spans="1:9">
      <c r="A1" s="1" t="s">
        <v>1</v>
      </c>
      <c r="B1" s="1" t="s">
        <v>301</v>
      </c>
      <c r="C1" s="1" t="s">
        <v>311</v>
      </c>
      <c r="D1" s="1" t="s">
        <v>23</v>
      </c>
      <c r="E1" s="7" t="s">
        <v>755</v>
      </c>
      <c r="F1" s="7" t="s">
        <v>756</v>
      </c>
      <c r="G1" s="15" t="s">
        <v>757</v>
      </c>
      <c r="H1" s="15" t="s">
        <v>758</v>
      </c>
      <c r="I1" s="15" t="s">
        <v>759</v>
      </c>
    </row>
    <row r="2" spans="1:9">
      <c r="A2" s="5" t="s">
        <v>754</v>
      </c>
      <c r="B2" s="5" t="s">
        <v>32</v>
      </c>
      <c r="C2" s="6" t="str">
        <f>LOOKUP(B2, Shops!$A$2:$A$98,Shops!$F$2:$F$98)</f>
        <v>Wedge Park Primary Canteen</v>
      </c>
      <c r="D2" s="5" t="s">
        <v>760</v>
      </c>
      <c r="E2" s="8" t="s">
        <v>761</v>
      </c>
      <c r="F2" s="8" t="s">
        <v>762</v>
      </c>
      <c r="G2" s="16" t="b">
        <v>1</v>
      </c>
      <c r="H2" s="16" t="b">
        <v>1</v>
      </c>
      <c r="I2" s="21">
        <v>0.35</v>
      </c>
    </row>
  </sheetData>
  <sheetProtection selectLockedCells="1" selectUnlockedCells="1"/>
  <pageMargins left="0.75000000000000011" right="0.75000000000000011" top="0.98" bottom="0.98" header="0.51" footer="0.51"/>
  <pageSetup paperSize="9" scale="43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Ruler="0" topLeftCell="C1" zoomScale="125" zoomScaleNormal="125" zoomScalePageLayoutView="125" workbookViewId="0">
      <selection activeCell="E12" sqref="E12"/>
    </sheetView>
  </sheetViews>
  <sheetFormatPr baseColWidth="10" defaultColWidth="8.83203125" defaultRowHeight="12" x14ac:dyDescent="0"/>
  <cols>
    <col min="1" max="1" width="20.5" customWidth="1"/>
    <col min="2" max="2" width="18.5" customWidth="1"/>
    <col min="3" max="3" width="25" customWidth="1"/>
    <col min="4" max="4" width="15" customWidth="1"/>
    <col min="5" max="5" width="32.33203125" style="17" customWidth="1"/>
    <col min="6" max="6" width="26.6640625" style="17" customWidth="1"/>
    <col min="7" max="8" width="20.5" customWidth="1"/>
  </cols>
  <sheetData>
    <row r="1" spans="1:8">
      <c r="A1" s="1" t="s">
        <v>1</v>
      </c>
      <c r="B1" s="1" t="s">
        <v>430</v>
      </c>
      <c r="C1" s="1" t="s">
        <v>431</v>
      </c>
      <c r="D1" s="1" t="s">
        <v>503</v>
      </c>
      <c r="E1" s="15" t="s">
        <v>504</v>
      </c>
      <c r="F1" s="15" t="s">
        <v>505</v>
      </c>
      <c r="G1" s="1" t="s">
        <v>434</v>
      </c>
      <c r="H1" s="1" t="s">
        <v>433</v>
      </c>
    </row>
    <row r="2" spans="1:8">
      <c r="A2" s="5" t="s">
        <v>636</v>
      </c>
      <c r="B2" s="5" t="s">
        <v>488</v>
      </c>
      <c r="C2" s="6" t="str">
        <f>LOOKUP(B2, Users!$A$2:$A$112, Users!$B$2:$B$112)</f>
        <v>operator1melton@test.com</v>
      </c>
      <c r="D2" s="5" t="s">
        <v>32</v>
      </c>
      <c r="E2" s="16" t="str">
        <f>LOOKUP(D2, Shops!$A$2:$A$95, Shops!$F$2:$F$95)</f>
        <v>Wedge Park Primary Canteen</v>
      </c>
      <c r="F2" s="16" t="b">
        <v>1</v>
      </c>
      <c r="G2" s="5" t="s">
        <v>506</v>
      </c>
      <c r="H2" s="5"/>
    </row>
    <row r="3" spans="1:8">
      <c r="A3" s="5" t="s">
        <v>637</v>
      </c>
      <c r="B3" s="5" t="s">
        <v>493</v>
      </c>
      <c r="C3" s="6" t="str">
        <f>LOOKUP(B3, Users!$A$2:$A$112, Users!$B$2:$B$112)</f>
        <v>operator2melton@test.com</v>
      </c>
      <c r="D3" s="5" t="s">
        <v>32</v>
      </c>
      <c r="E3" s="16" t="str">
        <f>LOOKUP(D3, Shops!$A$2:$A$95, Shops!$F$2:$F$95)</f>
        <v>Wedge Park Primary Canteen</v>
      </c>
      <c r="F3" s="16" t="b">
        <v>0</v>
      </c>
      <c r="G3" s="5" t="s">
        <v>320</v>
      </c>
      <c r="H3" s="5"/>
    </row>
    <row r="4" spans="1:8">
      <c r="A4" s="5" t="s">
        <v>638</v>
      </c>
      <c r="B4" s="5" t="s">
        <v>494</v>
      </c>
      <c r="C4" s="6" t="str">
        <f>LOOKUP(B4, Users!$A$2:$A$112, Users!$B$2:$B$112)</f>
        <v>operator1darley@test.com</v>
      </c>
      <c r="D4" s="5" t="s">
        <v>33</v>
      </c>
      <c r="E4" s="16" t="str">
        <f>LOOKUP(D4, Shops!$A$2:$A$95, Shops!$F$2:$F$95)</f>
        <v>Darley Primary Canteen</v>
      </c>
      <c r="F4" s="16" t="b">
        <v>1</v>
      </c>
      <c r="G4" s="5" t="s">
        <v>506</v>
      </c>
      <c r="H4" s="5"/>
    </row>
    <row r="5" spans="1:8">
      <c r="A5" s="5" t="s">
        <v>639</v>
      </c>
      <c r="B5" s="5" t="s">
        <v>495</v>
      </c>
      <c r="C5" s="6" t="str">
        <f>LOOKUP(B5, Users!$A$2:$A$112, Users!$B$2:$B$112)</f>
        <v>operator2darley@test.com</v>
      </c>
      <c r="D5" s="5" t="s">
        <v>33</v>
      </c>
      <c r="E5" s="16" t="str">
        <f>LOOKUP(D5, Shops!$A$2:$A$95, Shops!$F$2:$F$95)</f>
        <v>Darley Primary Canteen</v>
      </c>
      <c r="F5" s="16" t="b">
        <v>0</v>
      </c>
      <c r="G5" s="5" t="s">
        <v>320</v>
      </c>
      <c r="H5" s="5"/>
    </row>
    <row r="6" spans="1:8">
      <c r="A6" s="5" t="s">
        <v>640</v>
      </c>
      <c r="B6" s="5" t="s">
        <v>641</v>
      </c>
      <c r="C6" s="6" t="str">
        <f>LOOKUP(B6, Users!$A$2:$A$112, Users!$B$2:$B$112)</f>
        <v>multioperator@test.com</v>
      </c>
      <c r="D6" s="5" t="s">
        <v>32</v>
      </c>
      <c r="E6" s="16" t="str">
        <f>LOOKUP(D6, Shops!$A$2:$A$95, Shops!$F$2:$F$95)</f>
        <v>Wedge Park Primary Canteen</v>
      </c>
      <c r="F6" s="16" t="b">
        <v>0</v>
      </c>
      <c r="G6" s="5" t="s">
        <v>320</v>
      </c>
      <c r="H6" s="5"/>
    </row>
    <row r="7" spans="1:8">
      <c r="A7" s="5" t="s">
        <v>647</v>
      </c>
      <c r="B7" s="5" t="s">
        <v>641</v>
      </c>
      <c r="C7" s="6" t="str">
        <f>LOOKUP(B7, Users!$A$2:$A$112, Users!$B$2:$B$112)</f>
        <v>multioperator@test.com</v>
      </c>
      <c r="D7" s="5" t="s">
        <v>33</v>
      </c>
      <c r="E7" s="16" t="str">
        <f>LOOKUP(D7, Shops!$A$2:$A$95, Shops!$F$2:$F$95)</f>
        <v>Darley Primary Canteen</v>
      </c>
      <c r="F7" s="16" t="b">
        <v>0</v>
      </c>
      <c r="G7" s="5" t="s">
        <v>648</v>
      </c>
      <c r="H7" s="5"/>
    </row>
    <row r="8" spans="1:8">
      <c r="A8" s="5" t="s">
        <v>807</v>
      </c>
      <c r="B8" s="5" t="s">
        <v>488</v>
      </c>
      <c r="C8" s="6" t="str">
        <f>LOOKUP(B8, Users!$A$2:$A$112, Users!$B$2:$B$112)</f>
        <v>operator1melton@test.com</v>
      </c>
      <c r="D8" s="5" t="s">
        <v>787</v>
      </c>
      <c r="E8" s="16" t="str">
        <f>LOOKUP(D8, Shops!$A$2:$A$95, Shops!$F$2:$F$95)</f>
        <v>Wedge Park Uniform Shop</v>
      </c>
      <c r="F8" s="17" t="b">
        <v>1</v>
      </c>
      <c r="G8" s="5" t="s">
        <v>506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"/>
  <sheetViews>
    <sheetView showRuler="0" zoomScale="125" zoomScaleNormal="125" zoomScalePageLayoutView="125" workbookViewId="0">
      <selection activeCell="C19" sqref="C19"/>
    </sheetView>
  </sheetViews>
  <sheetFormatPr baseColWidth="10" defaultColWidth="8.83203125" defaultRowHeight="12" x14ac:dyDescent="0"/>
  <cols>
    <col min="1" max="1" width="18.6640625" customWidth="1"/>
    <col min="2" max="2" width="16.83203125" customWidth="1"/>
    <col min="3" max="3" width="28.1640625" customWidth="1"/>
    <col min="4" max="4" width="22.5" customWidth="1"/>
    <col min="5" max="5" width="28.1640625" customWidth="1"/>
    <col min="6" max="6" width="26.1640625" bestFit="1" customWidth="1"/>
    <col min="7" max="7" width="16.83203125" customWidth="1"/>
    <col min="8" max="9" width="20.33203125" customWidth="1"/>
    <col min="10" max="10" width="28.5" customWidth="1"/>
    <col min="11" max="11" width="30" customWidth="1"/>
    <col min="12" max="12" width="22.83203125" style="9" customWidth="1"/>
    <col min="13" max="13" width="22" style="9" customWidth="1"/>
  </cols>
  <sheetData>
    <row r="1" spans="1:13">
      <c r="A1" s="1" t="s">
        <v>1</v>
      </c>
      <c r="B1" s="1" t="s">
        <v>301</v>
      </c>
      <c r="C1" s="1" t="s">
        <v>311</v>
      </c>
      <c r="D1" s="1" t="s">
        <v>302</v>
      </c>
      <c r="E1" s="1" t="s">
        <v>303</v>
      </c>
      <c r="F1" s="1" t="s">
        <v>51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7" t="s">
        <v>304</v>
      </c>
      <c r="M1" s="7" t="s">
        <v>305</v>
      </c>
    </row>
    <row r="2" spans="1:13">
      <c r="A2" s="5" t="s">
        <v>312</v>
      </c>
      <c r="B2" s="5" t="s">
        <v>32</v>
      </c>
      <c r="C2" s="6" t="str">
        <f>LOOKUP(B2, Shops!$A$2:$A$98,Shops!$F$2:$F$98)</f>
        <v>Wedge Park Primary Canteen</v>
      </c>
      <c r="D2" s="5" t="s">
        <v>217</v>
      </c>
      <c r="E2" s="6" t="str">
        <f>LOOKUP(D2, ServiceTypes!$A$2:$A$100,ServiceTypes!$B$2:$B$100)</f>
        <v>Breakfast</v>
      </c>
      <c r="F2" s="5" t="s">
        <v>357</v>
      </c>
      <c r="G2" s="6" t="b">
        <v>0</v>
      </c>
      <c r="H2" s="11">
        <v>0</v>
      </c>
      <c r="I2" s="11">
        <v>0</v>
      </c>
      <c r="J2" s="11">
        <v>0</v>
      </c>
      <c r="K2" s="11">
        <v>0</v>
      </c>
      <c r="L2" s="8" t="s">
        <v>320</v>
      </c>
      <c r="M2" s="8"/>
    </row>
    <row r="3" spans="1:13">
      <c r="A3" s="5" t="s">
        <v>313</v>
      </c>
      <c r="B3" s="5" t="s">
        <v>32</v>
      </c>
      <c r="C3" s="6" t="str">
        <f>LOOKUP(B3, Shops!$A$2:$A$98,Shops!$F$2:$F$98)</f>
        <v>Wedge Park Primary Canteen</v>
      </c>
      <c r="D3" s="5" t="s">
        <v>218</v>
      </c>
      <c r="E3" s="6" t="str">
        <f>LOOKUP(D3, ServiceTypes!$A$2:$A$100,ServiceTypes!$B$2:$B$100)</f>
        <v>Lunch</v>
      </c>
      <c r="F3" s="5" t="s">
        <v>358</v>
      </c>
      <c r="G3" s="6" t="b">
        <v>0</v>
      </c>
      <c r="H3" s="11">
        <v>0</v>
      </c>
      <c r="I3" s="11">
        <v>0</v>
      </c>
      <c r="J3" s="11">
        <v>0</v>
      </c>
      <c r="K3" s="11">
        <v>0</v>
      </c>
      <c r="L3" s="8" t="s">
        <v>320</v>
      </c>
      <c r="M3" s="8"/>
    </row>
    <row r="4" spans="1:13">
      <c r="A4" s="5" t="s">
        <v>361</v>
      </c>
      <c r="B4" s="5" t="s">
        <v>32</v>
      </c>
      <c r="C4" s="6" t="str">
        <f>LOOKUP(B4, Shops!$A$2:$A$98,Shops!$F$2:$F$98)</f>
        <v>Wedge Park Primary Canteen</v>
      </c>
      <c r="D4" s="5" t="s">
        <v>219</v>
      </c>
      <c r="E4" s="6" t="str">
        <f>LOOKUP(D4, ServiceTypes!$A$2:$A$100,ServiceTypes!$B$2:$B$100)</f>
        <v>Evening Meetings</v>
      </c>
      <c r="F4" s="5" t="s">
        <v>359</v>
      </c>
      <c r="G4" s="6" t="b">
        <v>0</v>
      </c>
      <c r="H4" s="11">
        <v>0</v>
      </c>
      <c r="I4" s="11">
        <v>0</v>
      </c>
      <c r="J4" s="11">
        <v>0</v>
      </c>
      <c r="K4" s="11">
        <v>0</v>
      </c>
      <c r="L4" s="8" t="s">
        <v>320</v>
      </c>
      <c r="M4" s="8"/>
    </row>
    <row r="5" spans="1:13">
      <c r="A5" s="5" t="s">
        <v>362</v>
      </c>
      <c r="B5" s="5" t="s">
        <v>33</v>
      </c>
      <c r="C5" s="6" t="str">
        <f>LOOKUP(B5, Shops!$A$2:$A$98,Shops!$F$2:$F$98)</f>
        <v>Darley Primary Canteen</v>
      </c>
      <c r="D5" s="5" t="s">
        <v>218</v>
      </c>
      <c r="E5" s="6" t="str">
        <f>LOOKUP(D5, ServiceTypes!$A$2:$A$100,ServiceTypes!$B$2:$B$100)</f>
        <v>Lunch</v>
      </c>
      <c r="F5" s="5" t="s">
        <v>360</v>
      </c>
      <c r="G5" s="6" t="b">
        <v>1</v>
      </c>
      <c r="H5" s="11">
        <v>13</v>
      </c>
      <c r="I5" s="11">
        <v>0</v>
      </c>
      <c r="J5" s="11">
        <v>3</v>
      </c>
      <c r="K5" s="11">
        <v>30</v>
      </c>
      <c r="L5" s="8" t="s">
        <v>320</v>
      </c>
      <c r="M5" s="8"/>
    </row>
    <row r="6" spans="1:13">
      <c r="A6" s="5" t="s">
        <v>784</v>
      </c>
      <c r="B6" s="5" t="s">
        <v>787</v>
      </c>
      <c r="C6" s="6" t="str">
        <f>LOOKUP(B6, Shops!$A$2:$A$98,Shops!$F$2:$F$98)</f>
        <v>Wedge Park Uniform Shop</v>
      </c>
      <c r="D6" s="5" t="s">
        <v>779</v>
      </c>
      <c r="E6" s="6" t="str">
        <f>LOOKUP(D6, ServiceTypes!$A$2:$A$100,ServiceTypes!$B$2:$B$100)</f>
        <v>Uniform Shop</v>
      </c>
      <c r="F6" s="5" t="s">
        <v>783</v>
      </c>
      <c r="G6" s="6" t="b">
        <v>0</v>
      </c>
      <c r="H6" s="11">
        <v>0</v>
      </c>
      <c r="I6" s="11">
        <v>0</v>
      </c>
      <c r="J6" s="11">
        <v>0</v>
      </c>
      <c r="K6" s="11">
        <v>0</v>
      </c>
      <c r="L6" s="9" t="s">
        <v>320</v>
      </c>
    </row>
  </sheetData>
  <sheetProtection selectLockedCells="1" selectUnlockedCells="1"/>
  <phoneticPr fontId="2" type="noConversion"/>
  <pageMargins left="0.75000000000000011" right="0.75000000000000011" top="0.98" bottom="0.98" header="0.51" footer="0.51"/>
  <pageSetup paperSize="9" scale="43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Ruler="0" topLeftCell="F1" zoomScale="125" zoomScaleNormal="125" zoomScalePageLayoutView="125" workbookViewId="0">
      <selection activeCell="J5" sqref="J5"/>
    </sheetView>
  </sheetViews>
  <sheetFormatPr baseColWidth="10" defaultColWidth="8.83203125" defaultRowHeight="12" x14ac:dyDescent="0"/>
  <cols>
    <col min="1" max="1" width="15.83203125" bestFit="1" customWidth="1"/>
    <col min="2" max="2" width="23.1640625" customWidth="1"/>
    <col min="3" max="6" width="23.83203125" customWidth="1"/>
    <col min="7" max="7" width="70" customWidth="1"/>
    <col min="9" max="9" width="25.33203125" customWidth="1"/>
  </cols>
  <sheetData>
    <row r="1" spans="1:10">
      <c r="A1" s="1" t="s">
        <v>1</v>
      </c>
      <c r="B1" s="1" t="s">
        <v>51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220</v>
      </c>
      <c r="H1" s="1" t="s">
        <v>774</v>
      </c>
      <c r="I1" s="1" t="s">
        <v>782</v>
      </c>
      <c r="J1" s="1" t="s">
        <v>808</v>
      </c>
    </row>
    <row r="2" spans="1:10">
      <c r="A2" s="5" t="s">
        <v>217</v>
      </c>
      <c r="B2" s="5" t="s">
        <v>109</v>
      </c>
      <c r="C2" s="11">
        <v>8</v>
      </c>
      <c r="D2" s="11">
        <v>0</v>
      </c>
      <c r="E2" s="11">
        <v>13</v>
      </c>
      <c r="F2" s="11">
        <v>0</v>
      </c>
      <c r="G2" s="5" t="s">
        <v>221</v>
      </c>
      <c r="H2" t="s">
        <v>775</v>
      </c>
      <c r="J2">
        <v>0</v>
      </c>
    </row>
    <row r="3" spans="1:10">
      <c r="A3" s="5" t="s">
        <v>218</v>
      </c>
      <c r="B3" s="5" t="s">
        <v>268</v>
      </c>
      <c r="C3" s="11">
        <v>12</v>
      </c>
      <c r="D3" s="11">
        <v>15</v>
      </c>
      <c r="E3" s="11">
        <v>2</v>
      </c>
      <c r="F3" s="11">
        <v>15</v>
      </c>
      <c r="G3" s="5" t="s">
        <v>222</v>
      </c>
      <c r="H3" t="s">
        <v>775</v>
      </c>
      <c r="J3">
        <v>0</v>
      </c>
    </row>
    <row r="4" spans="1:10">
      <c r="A4" s="5" t="s">
        <v>219</v>
      </c>
      <c r="B4" s="5" t="s">
        <v>269</v>
      </c>
      <c r="C4" s="11">
        <v>18</v>
      </c>
      <c r="D4" s="11">
        <v>30</v>
      </c>
      <c r="E4" s="11">
        <v>24</v>
      </c>
      <c r="F4" s="11">
        <v>30</v>
      </c>
      <c r="G4" s="5" t="s">
        <v>223</v>
      </c>
      <c r="H4" t="s">
        <v>775</v>
      </c>
      <c r="J4">
        <v>0</v>
      </c>
    </row>
    <row r="5" spans="1:10">
      <c r="A5" s="5" t="s">
        <v>779</v>
      </c>
      <c r="B5" s="5" t="s">
        <v>780</v>
      </c>
      <c r="C5" s="11">
        <v>0</v>
      </c>
      <c r="D5" s="11">
        <v>0</v>
      </c>
      <c r="E5" s="11">
        <v>0</v>
      </c>
      <c r="F5" s="11">
        <v>0</v>
      </c>
      <c r="G5" s="5" t="s">
        <v>803</v>
      </c>
      <c r="H5" t="s">
        <v>781</v>
      </c>
      <c r="I5" s="9" t="s">
        <v>729</v>
      </c>
      <c r="J5" s="22">
        <v>48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9"/>
  <sheetViews>
    <sheetView showRuler="0" zoomScale="125" zoomScaleNormal="125" zoomScalePageLayoutView="125" workbookViewId="0">
      <selection activeCell="C17" sqref="C17"/>
    </sheetView>
  </sheetViews>
  <sheetFormatPr baseColWidth="10" defaultColWidth="8.83203125" defaultRowHeight="12" x14ac:dyDescent="0"/>
  <cols>
    <col min="1" max="1" width="29.1640625" bestFit="1" customWidth="1"/>
    <col min="2" max="2" width="16.83203125" customWidth="1"/>
    <col min="3" max="3" width="28.1640625" customWidth="1"/>
    <col min="4" max="4" width="22.5" customWidth="1"/>
    <col min="5" max="5" width="28.1640625" customWidth="1"/>
  </cols>
  <sheetData>
    <row r="1" spans="1:5">
      <c r="A1" s="1" t="s">
        <v>1</v>
      </c>
      <c r="B1" s="1" t="s">
        <v>776</v>
      </c>
      <c r="C1" s="1" t="s">
        <v>777</v>
      </c>
      <c r="D1" s="1" t="s">
        <v>381</v>
      </c>
      <c r="E1" s="1" t="s">
        <v>239</v>
      </c>
    </row>
    <row r="2" spans="1:5">
      <c r="A2" s="5" t="s">
        <v>382</v>
      </c>
      <c r="B2" s="5" t="s">
        <v>312</v>
      </c>
      <c r="C2" s="6" t="str">
        <f>LOOKUP(B2, Catalogues!$A$2:$A$100,Catalogues!$F$2:$F$100)</f>
        <v>Breakfast at Wedge Park Primary</v>
      </c>
      <c r="D2" s="5" t="s">
        <v>189</v>
      </c>
      <c r="E2" s="6" t="str">
        <f>LOOKUP(D2, ClassLevels!$A$2:$A$100,ClassLevels!$C$2:$C$100)</f>
        <v>Grade 4</v>
      </c>
    </row>
    <row r="3" spans="1:5">
      <c r="A3" s="5" t="s">
        <v>383</v>
      </c>
      <c r="B3" s="5" t="s">
        <v>312</v>
      </c>
      <c r="C3" s="6" t="str">
        <f>LOOKUP(B3, Catalogues!$A$2:$A$100,Catalogues!$F$2:$F$100)</f>
        <v>Breakfast at Wedge Park Primary</v>
      </c>
      <c r="D3" s="5" t="s">
        <v>190</v>
      </c>
      <c r="E3" s="6" t="str">
        <f>LOOKUP(D3, ClassLevels!$A$2:$A$100,ClassLevels!$C$2:$C$100)</f>
        <v>Grade 5</v>
      </c>
    </row>
    <row r="4" spans="1:5">
      <c r="A4" s="5" t="s">
        <v>384</v>
      </c>
      <c r="B4" s="5" t="s">
        <v>312</v>
      </c>
      <c r="C4" s="6" t="str">
        <f>LOOKUP(B4, Catalogues!$A$2:$A$100,Catalogues!$F$2:$F$100)</f>
        <v>Breakfast at Wedge Park Primary</v>
      </c>
      <c r="D4" s="5" t="s">
        <v>199</v>
      </c>
      <c r="E4" s="6" t="str">
        <f>LOOKUP(D4, ClassLevels!$A$2:$A$100,ClassLevels!$C$2:$C$100)</f>
        <v>Grade 6</v>
      </c>
    </row>
    <row r="5" spans="1:5">
      <c r="A5" s="5" t="s">
        <v>385</v>
      </c>
      <c r="B5" s="5" t="s">
        <v>313</v>
      </c>
      <c r="C5" s="6" t="str">
        <f>LOOKUP(B5, Catalogues!$A$2:$A$100,Catalogues!$F$2:$F$100)</f>
        <v>Lunch at Wedge Park Primary</v>
      </c>
      <c r="D5" s="5" t="s">
        <v>185</v>
      </c>
      <c r="E5" s="6" t="str">
        <f>LOOKUP(D5, ClassLevels!$A$2:$A$100,ClassLevels!$C$2:$C$100)</f>
        <v>Prep</v>
      </c>
    </row>
    <row r="6" spans="1:5">
      <c r="A6" s="5" t="s">
        <v>386</v>
      </c>
      <c r="B6" s="5" t="s">
        <v>313</v>
      </c>
      <c r="C6" s="6" t="str">
        <f>LOOKUP(B6, Catalogues!$A$2:$A$100,Catalogues!$F$2:$F$100)</f>
        <v>Lunch at Wedge Park Primary</v>
      </c>
      <c r="D6" s="5" t="s">
        <v>186</v>
      </c>
      <c r="E6" s="6" t="str">
        <f>LOOKUP(D6, ClassLevels!$A$2:$A$100,ClassLevels!$C$2:$C$100)</f>
        <v>Grade 1</v>
      </c>
    </row>
    <row r="7" spans="1:5">
      <c r="A7" s="5" t="s">
        <v>387</v>
      </c>
      <c r="B7" s="5" t="s">
        <v>313</v>
      </c>
      <c r="C7" s="6" t="str">
        <f>LOOKUP(B7, Catalogues!$A$2:$A$100,Catalogues!$F$2:$F$100)</f>
        <v>Lunch at Wedge Park Primary</v>
      </c>
      <c r="D7" s="5" t="s">
        <v>187</v>
      </c>
      <c r="E7" s="6" t="str">
        <f>LOOKUP(D7, ClassLevels!$A$2:$A$100,ClassLevels!$C$2:$C$100)</f>
        <v>Grade 2</v>
      </c>
    </row>
    <row r="8" spans="1:5">
      <c r="A8" s="5" t="s">
        <v>388</v>
      </c>
      <c r="B8" s="5" t="s">
        <v>313</v>
      </c>
      <c r="C8" s="6" t="str">
        <f>LOOKUP(B8, Catalogues!$A$2:$A$100,Catalogues!$F$2:$F$100)</f>
        <v>Lunch at Wedge Park Primary</v>
      </c>
      <c r="D8" s="5" t="s">
        <v>188</v>
      </c>
      <c r="E8" s="6" t="str">
        <f>LOOKUP(D8, ClassLevels!$A$2:$A$100,ClassLevels!$C$2:$C$100)</f>
        <v>Grade 3</v>
      </c>
    </row>
    <row r="9" spans="1:5">
      <c r="A9" s="5" t="s">
        <v>389</v>
      </c>
      <c r="B9" s="5" t="s">
        <v>313</v>
      </c>
      <c r="C9" s="6" t="str">
        <f>LOOKUP(B9, Catalogues!$A$2:$A$100,Catalogues!$F$2:$F$100)</f>
        <v>Lunch at Wedge Park Primary</v>
      </c>
      <c r="D9" s="5" t="s">
        <v>189</v>
      </c>
      <c r="E9" s="6" t="str">
        <f>LOOKUP(D9, ClassLevels!$A$2:$A$100,ClassLevels!$C$2:$C$100)</f>
        <v>Grade 4</v>
      </c>
    </row>
    <row r="10" spans="1:5">
      <c r="A10" s="5" t="s">
        <v>390</v>
      </c>
      <c r="B10" s="5" t="s">
        <v>313</v>
      </c>
      <c r="C10" s="6" t="str">
        <f>LOOKUP(B10, Catalogues!$A$2:$A$100,Catalogues!$F$2:$F$100)</f>
        <v>Lunch at Wedge Park Primary</v>
      </c>
      <c r="D10" s="5" t="s">
        <v>190</v>
      </c>
      <c r="E10" s="6" t="str">
        <f>LOOKUP(D10, ClassLevels!$A$2:$A$100,ClassLevels!$C$2:$C$100)</f>
        <v>Grade 5</v>
      </c>
    </row>
    <row r="11" spans="1:5">
      <c r="A11" s="5" t="s">
        <v>391</v>
      </c>
      <c r="B11" s="5" t="s">
        <v>313</v>
      </c>
      <c r="C11" s="6" t="str">
        <f>LOOKUP(B11, Catalogues!$A$2:$A$100,Catalogues!$F$2:$F$100)</f>
        <v>Lunch at Wedge Park Primary</v>
      </c>
      <c r="D11" s="5" t="s">
        <v>199</v>
      </c>
      <c r="E11" s="6" t="str">
        <f>LOOKUP(D11, ClassLevels!$A$2:$A$100,ClassLevels!$C$2:$C$100)</f>
        <v>Grade 6</v>
      </c>
    </row>
    <row r="12" spans="1:5">
      <c r="A12" s="5" t="s">
        <v>392</v>
      </c>
      <c r="B12" s="5" t="s">
        <v>362</v>
      </c>
      <c r="C12" s="6" t="str">
        <f>LOOKUP(B12, Catalogues!$A$2:$A$100,Catalogues!$F$2:$F$100)</f>
        <v>Lunch at Darley Primary</v>
      </c>
      <c r="D12" s="5" t="s">
        <v>185</v>
      </c>
      <c r="E12" s="6" t="str">
        <f>LOOKUP(D12, ClassLevels!$A$2:$A$100,ClassLevels!$C$2:$C$100)</f>
        <v>Prep</v>
      </c>
    </row>
    <row r="13" spans="1:5">
      <c r="A13" s="5" t="s">
        <v>393</v>
      </c>
      <c r="B13" s="5" t="s">
        <v>362</v>
      </c>
      <c r="C13" s="6" t="str">
        <f>LOOKUP(B13, Catalogues!$A$2:$A$100,Catalogues!$F$2:$F$100)</f>
        <v>Lunch at Darley Primary</v>
      </c>
      <c r="D13" s="5" t="s">
        <v>186</v>
      </c>
      <c r="E13" s="6" t="str">
        <f>LOOKUP(D13, ClassLevels!$A$2:$A$100,ClassLevels!$C$2:$C$100)</f>
        <v>Grade 1</v>
      </c>
    </row>
    <row r="14" spans="1:5">
      <c r="A14" s="5" t="s">
        <v>394</v>
      </c>
      <c r="B14" s="5" t="s">
        <v>362</v>
      </c>
      <c r="C14" s="6" t="str">
        <f>LOOKUP(B14, Catalogues!$A$2:$A$100,Catalogues!$F$2:$F$100)</f>
        <v>Lunch at Darley Primary</v>
      </c>
      <c r="D14" s="5" t="s">
        <v>187</v>
      </c>
      <c r="E14" s="6" t="str">
        <f>LOOKUP(D14, ClassLevels!$A$2:$A$100,ClassLevels!$C$2:$C$100)</f>
        <v>Grade 2</v>
      </c>
    </row>
    <row r="15" spans="1:5">
      <c r="A15" s="5" t="s">
        <v>395</v>
      </c>
      <c r="B15" s="5" t="s">
        <v>362</v>
      </c>
      <c r="C15" s="6" t="str">
        <f>LOOKUP(B15, Catalogues!$A$2:$A$100,Catalogues!$F$2:$F$100)</f>
        <v>Lunch at Darley Primary</v>
      </c>
      <c r="D15" s="5" t="s">
        <v>188</v>
      </c>
      <c r="E15" s="6" t="str">
        <f>LOOKUP(D15, ClassLevels!$A$2:$A$100,ClassLevels!$C$2:$C$100)</f>
        <v>Grade 3</v>
      </c>
    </row>
    <row r="16" spans="1:5">
      <c r="A16" s="5" t="s">
        <v>396</v>
      </c>
      <c r="B16" s="5" t="s">
        <v>362</v>
      </c>
      <c r="C16" s="6" t="str">
        <f>LOOKUP(B16, Catalogues!$A$2:$A$100,Catalogues!$F$2:$F$100)</f>
        <v>Lunch at Darley Primary</v>
      </c>
      <c r="D16" s="5" t="s">
        <v>189</v>
      </c>
      <c r="E16" s="6" t="str">
        <f>LOOKUP(D16, ClassLevels!$A$2:$A$100,ClassLevels!$C$2:$C$100)</f>
        <v>Grade 4</v>
      </c>
    </row>
    <row r="17" spans="1:5">
      <c r="A17" s="5" t="s">
        <v>397</v>
      </c>
      <c r="B17" s="5" t="s">
        <v>362</v>
      </c>
      <c r="C17" s="6" t="str">
        <f>LOOKUP(B17, Catalogues!$A$2:$A$100,Catalogues!$F$2:$F$100)</f>
        <v>Lunch at Darley Primary</v>
      </c>
      <c r="D17" s="5" t="s">
        <v>190</v>
      </c>
      <c r="E17" s="6" t="str">
        <f>LOOKUP(D17, ClassLevels!$A$2:$A$100,ClassLevels!$C$2:$C$100)</f>
        <v>Grade 5</v>
      </c>
    </row>
    <row r="18" spans="1:5">
      <c r="A18" s="5" t="s">
        <v>398</v>
      </c>
      <c r="B18" s="5" t="s">
        <v>362</v>
      </c>
      <c r="C18" s="6" t="str">
        <f>LOOKUP(B18, Catalogues!$A$2:$A$100,Catalogues!$F$2:$F$100)</f>
        <v>Lunch at Darley Primary</v>
      </c>
      <c r="D18" s="5" t="s">
        <v>199</v>
      </c>
      <c r="E18" s="6" t="str">
        <f>LOOKUP(D18, ClassLevels!$A$2:$A$100,ClassLevels!$C$2:$C$100)</f>
        <v>Grade 6</v>
      </c>
    </row>
    <row r="19" spans="1:5">
      <c r="A19" s="5" t="s">
        <v>785</v>
      </c>
      <c r="B19" s="5" t="s">
        <v>784</v>
      </c>
      <c r="C19" s="6" t="str">
        <f>LOOKUP(B19, Catalogues!$A$2:$A$100,Catalogues!$F$2:$F$100)</f>
        <v>Uniform Shop at Wedge Park Primary</v>
      </c>
      <c r="D19" s="5" t="s">
        <v>185</v>
      </c>
      <c r="E19" s="6" t="str">
        <f>LOOKUP(D19, ClassLevels!$A$2:$A$100,ClassLevels!$C$2:$C$100)</f>
        <v>Prep</v>
      </c>
    </row>
  </sheetData>
  <sheetProtection selectLockedCells="1" selectUnlockedCells="1"/>
  <pageMargins left="0.75000000000000011" right="0.75000000000000011" top="0.98" bottom="0.98" header="0.51" footer="0.51"/>
  <pageSetup paperSize="9" scale="43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showRuler="0" topLeftCell="A2" zoomScale="125" zoomScaleNormal="125" zoomScalePageLayoutView="125" workbookViewId="0">
      <selection activeCell="C23" sqref="C23"/>
    </sheetView>
  </sheetViews>
  <sheetFormatPr baseColWidth="10" defaultColWidth="8.83203125" defaultRowHeight="12" x14ac:dyDescent="0"/>
  <cols>
    <col min="1" max="1" width="34" customWidth="1"/>
    <col min="2" max="2" width="20.33203125" customWidth="1"/>
    <col min="3" max="3" width="32.5" customWidth="1"/>
    <col min="4" max="4" width="22.5" customWidth="1"/>
    <col min="5" max="5" width="28.1640625" customWidth="1"/>
  </cols>
  <sheetData>
    <row r="1" spans="1:5">
      <c r="A1" s="1" t="s">
        <v>1</v>
      </c>
      <c r="B1" s="1" t="s">
        <v>776</v>
      </c>
      <c r="C1" s="1" t="s">
        <v>777</v>
      </c>
      <c r="D1" s="1" t="s">
        <v>380</v>
      </c>
      <c r="E1" s="1" t="s">
        <v>379</v>
      </c>
    </row>
    <row r="2" spans="1:5">
      <c r="A2" s="5" t="s">
        <v>363</v>
      </c>
      <c r="B2" s="5" t="s">
        <v>312</v>
      </c>
      <c r="C2" s="6" t="str">
        <f>LOOKUP(B2, Catalogues!$A$2:$A$100,Catalogues!$F$2:$F$100)</f>
        <v>Breakfast at Wedge Park Primary</v>
      </c>
      <c r="D2" s="5" t="s">
        <v>104</v>
      </c>
      <c r="E2" s="6" t="str">
        <f>LOOKUP(D2, Categories!$A$2:$A$103,Categories!$B$2:$B$103)</f>
        <v>Breakfast</v>
      </c>
    </row>
    <row r="3" spans="1:5">
      <c r="A3" s="5" t="s">
        <v>364</v>
      </c>
      <c r="B3" s="5" t="s">
        <v>312</v>
      </c>
      <c r="C3" s="6" t="str">
        <f>LOOKUP(B3, Catalogues!$A$2:$A$100,Catalogues!$F$2:$F$100)</f>
        <v>Breakfast at Wedge Park Primary</v>
      </c>
      <c r="D3" s="5" t="s">
        <v>101</v>
      </c>
      <c r="E3" s="6" t="str">
        <f>LOOKUP(D3, Categories!$A$2:$A$103,Categories!$B$2:$B$103)</f>
        <v>Drinks</v>
      </c>
    </row>
    <row r="4" spans="1:5">
      <c r="A4" s="5" t="s">
        <v>365</v>
      </c>
      <c r="B4" s="5" t="s">
        <v>312</v>
      </c>
      <c r="C4" s="6" t="str">
        <f>LOOKUP(B4, Catalogues!$A$2:$A$100,Catalogues!$F$2:$F$100)</f>
        <v>Breakfast at Wedge Park Primary</v>
      </c>
      <c r="D4" s="5" t="s">
        <v>343</v>
      </c>
      <c r="E4" s="6" t="str">
        <f>LOOKUP(D4, Categories!$A$2:$A$103,Categories!$B$2:$B$103)</f>
        <v>Fruit</v>
      </c>
    </row>
    <row r="5" spans="1:5">
      <c r="A5" s="5" t="s">
        <v>366</v>
      </c>
      <c r="B5" s="5" t="s">
        <v>313</v>
      </c>
      <c r="C5" s="6" t="str">
        <f>LOOKUP(B5, Catalogues!$A$2:$A$100,Catalogues!$F$2:$F$100)</f>
        <v>Lunch at Wedge Park Primary</v>
      </c>
      <c r="D5" s="5" t="s">
        <v>99</v>
      </c>
      <c r="E5" s="6" t="str">
        <f>LOOKUP(D5, Categories!$A$2:$A$103,Categories!$B$2:$B$103)</f>
        <v>Sandwiches</v>
      </c>
    </row>
    <row r="6" spans="1:5">
      <c r="A6" s="5" t="s">
        <v>367</v>
      </c>
      <c r="B6" s="5" t="s">
        <v>313</v>
      </c>
      <c r="C6" s="6" t="str">
        <f>LOOKUP(B6, Catalogues!$A$2:$A$100,Catalogues!$F$2:$F$100)</f>
        <v>Lunch at Wedge Park Primary</v>
      </c>
      <c r="D6" s="5" t="s">
        <v>101</v>
      </c>
      <c r="E6" s="6" t="str">
        <f>LOOKUP(D6, Categories!$A$2:$A$103,Categories!$B$2:$B$103)</f>
        <v>Drinks</v>
      </c>
    </row>
    <row r="7" spans="1:5">
      <c r="A7" s="5" t="s">
        <v>368</v>
      </c>
      <c r="B7" s="5" t="s">
        <v>313</v>
      </c>
      <c r="C7" s="6" t="str">
        <f>LOOKUP(B7, Catalogues!$A$2:$A$100,Catalogues!$F$2:$F$100)</f>
        <v>Lunch at Wedge Park Primary</v>
      </c>
      <c r="D7" s="5" t="s">
        <v>102</v>
      </c>
      <c r="E7" s="6" t="str">
        <f>LOOKUP(D7, Categories!$A$2:$A$103,Categories!$B$2:$B$103)</f>
        <v>Hot Food</v>
      </c>
    </row>
    <row r="8" spans="1:5">
      <c r="A8" s="5" t="s">
        <v>369</v>
      </c>
      <c r="B8" s="5" t="s">
        <v>313</v>
      </c>
      <c r="C8" s="6" t="str">
        <f>LOOKUP(B8, Catalogues!$A$2:$A$100,Catalogues!$F$2:$F$100)</f>
        <v>Lunch at Wedge Park Primary</v>
      </c>
      <c r="D8" s="5" t="s">
        <v>343</v>
      </c>
      <c r="E8" s="6" t="str">
        <f>LOOKUP(D8, Categories!$A$2:$A$103,Categories!$B$2:$B$103)</f>
        <v>Fruit</v>
      </c>
    </row>
    <row r="9" spans="1:5">
      <c r="A9" s="5" t="s">
        <v>370</v>
      </c>
      <c r="B9" s="5" t="s">
        <v>361</v>
      </c>
      <c r="C9" s="6" t="str">
        <f>LOOKUP(B9, Catalogues!$A$2:$A$100,Catalogues!$F$2:$F$100)</f>
        <v>Staff Dinner at Wedge Park Primary</v>
      </c>
      <c r="D9" s="5" t="s">
        <v>98</v>
      </c>
      <c r="E9" s="6" t="str">
        <f>LOOKUP(D9, Categories!$A$2:$A$103,Categories!$B$2:$B$103)</f>
        <v>Meals</v>
      </c>
    </row>
    <row r="10" spans="1:5">
      <c r="A10" s="5" t="s">
        <v>371</v>
      </c>
      <c r="B10" s="5" t="s">
        <v>361</v>
      </c>
      <c r="C10" s="6" t="str">
        <f>LOOKUP(B10, Catalogues!$A$2:$A$100,Catalogues!$F$2:$F$100)</f>
        <v>Staff Dinner at Wedge Park Primary</v>
      </c>
      <c r="D10" s="5" t="s">
        <v>100</v>
      </c>
      <c r="E10" s="6" t="str">
        <f>LOOKUP(D10, Categories!$A$2:$A$103,Categories!$B$2:$B$103)</f>
        <v>Snacks</v>
      </c>
    </row>
    <row r="11" spans="1:5">
      <c r="A11" s="5" t="s">
        <v>372</v>
      </c>
      <c r="B11" s="5" t="s">
        <v>361</v>
      </c>
      <c r="C11" s="6" t="str">
        <f>LOOKUP(B11, Catalogues!$A$2:$A$100,Catalogues!$F$2:$F$100)</f>
        <v>Staff Dinner at Wedge Park Primary</v>
      </c>
      <c r="D11" s="5" t="s">
        <v>101</v>
      </c>
      <c r="E11" s="6" t="str">
        <f>LOOKUP(D11, Categories!$A$2:$A$103,Categories!$B$2:$B$103)</f>
        <v>Drinks</v>
      </c>
    </row>
    <row r="12" spans="1:5">
      <c r="A12" s="5" t="s">
        <v>373</v>
      </c>
      <c r="B12" s="5" t="s">
        <v>361</v>
      </c>
      <c r="C12" s="6" t="str">
        <f>LOOKUP(B12, Catalogues!$A$2:$A$100,Catalogues!$F$2:$F$100)</f>
        <v>Staff Dinner at Wedge Park Primary</v>
      </c>
      <c r="D12" s="5" t="s">
        <v>102</v>
      </c>
      <c r="E12" s="6" t="str">
        <f>LOOKUP(D12, Categories!$A$2:$A$103,Categories!$B$2:$B$103)</f>
        <v>Hot Food</v>
      </c>
    </row>
    <row r="13" spans="1:5">
      <c r="A13" s="5" t="s">
        <v>374</v>
      </c>
      <c r="B13" s="5" t="s">
        <v>361</v>
      </c>
      <c r="C13" s="6" t="str">
        <f>LOOKUP(B13, Catalogues!$A$2:$A$100,Catalogues!$F$2:$F$100)</f>
        <v>Staff Dinner at Wedge Park Primary</v>
      </c>
      <c r="D13" s="5" t="s">
        <v>343</v>
      </c>
      <c r="E13" s="6" t="str">
        <f>LOOKUP(D13, Categories!$A$2:$A$103,Categories!$B$2:$B$103)</f>
        <v>Fruit</v>
      </c>
    </row>
    <row r="14" spans="1:5">
      <c r="A14" s="5" t="s">
        <v>375</v>
      </c>
      <c r="B14" s="5" t="s">
        <v>362</v>
      </c>
      <c r="C14" s="6" t="str">
        <f>LOOKUP(B14, Catalogues!$A$2:$A$100,Catalogues!$F$2:$F$100)</f>
        <v>Lunch at Darley Primary</v>
      </c>
      <c r="D14" s="5" t="s">
        <v>99</v>
      </c>
      <c r="E14" s="6" t="str">
        <f>LOOKUP(D14, Categories!$A$2:$A$103,Categories!$B$2:$B$103)</f>
        <v>Sandwiches</v>
      </c>
    </row>
    <row r="15" spans="1:5">
      <c r="A15" s="5" t="s">
        <v>376</v>
      </c>
      <c r="B15" s="5" t="s">
        <v>362</v>
      </c>
      <c r="C15" s="6" t="str">
        <f>LOOKUP(B15, Catalogues!$A$2:$A$100,Catalogues!$F$2:$F$100)</f>
        <v>Lunch at Darley Primary</v>
      </c>
      <c r="D15" s="5" t="s">
        <v>101</v>
      </c>
      <c r="E15" s="6" t="str">
        <f>LOOKUP(D15, Categories!$A$2:$A$103,Categories!$B$2:$B$103)</f>
        <v>Drinks</v>
      </c>
    </row>
    <row r="16" spans="1:5">
      <c r="A16" s="5" t="s">
        <v>377</v>
      </c>
      <c r="B16" s="5" t="s">
        <v>362</v>
      </c>
      <c r="C16" s="6" t="str">
        <f>LOOKUP(B16, Catalogues!$A$2:$A$100,Catalogues!$F$2:$F$100)</f>
        <v>Lunch at Darley Primary</v>
      </c>
      <c r="D16" s="5" t="s">
        <v>102</v>
      </c>
      <c r="E16" s="6" t="str">
        <f>LOOKUP(D16, Categories!$A$2:$A$103,Categories!$B$2:$B$103)</f>
        <v>Hot Food</v>
      </c>
    </row>
    <row r="17" spans="1:5">
      <c r="A17" s="5" t="s">
        <v>378</v>
      </c>
      <c r="B17" s="5" t="s">
        <v>362</v>
      </c>
      <c r="C17" s="6" t="str">
        <f>LOOKUP(B17, Catalogues!$A$2:$A$100,Catalogues!$F$2:$F$100)</f>
        <v>Lunch at Darley Primary</v>
      </c>
      <c r="D17" s="5" t="s">
        <v>343</v>
      </c>
      <c r="E17" s="6" t="str">
        <f>LOOKUP(D17, Categories!$A$2:$A$103,Categories!$B$2:$B$103)</f>
        <v>Fruit</v>
      </c>
    </row>
    <row r="18" spans="1:5">
      <c r="A18" s="5" t="s">
        <v>804</v>
      </c>
      <c r="B18" s="5" t="s">
        <v>784</v>
      </c>
      <c r="C18" s="6" t="str">
        <f>LOOKUP(B18, Catalogues!$A$2:$A$100,Catalogues!$F$2:$F$100)</f>
        <v>Uniform Shop at Wedge Park Primary</v>
      </c>
      <c r="D18" s="5" t="s">
        <v>788</v>
      </c>
      <c r="E18" s="6" t="str">
        <f>LOOKUP(D18, Categories!$A$2:$A$103,Categories!$B$2:$B$103)</f>
        <v>School Uniform</v>
      </c>
    </row>
    <row r="19" spans="1:5">
      <c r="A19" s="5" t="s">
        <v>805</v>
      </c>
      <c r="B19" s="5" t="s">
        <v>784</v>
      </c>
      <c r="C19" s="6" t="str">
        <f>LOOKUP(B19, Catalogues!$A$2:$A$100,Catalogues!$F$2:$F$100)</f>
        <v>Uniform Shop at Wedge Park Primary</v>
      </c>
      <c r="D19" s="5" t="s">
        <v>790</v>
      </c>
      <c r="E19" s="6" t="str">
        <f>LOOKUP(D19, Categories!$A$2:$A$103,Categories!$B$2:$B$103)</f>
        <v>School Shoes</v>
      </c>
    </row>
    <row r="20" spans="1:5">
      <c r="A20" s="5" t="s">
        <v>806</v>
      </c>
      <c r="B20" s="5" t="s">
        <v>784</v>
      </c>
      <c r="C20" s="6" t="str">
        <f>LOOKUP(B20, Catalogues!$A$2:$A$100,Catalogues!$F$2:$F$100)</f>
        <v>Uniform Shop at Wedge Park Primary</v>
      </c>
      <c r="D20" s="5" t="s">
        <v>792</v>
      </c>
      <c r="E20" s="6" t="str">
        <f>LOOKUP(D20, Categories!$A$2:$A$103,Categories!$B$2:$B$103)</f>
        <v>School Ties</v>
      </c>
    </row>
  </sheetData>
  <sheetProtection selectLockedCells="1" selectUnlockedCells="1"/>
  <pageMargins left="0.75000000000000011" right="0.75000000000000011" top="0.98" bottom="0.98" header="0.51" footer="0.51"/>
  <pageSetup paperSize="9" scale="43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4"/>
  <sheetViews>
    <sheetView showRuler="0" zoomScale="125" zoomScaleNormal="125" zoomScalePageLayoutView="125" workbookViewId="0">
      <selection activeCell="E22" sqref="E22"/>
    </sheetView>
  </sheetViews>
  <sheetFormatPr baseColWidth="10" defaultColWidth="8.83203125" defaultRowHeight="12" x14ac:dyDescent="0"/>
  <cols>
    <col min="1" max="1" width="26.1640625" bestFit="1" customWidth="1"/>
    <col min="2" max="2" width="16.83203125" customWidth="1"/>
    <col min="3" max="3" width="28.1640625" customWidth="1"/>
    <col min="4" max="4" width="30" customWidth="1"/>
  </cols>
  <sheetData>
    <row r="1" spans="1:4">
      <c r="A1" s="1" t="s">
        <v>1</v>
      </c>
      <c r="B1" s="1" t="s">
        <v>301</v>
      </c>
      <c r="C1" s="1" t="s">
        <v>311</v>
      </c>
      <c r="D1" s="1" t="s">
        <v>23</v>
      </c>
    </row>
    <row r="2" spans="1:4">
      <c r="A2" s="5" t="s">
        <v>732</v>
      </c>
      <c r="B2" s="5" t="s">
        <v>32</v>
      </c>
      <c r="C2" s="6" t="str">
        <f>LOOKUP(B2, Shops!$A$2:$A$98,Shops!$F$2:$F$98)</f>
        <v>Wedge Park Primary Canteen</v>
      </c>
      <c r="D2" s="5" t="s">
        <v>735</v>
      </c>
    </row>
    <row r="3" spans="1:4">
      <c r="A3" s="5" t="s">
        <v>733</v>
      </c>
      <c r="B3" s="5" t="s">
        <v>32</v>
      </c>
      <c r="C3" s="6" t="str">
        <f>LOOKUP(B3, Shops!$A$2:$A$98,Shops!$F$2:$F$98)</f>
        <v>Wedge Park Primary Canteen</v>
      </c>
      <c r="D3" s="5" t="s">
        <v>744</v>
      </c>
    </row>
    <row r="4" spans="1:4">
      <c r="A4" s="5" t="s">
        <v>734</v>
      </c>
      <c r="B4" s="5" t="s">
        <v>33</v>
      </c>
      <c r="C4" s="6" t="str">
        <f>LOOKUP(B4, Shops!$A$2:$A$98,Shops!$F$2:$F$98)</f>
        <v>Darley Primary Canteen</v>
      </c>
      <c r="D4" s="5" t="s">
        <v>736</v>
      </c>
    </row>
  </sheetData>
  <sheetProtection selectLockedCells="1" selectUnlockedCells="1"/>
  <pageMargins left="0.75000000000000011" right="0.75000000000000011" top="0.98" bottom="0.98" header="0.51" footer="0.51"/>
  <pageSetup paperSize="9" scale="63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7"/>
  <sheetViews>
    <sheetView showRuler="0" topLeftCell="A14" zoomScale="125" zoomScaleNormal="125" zoomScalePageLayoutView="125" workbookViewId="0">
      <selection activeCell="L38" sqref="L38"/>
    </sheetView>
  </sheetViews>
  <sheetFormatPr baseColWidth="10" defaultColWidth="8.83203125" defaultRowHeight="12" x14ac:dyDescent="0"/>
  <cols>
    <col min="1" max="1" width="19.1640625" bestFit="1" customWidth="1"/>
    <col min="2" max="2" width="16.83203125" customWidth="1"/>
    <col min="3" max="3" width="28.1640625" customWidth="1"/>
    <col min="4" max="4" width="22.5" customWidth="1"/>
    <col min="5" max="5" width="20.5" customWidth="1"/>
    <col min="6" max="6" width="30" customWidth="1"/>
    <col min="7" max="7" width="10.83203125" customWidth="1"/>
    <col min="8" max="8" width="10.6640625" style="17" customWidth="1"/>
    <col min="9" max="9" width="30.1640625" customWidth="1"/>
    <col min="10" max="10" width="24.1640625" customWidth="1"/>
    <col min="11" max="11" width="30" customWidth="1"/>
    <col min="12" max="12" width="22.83203125" style="9" customWidth="1"/>
    <col min="13" max="13" width="22" style="9" customWidth="1"/>
  </cols>
  <sheetData>
    <row r="1" spans="1:13">
      <c r="A1" s="1" t="s">
        <v>1</v>
      </c>
      <c r="B1" s="1" t="s">
        <v>301</v>
      </c>
      <c r="C1" s="1" t="s">
        <v>311</v>
      </c>
      <c r="D1" s="1" t="s">
        <v>316</v>
      </c>
      <c r="E1" s="1" t="s">
        <v>317</v>
      </c>
      <c r="F1" s="1" t="s">
        <v>51</v>
      </c>
      <c r="G1" s="7" t="s">
        <v>318</v>
      </c>
      <c r="H1" s="15" t="s">
        <v>668</v>
      </c>
      <c r="I1" s="1" t="s">
        <v>738</v>
      </c>
      <c r="J1" s="1" t="s">
        <v>739</v>
      </c>
      <c r="K1" s="1" t="s">
        <v>737</v>
      </c>
      <c r="L1" s="7" t="s">
        <v>304</v>
      </c>
      <c r="M1" s="7" t="s">
        <v>305</v>
      </c>
    </row>
    <row r="2" spans="1:13">
      <c r="A2" s="5" t="s">
        <v>314</v>
      </c>
      <c r="B2" s="5" t="s">
        <v>32</v>
      </c>
      <c r="C2" s="6" t="str">
        <f>LOOKUP(B2, Shops!$A$2:$A$98,Shops!$F$2:$F$98)</f>
        <v>Wedge Park Primary Canteen</v>
      </c>
      <c r="D2" s="5" t="s">
        <v>98</v>
      </c>
      <c r="E2" s="6" t="str">
        <f>LOOKUP(D2, Categories!$A$2:$A$103,Categories!$B$2:$B$103)</f>
        <v>Meals</v>
      </c>
      <c r="F2" s="5" t="s">
        <v>324</v>
      </c>
      <c r="G2" s="12">
        <v>13.5</v>
      </c>
      <c r="H2" s="18"/>
      <c r="I2" s="5"/>
      <c r="J2" s="6" t="str">
        <f>IF(ISBLANK(I2), "", LOOKUP(I2, ItemGroupings!$A$2:$A$1000,ItemGroupings!$D$2:$D$1000))</f>
        <v/>
      </c>
      <c r="K2" s="5"/>
      <c r="L2" s="8" t="s">
        <v>320</v>
      </c>
      <c r="M2" s="8"/>
    </row>
    <row r="3" spans="1:13">
      <c r="A3" s="5" t="s">
        <v>315</v>
      </c>
      <c r="B3" s="5" t="s">
        <v>32</v>
      </c>
      <c r="C3" s="6" t="str">
        <f>LOOKUP(B3, Shops!$A$2:$A$98,Shops!$F$2:$F$98)</f>
        <v>Wedge Park Primary Canteen</v>
      </c>
      <c r="D3" s="5" t="s">
        <v>99</v>
      </c>
      <c r="E3" s="6" t="str">
        <f>LOOKUP(D3, Categories!$A$2:$A$103,Categories!$B$2:$B$103)</f>
        <v>Sandwiches</v>
      </c>
      <c r="F3" s="5" t="s">
        <v>322</v>
      </c>
      <c r="G3" s="12">
        <v>4.5</v>
      </c>
      <c r="H3" s="18"/>
      <c r="I3" s="5"/>
      <c r="J3" s="6" t="str">
        <f>IF(ISBLANK(I3), "", LOOKUP(I3, ItemGroupings!$A$2:$A$1000,ItemGroupings!$D$2:$D$1000))</f>
        <v/>
      </c>
      <c r="K3" s="5"/>
      <c r="L3" s="8" t="s">
        <v>320</v>
      </c>
      <c r="M3" s="8"/>
    </row>
    <row r="4" spans="1:13">
      <c r="A4" s="5" t="s">
        <v>327</v>
      </c>
      <c r="B4" s="5" t="s">
        <v>32</v>
      </c>
      <c r="C4" s="6" t="str">
        <f>LOOKUP(B4, Shops!$A$2:$A$98,Shops!$F$2:$F$98)</f>
        <v>Wedge Park Primary Canteen</v>
      </c>
      <c r="D4" s="5" t="s">
        <v>99</v>
      </c>
      <c r="E4" s="6" t="str">
        <f>LOOKUP(D4, Categories!$A$2:$A$103,Categories!$B$2:$B$103)</f>
        <v>Sandwiches</v>
      </c>
      <c r="F4" s="5" t="s">
        <v>325</v>
      </c>
      <c r="G4" s="12">
        <v>4.2</v>
      </c>
      <c r="H4" s="18" t="s">
        <v>16</v>
      </c>
      <c r="I4" s="5"/>
      <c r="J4" s="6" t="str">
        <f>IF(ISBLANK(I4), "", LOOKUP(I4, ItemGroupings!$A$2:$A$1000,ItemGroupings!$D$2:$D$1000))</f>
        <v/>
      </c>
      <c r="K4" s="5"/>
      <c r="L4" s="8" t="s">
        <v>320</v>
      </c>
      <c r="M4" s="8"/>
    </row>
    <row r="5" spans="1:13">
      <c r="A5" s="5" t="s">
        <v>328</v>
      </c>
      <c r="B5" s="5" t="s">
        <v>32</v>
      </c>
      <c r="C5" s="6" t="str">
        <f>LOOKUP(B5, Shops!$A$2:$A$98,Shops!$F$2:$F$98)</f>
        <v>Wedge Park Primary Canteen</v>
      </c>
      <c r="D5" s="5" t="s">
        <v>100</v>
      </c>
      <c r="E5" s="6" t="str">
        <f>LOOKUP(D5, Categories!$A$2:$A$103,Categories!$B$2:$B$103)</f>
        <v>Snacks</v>
      </c>
      <c r="F5" s="5" t="s">
        <v>323</v>
      </c>
      <c r="G5" s="12">
        <v>2.5</v>
      </c>
      <c r="H5" s="18"/>
      <c r="I5" s="5"/>
      <c r="J5" s="6" t="str">
        <f>IF(ISBLANK(I5), "", LOOKUP(I5, ItemGroupings!$A$2:$A$1000,ItemGroupings!$D$2:$D$1000))</f>
        <v/>
      </c>
      <c r="K5" s="5"/>
      <c r="L5" s="8" t="s">
        <v>320</v>
      </c>
      <c r="M5" s="8"/>
    </row>
    <row r="6" spans="1:13">
      <c r="A6" s="5" t="s">
        <v>329</v>
      </c>
      <c r="B6" s="5" t="s">
        <v>32</v>
      </c>
      <c r="C6" s="6" t="str">
        <f>LOOKUP(B6, Shops!$A$2:$A$98,Shops!$F$2:$F$98)</f>
        <v>Wedge Park Primary Canteen</v>
      </c>
      <c r="D6" s="5" t="s">
        <v>101</v>
      </c>
      <c r="E6" s="6" t="str">
        <f>LOOKUP(D6, Categories!$A$2:$A$103,Categories!$B$2:$B$103)</f>
        <v>Drinks</v>
      </c>
      <c r="F6" s="5" t="s">
        <v>741</v>
      </c>
      <c r="G6" s="12">
        <v>2.5</v>
      </c>
      <c r="H6" s="18"/>
      <c r="I6" s="5" t="s">
        <v>732</v>
      </c>
      <c r="J6" s="6" t="str">
        <f>IF(ISBLANK(I6), "", LOOKUP(I6, ItemGroupings!$A$2:$A$1000,ItemGroupings!$D$2:$D$1000))</f>
        <v>Big M (500ml)</v>
      </c>
      <c r="K6" s="5" t="s">
        <v>740</v>
      </c>
      <c r="L6" s="8" t="s">
        <v>320</v>
      </c>
      <c r="M6" s="8"/>
    </row>
    <row r="7" spans="1:13">
      <c r="A7" s="5" t="s">
        <v>329</v>
      </c>
      <c r="B7" s="5" t="s">
        <v>32</v>
      </c>
      <c r="C7" s="6" t="str">
        <f>LOOKUP(B7, Shops!$A$2:$A$98,Shops!$F$2:$F$98)</f>
        <v>Wedge Park Primary Canteen</v>
      </c>
      <c r="D7" s="5" t="s">
        <v>101</v>
      </c>
      <c r="E7" s="6" t="str">
        <f>LOOKUP(D7, Categories!$A$2:$A$103,Categories!$B$2:$B$103)</f>
        <v>Drinks</v>
      </c>
      <c r="F7" s="5" t="s">
        <v>742</v>
      </c>
      <c r="G7" s="12">
        <v>2.5</v>
      </c>
      <c r="H7" s="18"/>
      <c r="I7" s="5" t="s">
        <v>732</v>
      </c>
      <c r="J7" s="6" t="str">
        <f>IF(ISBLANK(I7), "", LOOKUP(I7, ItemGroupings!$A$2:$A$1000,ItemGroupings!$D$2:$D$1000))</f>
        <v>Big M (500ml)</v>
      </c>
      <c r="K7" s="5" t="s">
        <v>743</v>
      </c>
      <c r="L7" s="8" t="s">
        <v>320</v>
      </c>
      <c r="M7" s="8"/>
    </row>
    <row r="8" spans="1:13">
      <c r="A8" s="5" t="s">
        <v>329</v>
      </c>
      <c r="B8" s="5" t="s">
        <v>32</v>
      </c>
      <c r="C8" s="6" t="str">
        <f>LOOKUP(B8, Shops!$A$2:$A$98,Shops!$F$2:$F$98)</f>
        <v>Wedge Park Primary Canteen</v>
      </c>
      <c r="D8" s="5" t="s">
        <v>101</v>
      </c>
      <c r="E8" s="6" t="str">
        <f>LOOKUP(D8, Categories!$A$2:$A$103,Categories!$B$2:$B$103)</f>
        <v>Drinks</v>
      </c>
      <c r="F8" s="5" t="s">
        <v>745</v>
      </c>
      <c r="G8" s="12">
        <v>2.5</v>
      </c>
      <c r="H8" s="18"/>
      <c r="I8" s="5" t="s">
        <v>733</v>
      </c>
      <c r="J8" s="6" t="str">
        <f>IF(ISBLANK(I8), "", LOOKUP(I8, ItemGroupings!$A$2:$A$1000,ItemGroupings!$D$2:$D$1000))</f>
        <v>Spring Valley Juice (375ml)</v>
      </c>
      <c r="K8" s="5" t="s">
        <v>326</v>
      </c>
      <c r="L8" s="8" t="s">
        <v>320</v>
      </c>
      <c r="M8" s="8"/>
    </row>
    <row r="9" spans="1:13">
      <c r="A9" s="5" t="s">
        <v>329</v>
      </c>
      <c r="B9" s="5" t="s">
        <v>32</v>
      </c>
      <c r="C9" s="6" t="str">
        <f>LOOKUP(B9, Shops!$A$2:$A$98,Shops!$F$2:$F$98)</f>
        <v>Wedge Park Primary Canteen</v>
      </c>
      <c r="D9" s="5" t="s">
        <v>101</v>
      </c>
      <c r="E9" s="6" t="str">
        <f>LOOKUP(D9, Categories!$A$2:$A$103,Categories!$B$2:$B$103)</f>
        <v>Drinks</v>
      </c>
      <c r="F9" s="5" t="s">
        <v>746</v>
      </c>
      <c r="G9" s="12">
        <v>2.5</v>
      </c>
      <c r="H9" s="18"/>
      <c r="I9" s="5" t="s">
        <v>733</v>
      </c>
      <c r="J9" s="6" t="str">
        <f>IF(ISBLANK(I9), "", LOOKUP(I9, ItemGroupings!$A$2:$A$1000,ItemGroupings!$D$2:$D$1000))</f>
        <v>Spring Valley Juice (375ml)</v>
      </c>
      <c r="K9" s="5" t="s">
        <v>321</v>
      </c>
      <c r="L9" s="8" t="s">
        <v>320</v>
      </c>
      <c r="M9" s="8"/>
    </row>
    <row r="10" spans="1:13">
      <c r="A10" s="5" t="s">
        <v>330</v>
      </c>
      <c r="B10" s="5" t="s">
        <v>32</v>
      </c>
      <c r="C10" s="6" t="str">
        <f>LOOKUP(B10, Shops!$A$2:$A$98,Shops!$F$2:$F$98)</f>
        <v>Wedge Park Primary Canteen</v>
      </c>
      <c r="D10" s="5" t="s">
        <v>101</v>
      </c>
      <c r="E10" s="6" t="str">
        <f>LOOKUP(D10, Categories!$A$2:$A$103,Categories!$B$2:$B$103)</f>
        <v>Drinks</v>
      </c>
      <c r="F10" s="5" t="s">
        <v>319</v>
      </c>
      <c r="G10" s="12">
        <v>2.5</v>
      </c>
      <c r="H10" s="18"/>
      <c r="I10" s="5"/>
      <c r="J10" s="6" t="str">
        <f>IF(ISBLANK(I10), "", LOOKUP(I10, ItemGroupings!$A$2:$A$1000,ItemGroupings!$D$2:$D$1000))</f>
        <v/>
      </c>
      <c r="K10" s="5"/>
      <c r="L10" s="8" t="s">
        <v>320</v>
      </c>
      <c r="M10" s="8"/>
    </row>
    <row r="11" spans="1:13">
      <c r="A11" s="5" t="s">
        <v>331</v>
      </c>
      <c r="B11" s="5" t="s">
        <v>32</v>
      </c>
      <c r="C11" s="6" t="str">
        <f>LOOKUP(B11, Shops!$A$2:$A$98,Shops!$F$2:$F$98)</f>
        <v>Wedge Park Primary Canteen</v>
      </c>
      <c r="D11" s="5" t="s">
        <v>102</v>
      </c>
      <c r="E11" s="6" t="str">
        <f>LOOKUP(D11, Categories!$A$2:$A$103,Categories!$B$2:$B$103)</f>
        <v>Hot Food</v>
      </c>
      <c r="F11" s="5" t="s">
        <v>340</v>
      </c>
      <c r="G11" s="12">
        <v>4.8</v>
      </c>
      <c r="H11" s="18"/>
      <c r="I11" s="5"/>
      <c r="J11" s="6" t="str">
        <f>IF(ISBLANK(I11), "", LOOKUP(I11, ItemGroupings!$A$2:$A$1000,ItemGroupings!$D$2:$D$1000))</f>
        <v/>
      </c>
      <c r="K11" s="5"/>
      <c r="L11" s="8" t="s">
        <v>320</v>
      </c>
      <c r="M11" s="8"/>
    </row>
    <row r="12" spans="1:13">
      <c r="A12" s="5" t="s">
        <v>332</v>
      </c>
      <c r="B12" s="5" t="s">
        <v>32</v>
      </c>
      <c r="C12" s="6" t="str">
        <f>LOOKUP(B12, Shops!$A$2:$A$98,Shops!$F$2:$F$98)</f>
        <v>Wedge Park Primary Canteen</v>
      </c>
      <c r="D12" s="5" t="s">
        <v>103</v>
      </c>
      <c r="E12" s="6" t="str">
        <f>LOOKUP(D12, Categories!$A$2:$A$103,Categories!$B$2:$B$103)</f>
        <v>Frozen Treats</v>
      </c>
      <c r="F12" s="5" t="s">
        <v>356</v>
      </c>
      <c r="G12" s="12">
        <v>0.9</v>
      </c>
      <c r="H12" s="18"/>
      <c r="I12" s="5"/>
      <c r="J12" s="6" t="str">
        <f>IF(ISBLANK(I12), "", LOOKUP(I12, ItemGroupings!$A$2:$A$1000,ItemGroupings!$D$2:$D$1000))</f>
        <v/>
      </c>
      <c r="K12" s="5"/>
      <c r="L12" s="8" t="s">
        <v>320</v>
      </c>
      <c r="M12" s="8"/>
    </row>
    <row r="13" spans="1:13">
      <c r="A13" s="5" t="s">
        <v>333</v>
      </c>
      <c r="B13" s="5" t="s">
        <v>32</v>
      </c>
      <c r="C13" s="6" t="str">
        <f>LOOKUP(B13, Shops!$A$2:$A$98,Shops!$F$2:$F$98)</f>
        <v>Wedge Park Primary Canteen</v>
      </c>
      <c r="D13" s="5" t="s">
        <v>104</v>
      </c>
      <c r="E13" s="6" t="str">
        <f>LOOKUP(D13, Categories!$A$2:$A$103,Categories!$B$2:$B$103)</f>
        <v>Breakfast</v>
      </c>
      <c r="F13" s="5" t="s">
        <v>344</v>
      </c>
      <c r="G13" s="12">
        <v>6.5</v>
      </c>
      <c r="H13" s="18"/>
      <c r="I13" s="5"/>
      <c r="J13" s="6" t="str">
        <f>IF(ISBLANK(I13), "", LOOKUP(I13, ItemGroupings!$A$2:$A$1000,ItemGroupings!$D$2:$D$1000))</f>
        <v/>
      </c>
      <c r="K13" s="5"/>
      <c r="L13" s="8" t="s">
        <v>320</v>
      </c>
      <c r="M13" s="8"/>
    </row>
    <row r="14" spans="1:13">
      <c r="A14" s="5" t="s">
        <v>334</v>
      </c>
      <c r="B14" s="5" t="s">
        <v>32</v>
      </c>
      <c r="C14" s="6" t="str">
        <f>LOOKUP(B14, Shops!$A$2:$A$98,Shops!$F$2:$F$98)</f>
        <v>Wedge Park Primary Canteen</v>
      </c>
      <c r="D14" s="5" t="s">
        <v>104</v>
      </c>
      <c r="E14" s="6" t="str">
        <f>LOOKUP(D14, Categories!$A$2:$A$103,Categories!$B$2:$B$103)</f>
        <v>Breakfast</v>
      </c>
      <c r="F14" s="5" t="s">
        <v>345</v>
      </c>
      <c r="G14" s="12">
        <v>2.2000000000000002</v>
      </c>
      <c r="H14" s="18"/>
      <c r="I14" s="5"/>
      <c r="J14" s="6" t="str">
        <f>IF(ISBLANK(I14), "", LOOKUP(I14, ItemGroupings!$A$2:$A$1000,ItemGroupings!$D$2:$D$1000))</f>
        <v/>
      </c>
      <c r="K14" s="5"/>
      <c r="L14" s="8" t="s">
        <v>320</v>
      </c>
      <c r="M14" s="8"/>
    </row>
    <row r="15" spans="1:13">
      <c r="A15" s="5" t="s">
        <v>335</v>
      </c>
      <c r="B15" s="5" t="s">
        <v>32</v>
      </c>
      <c r="C15" s="6" t="str">
        <f>LOOKUP(B15, Shops!$A$2:$A$98,Shops!$F$2:$F$98)</f>
        <v>Wedge Park Primary Canteen</v>
      </c>
      <c r="D15" s="5" t="s">
        <v>343</v>
      </c>
      <c r="E15" s="6" t="str">
        <f>LOOKUP(D15, Categories!$A$2:$A$103,Categories!$B$2:$B$103)</f>
        <v>Fruit</v>
      </c>
      <c r="F15" s="5" t="s">
        <v>321</v>
      </c>
      <c r="G15" s="12">
        <v>1.5</v>
      </c>
      <c r="H15" s="18"/>
      <c r="I15" s="5"/>
      <c r="J15" s="6" t="str">
        <f>IF(ISBLANK(I15), "", LOOKUP(I15, ItemGroupings!$A$2:$A$1000,ItemGroupings!$D$2:$D$1000))</f>
        <v/>
      </c>
      <c r="K15" s="5"/>
      <c r="L15" s="8" t="s">
        <v>320</v>
      </c>
      <c r="M15" s="8"/>
    </row>
    <row r="16" spans="1:13">
      <c r="A16" s="5" t="s">
        <v>338</v>
      </c>
      <c r="B16" s="5" t="s">
        <v>32</v>
      </c>
      <c r="C16" s="6" t="str">
        <f>LOOKUP(B16, Shops!$A$2:$A$98,Shops!$F$2:$F$98)</f>
        <v>Wedge Park Primary Canteen</v>
      </c>
      <c r="D16" s="5" t="s">
        <v>343</v>
      </c>
      <c r="E16" s="6" t="str">
        <f>LOOKUP(D16, Categories!$A$2:$A$103,Categories!$B$2:$B$103)</f>
        <v>Fruit</v>
      </c>
      <c r="F16" s="5" t="s">
        <v>326</v>
      </c>
      <c r="G16" s="12">
        <v>1.5</v>
      </c>
      <c r="H16" s="18"/>
      <c r="I16" s="5"/>
      <c r="J16" s="6" t="str">
        <f>IF(ISBLANK(I16), "", LOOKUP(I16, ItemGroupings!$A$2:$A$1000,ItemGroupings!$D$2:$D$1000))</f>
        <v/>
      </c>
      <c r="K16" s="5"/>
      <c r="L16" s="8" t="s">
        <v>320</v>
      </c>
      <c r="M16" s="8"/>
    </row>
    <row r="17" spans="1:13">
      <c r="A17" s="5" t="s">
        <v>339</v>
      </c>
      <c r="B17" s="5" t="s">
        <v>32</v>
      </c>
      <c r="C17" s="6" t="str">
        <f>LOOKUP(B17, Shops!$A$2:$A$98,Shops!$F$2:$F$98)</f>
        <v>Wedge Park Primary Canteen</v>
      </c>
      <c r="D17" s="5" t="s">
        <v>343</v>
      </c>
      <c r="E17" s="6" t="str">
        <f>LOOKUP(D17, Categories!$A$2:$A$103,Categories!$B$2:$B$103)</f>
        <v>Fruit</v>
      </c>
      <c r="F17" s="5" t="s">
        <v>685</v>
      </c>
      <c r="G17" s="12">
        <v>1.5</v>
      </c>
      <c r="H17" s="18"/>
      <c r="I17" s="5"/>
      <c r="J17" s="6" t="str">
        <f>IF(ISBLANK(I17), "", LOOKUP(I17, ItemGroupings!$A$2:$A$1000,ItemGroupings!$D$2:$D$1000))</f>
        <v/>
      </c>
      <c r="K17" s="5"/>
      <c r="L17" s="8" t="s">
        <v>320</v>
      </c>
      <c r="M17" s="8"/>
    </row>
    <row r="18" spans="1:13">
      <c r="A18" s="5" t="s">
        <v>346</v>
      </c>
      <c r="B18" s="5" t="s">
        <v>33</v>
      </c>
      <c r="C18" s="6" t="str">
        <f>LOOKUP(B18, Shops!$A$2:$A$98,Shops!$F$2:$F$98)</f>
        <v>Darley Primary Canteen</v>
      </c>
      <c r="D18" s="5" t="s">
        <v>98</v>
      </c>
      <c r="E18" s="6" t="str">
        <f>LOOKUP(D18, Categories!$A$2:$A$103,Categories!$B$2:$B$103)</f>
        <v>Meals</v>
      </c>
      <c r="F18" s="5" t="s">
        <v>341</v>
      </c>
      <c r="G18" s="12">
        <v>15.5</v>
      </c>
      <c r="H18" s="18"/>
      <c r="I18" s="5"/>
      <c r="J18" s="6" t="str">
        <f>IF(ISBLANK(I18), "", LOOKUP(I18, ItemGroupings!$A$2:$A$1000,ItemGroupings!$D$2:$D$1000))</f>
        <v/>
      </c>
      <c r="K18" s="5"/>
      <c r="L18" s="8" t="s">
        <v>320</v>
      </c>
      <c r="M18" s="8"/>
    </row>
    <row r="19" spans="1:13">
      <c r="A19" s="5" t="s">
        <v>347</v>
      </c>
      <c r="B19" s="5" t="s">
        <v>33</v>
      </c>
      <c r="C19" s="6" t="str">
        <f>LOOKUP(B19, Shops!$A$2:$A$98,Shops!$F$2:$F$98)</f>
        <v>Darley Primary Canteen</v>
      </c>
      <c r="D19" s="5" t="s">
        <v>99</v>
      </c>
      <c r="E19" s="6" t="str">
        <f>LOOKUP(D19, Categories!$A$2:$A$103,Categories!$B$2:$B$103)</f>
        <v>Sandwiches</v>
      </c>
      <c r="F19" s="5" t="s">
        <v>322</v>
      </c>
      <c r="G19" s="12">
        <v>5.2</v>
      </c>
      <c r="H19" s="18"/>
      <c r="I19" s="5"/>
      <c r="J19" s="6" t="str">
        <f>IF(ISBLANK(I19), "", LOOKUP(I19, ItemGroupings!$A$2:$A$1000,ItemGroupings!$D$2:$D$1000))</f>
        <v/>
      </c>
      <c r="K19" s="5"/>
      <c r="L19" s="8" t="s">
        <v>320</v>
      </c>
      <c r="M19" s="8"/>
    </row>
    <row r="20" spans="1:13">
      <c r="A20" s="5" t="s">
        <v>348</v>
      </c>
      <c r="B20" s="5" t="s">
        <v>33</v>
      </c>
      <c r="C20" s="6" t="str">
        <f>LOOKUP(B20, Shops!$A$2:$A$98,Shops!$F$2:$F$98)</f>
        <v>Darley Primary Canteen</v>
      </c>
      <c r="D20" s="5" t="s">
        <v>100</v>
      </c>
      <c r="E20" s="6" t="str">
        <f>LOOKUP(D20, Categories!$A$2:$A$103,Categories!$B$2:$B$103)</f>
        <v>Snacks</v>
      </c>
      <c r="F20" s="5" t="s">
        <v>336</v>
      </c>
      <c r="G20" s="12">
        <v>3</v>
      </c>
      <c r="H20" s="18"/>
      <c r="I20" s="5"/>
      <c r="J20" s="6" t="str">
        <f>IF(ISBLANK(I20), "", LOOKUP(I20, ItemGroupings!$A$2:$A$1000,ItemGroupings!$D$2:$D$1000))</f>
        <v/>
      </c>
      <c r="K20" s="5"/>
      <c r="L20" s="8" t="s">
        <v>320</v>
      </c>
      <c r="M20" s="8"/>
    </row>
    <row r="21" spans="1:13">
      <c r="A21" s="5" t="s">
        <v>349</v>
      </c>
      <c r="B21" s="5" t="s">
        <v>33</v>
      </c>
      <c r="C21" s="6" t="str">
        <f>LOOKUP(B21, Shops!$A$2:$A$98,Shops!$F$2:$F$98)</f>
        <v>Darley Primary Canteen</v>
      </c>
      <c r="D21" s="5" t="s">
        <v>101</v>
      </c>
      <c r="E21" s="6" t="str">
        <f>LOOKUP(D21, Categories!$A$2:$A$103,Categories!$B$2:$B$103)</f>
        <v>Drinks</v>
      </c>
      <c r="F21" s="5" t="s">
        <v>319</v>
      </c>
      <c r="G21" s="12">
        <v>2.7</v>
      </c>
      <c r="H21" s="18"/>
      <c r="I21" s="5"/>
      <c r="J21" s="6" t="str">
        <f>IF(ISBLANK(I21), "", LOOKUP(I21, ItemGroupings!$A$2:$A$1000,ItemGroupings!$D$2:$D$1000))</f>
        <v/>
      </c>
      <c r="K21" s="5"/>
      <c r="L21" s="8" t="s">
        <v>320</v>
      </c>
      <c r="M21" s="8"/>
    </row>
    <row r="22" spans="1:13">
      <c r="A22" s="5" t="s">
        <v>350</v>
      </c>
      <c r="B22" s="5" t="s">
        <v>33</v>
      </c>
      <c r="C22" s="6" t="str">
        <f>LOOKUP(B22, Shops!$A$2:$A$98,Shops!$F$2:$F$98)</f>
        <v>Darley Primary Canteen</v>
      </c>
      <c r="D22" s="5" t="s">
        <v>102</v>
      </c>
      <c r="E22" s="6" t="str">
        <f>LOOKUP(D22, Categories!$A$2:$A$103,Categories!$B$2:$B$103)</f>
        <v>Hot Food</v>
      </c>
      <c r="F22" s="5" t="s">
        <v>340</v>
      </c>
      <c r="G22" s="12">
        <v>5</v>
      </c>
      <c r="H22" s="18"/>
      <c r="I22" s="5"/>
      <c r="J22" s="6" t="str">
        <f>IF(ISBLANK(I22), "", LOOKUP(I22, ItemGroupings!$A$2:$A$1000,ItemGroupings!$D$2:$D$1000))</f>
        <v/>
      </c>
      <c r="K22" s="5"/>
      <c r="L22" s="8" t="s">
        <v>320</v>
      </c>
      <c r="M22" s="8"/>
    </row>
    <row r="23" spans="1:13">
      <c r="A23" s="5" t="s">
        <v>351</v>
      </c>
      <c r="B23" s="5" t="s">
        <v>33</v>
      </c>
      <c r="C23" s="6" t="str">
        <f>LOOKUP(B23, Shops!$A$2:$A$98,Shops!$F$2:$F$98)</f>
        <v>Darley Primary Canteen</v>
      </c>
      <c r="D23" s="5" t="s">
        <v>103</v>
      </c>
      <c r="E23" s="6" t="str">
        <f>LOOKUP(D23, Categories!$A$2:$A$103,Categories!$B$2:$B$103)</f>
        <v>Frozen Treats</v>
      </c>
      <c r="F23" s="5" t="s">
        <v>342</v>
      </c>
      <c r="G23" s="12">
        <v>2.2000000000000002</v>
      </c>
      <c r="H23" s="18"/>
      <c r="I23" s="5"/>
      <c r="J23" s="6" t="str">
        <f>IF(ISBLANK(I23), "", LOOKUP(I23, ItemGroupings!$A$2:$A$1000,ItemGroupings!$D$2:$D$1000))</f>
        <v/>
      </c>
      <c r="K23" s="5"/>
      <c r="L23" s="8" t="s">
        <v>320</v>
      </c>
      <c r="M23" s="8"/>
    </row>
    <row r="24" spans="1:13">
      <c r="A24" s="5" t="s">
        <v>355</v>
      </c>
      <c r="B24" s="5" t="s">
        <v>33</v>
      </c>
      <c r="C24" s="6" t="str">
        <f>LOOKUP(B24, Shops!$A$2:$A$98,Shops!$F$2:$F$98)</f>
        <v>Darley Primary Canteen</v>
      </c>
      <c r="D24" s="5" t="s">
        <v>104</v>
      </c>
      <c r="E24" s="6" t="str">
        <f>LOOKUP(D24, Categories!$A$2:$A$103,Categories!$B$2:$B$103)</f>
        <v>Breakfast</v>
      </c>
      <c r="F24" s="5" t="s">
        <v>352</v>
      </c>
      <c r="G24" s="12">
        <v>6.5</v>
      </c>
      <c r="H24" s="18"/>
      <c r="I24" s="5"/>
      <c r="J24" s="6" t="str">
        <f>IF(ISBLANK(I24), "", LOOKUP(I24, ItemGroupings!$A$2:$A$1000,ItemGroupings!$D$2:$D$1000))</f>
        <v/>
      </c>
      <c r="K24" s="5"/>
      <c r="L24" s="8" t="s">
        <v>320</v>
      </c>
      <c r="M24" s="8"/>
    </row>
    <row r="25" spans="1:13">
      <c r="A25" s="5" t="s">
        <v>679</v>
      </c>
      <c r="B25" s="5" t="s">
        <v>33</v>
      </c>
      <c r="C25" s="6" t="str">
        <f>LOOKUP(B25, Shops!$A$2:$A$98,Shops!$F$2:$F$98)</f>
        <v>Darley Primary Canteen</v>
      </c>
      <c r="D25" s="5" t="s">
        <v>104</v>
      </c>
      <c r="E25" s="6" t="str">
        <f>LOOKUP(D25, Categories!$A$2:$A$103,Categories!$B$2:$B$103)</f>
        <v>Breakfast</v>
      </c>
      <c r="F25" s="5" t="s">
        <v>353</v>
      </c>
      <c r="G25" s="12">
        <v>2.2000000000000002</v>
      </c>
      <c r="H25" s="18"/>
      <c r="I25" s="5"/>
      <c r="J25" s="6" t="str">
        <f>IF(ISBLANK(I25), "", LOOKUP(I25, ItemGroupings!$A$2:$A$1000,ItemGroupings!$D$2:$D$1000))</f>
        <v/>
      </c>
      <c r="K25" s="5"/>
      <c r="L25" s="8" t="s">
        <v>320</v>
      </c>
      <c r="M25" s="8"/>
    </row>
    <row r="26" spans="1:13">
      <c r="A26" s="5" t="s">
        <v>680</v>
      </c>
      <c r="B26" s="5" t="s">
        <v>33</v>
      </c>
      <c r="C26" s="6" t="str">
        <f>LOOKUP(B26, Shops!$A$2:$A$98,Shops!$F$2:$F$98)</f>
        <v>Darley Primary Canteen</v>
      </c>
      <c r="D26" s="5" t="s">
        <v>343</v>
      </c>
      <c r="E26" s="6" t="str">
        <f>LOOKUP(D26, Categories!$A$2:$A$103,Categories!$B$2:$B$103)</f>
        <v>Fruit</v>
      </c>
      <c r="F26" s="5" t="s">
        <v>326</v>
      </c>
      <c r="G26" s="12">
        <v>1.1000000000000001</v>
      </c>
      <c r="H26" s="18"/>
      <c r="I26" s="5"/>
      <c r="J26" s="6" t="str">
        <f>IF(ISBLANK(I26), "", LOOKUP(I26, ItemGroupings!$A$2:$A$1000,ItemGroupings!$D$2:$D$1000))</f>
        <v/>
      </c>
      <c r="K26" s="5"/>
      <c r="L26" s="8" t="s">
        <v>320</v>
      </c>
      <c r="M26" s="8"/>
    </row>
    <row r="27" spans="1:13">
      <c r="A27" s="5" t="s">
        <v>681</v>
      </c>
      <c r="B27" s="5" t="s">
        <v>33</v>
      </c>
      <c r="C27" s="6" t="str">
        <f>LOOKUP(B27, Shops!$A$2:$A$98,Shops!$F$2:$F$98)</f>
        <v>Darley Primary Canteen</v>
      </c>
      <c r="D27" s="5" t="s">
        <v>343</v>
      </c>
      <c r="E27" s="6" t="str">
        <f>LOOKUP(D27, Categories!$A$2:$A$103,Categories!$B$2:$B$103)</f>
        <v>Fruit</v>
      </c>
      <c r="F27" s="5" t="s">
        <v>354</v>
      </c>
      <c r="G27" s="12">
        <v>1</v>
      </c>
      <c r="H27" s="18"/>
      <c r="I27" s="5"/>
      <c r="J27" s="6" t="str">
        <f>IF(ISBLANK(I27), "", LOOKUP(I27, ItemGroupings!$A$2:$A$1000,ItemGroupings!$D$2:$D$1000))</f>
        <v/>
      </c>
      <c r="K27" s="5"/>
      <c r="L27" s="8" t="s">
        <v>320</v>
      </c>
      <c r="M27" s="8"/>
    </row>
    <row r="28" spans="1:13">
      <c r="A28" s="5" t="s">
        <v>682</v>
      </c>
      <c r="B28" s="5" t="s">
        <v>33</v>
      </c>
      <c r="C28" s="6" t="str">
        <f>LOOKUP(B28, Shops!$A$2:$A$98,Shops!$F$2:$F$98)</f>
        <v>Darley Primary Canteen</v>
      </c>
      <c r="D28" s="5" t="s">
        <v>343</v>
      </c>
      <c r="E28" s="6" t="str">
        <f>LOOKUP(D28, Categories!$A$2:$A$103,Categories!$B$2:$B$103)</f>
        <v>Fruit</v>
      </c>
      <c r="F28" s="5" t="s">
        <v>685</v>
      </c>
      <c r="G28" s="12">
        <v>1.5</v>
      </c>
      <c r="H28" s="18"/>
      <c r="I28" s="5"/>
      <c r="J28" s="6" t="str">
        <f>IF(ISBLANK(I28), "", LOOKUP(I28, ItemGroupings!$A$2:$A$1000,ItemGroupings!$D$2:$D$1000))</f>
        <v/>
      </c>
      <c r="K28" s="5"/>
      <c r="L28" s="8" t="s">
        <v>320</v>
      </c>
      <c r="M28" s="8"/>
    </row>
    <row r="29" spans="1:13">
      <c r="A29" s="5" t="s">
        <v>683</v>
      </c>
      <c r="B29" s="5" t="s">
        <v>32</v>
      </c>
      <c r="C29" s="6" t="str">
        <f>LOOKUP(B29, Shops!$A$2:$A$98,Shops!$F$2:$F$98)</f>
        <v>Wedge Park Primary Canteen</v>
      </c>
      <c r="D29" s="5" t="s">
        <v>102</v>
      </c>
      <c r="E29" s="6" t="str">
        <f>LOOKUP(D29, Categories!$A$2:$A$103,Categories!$B$2:$B$103)</f>
        <v>Hot Food</v>
      </c>
      <c r="F29" s="5" t="s">
        <v>667</v>
      </c>
      <c r="G29" s="12">
        <v>0</v>
      </c>
      <c r="H29" s="18"/>
      <c r="I29" s="5"/>
      <c r="J29" s="6" t="str">
        <f>IF(ISBLANK(I29), "", LOOKUP(I29, ItemGroupings!$A$2:$A$1000,ItemGroupings!$D$2:$D$1000))</f>
        <v/>
      </c>
      <c r="K29" s="5"/>
      <c r="L29" s="8" t="s">
        <v>320</v>
      </c>
      <c r="M29" s="8"/>
    </row>
    <row r="30" spans="1:13">
      <c r="A30" s="5" t="s">
        <v>686</v>
      </c>
      <c r="B30" s="5" t="s">
        <v>33</v>
      </c>
      <c r="C30" s="6" t="str">
        <f>LOOKUP(B30, Shops!$A$2:$A$98,Shops!$F$2:$F$98)</f>
        <v>Darley Primary Canteen</v>
      </c>
      <c r="D30" s="5" t="s">
        <v>102</v>
      </c>
      <c r="E30" s="6" t="str">
        <f>LOOKUP(D30, Categories!$A$2:$A$103,Categories!$B$2:$B$103)</f>
        <v>Hot Food</v>
      </c>
      <c r="F30" s="5" t="s">
        <v>667</v>
      </c>
      <c r="G30" s="12">
        <v>0</v>
      </c>
      <c r="H30" s="18"/>
      <c r="I30" s="5"/>
      <c r="J30" s="6" t="str">
        <f>IF(ISBLANK(I30), "", LOOKUP(I30, ItemGroupings!$A$2:$A$1000,ItemGroupings!$D$2:$D$1000))</f>
        <v/>
      </c>
      <c r="K30" s="5"/>
      <c r="L30" s="8" t="s">
        <v>320</v>
      </c>
      <c r="M30" s="8"/>
    </row>
    <row r="31" spans="1:13">
      <c r="A31" s="5" t="s">
        <v>687</v>
      </c>
      <c r="B31" s="5" t="s">
        <v>32</v>
      </c>
      <c r="C31" s="6" t="str">
        <f>LOOKUP(B31, Shops!$A$2:$A$98,Shops!$F$2:$F$98)</f>
        <v>Wedge Park Primary Canteen</v>
      </c>
      <c r="D31" s="5" t="s">
        <v>101</v>
      </c>
      <c r="E31" s="6" t="str">
        <f>LOOKUP(D31, Categories!$A$2:$A$103,Categories!$B$2:$B$103)</f>
        <v>Drinks</v>
      </c>
      <c r="F31" s="5" t="s">
        <v>669</v>
      </c>
      <c r="G31" s="12">
        <v>5.5</v>
      </c>
      <c r="H31" s="18" t="s">
        <v>12</v>
      </c>
      <c r="I31" s="5"/>
      <c r="J31" s="6" t="str">
        <f>IF(ISBLANK(I31), "", LOOKUP(I31, ItemGroupings!$A$2:$A$1000,ItemGroupings!$D$2:$D$1000))</f>
        <v/>
      </c>
      <c r="K31" s="5"/>
      <c r="L31" s="8" t="s">
        <v>320</v>
      </c>
      <c r="M31" s="8"/>
    </row>
    <row r="32" spans="1:13">
      <c r="A32" s="5" t="s">
        <v>687</v>
      </c>
      <c r="B32" s="5" t="s">
        <v>32</v>
      </c>
      <c r="C32" s="6" t="str">
        <f>LOOKUP(B32, Shops!$A$2:$A$98,Shops!$F$2:$F$98)</f>
        <v>Wedge Park Primary Canteen</v>
      </c>
      <c r="D32" s="5" t="s">
        <v>101</v>
      </c>
      <c r="E32" s="6" t="str">
        <f>LOOKUP(D32, Categories!$A$2:$A$103,Categories!$B$2:$B$103)</f>
        <v>Drinks</v>
      </c>
      <c r="F32" s="5" t="s">
        <v>684</v>
      </c>
      <c r="G32" s="12">
        <v>2.5</v>
      </c>
      <c r="H32" s="18" t="s">
        <v>16</v>
      </c>
      <c r="I32" s="5"/>
      <c r="J32" s="6" t="str">
        <f>IF(ISBLANK(I32), "", LOOKUP(I32, ItemGroupings!$A$2:$A$1000,ItemGroupings!$D$2:$D$1000))</f>
        <v/>
      </c>
      <c r="K32" s="5"/>
      <c r="L32" s="8" t="s">
        <v>320</v>
      </c>
      <c r="M32" s="8"/>
    </row>
    <row r="33" spans="1:12">
      <c r="A33" s="5" t="s">
        <v>786</v>
      </c>
      <c r="B33" s="5" t="s">
        <v>787</v>
      </c>
      <c r="C33" s="6" t="str">
        <f>LOOKUP(B33, Shops!$A$2:$A$98,Shops!$F$2:$F$98)</f>
        <v>Wedge Park Uniform Shop</v>
      </c>
      <c r="D33" s="5" t="s">
        <v>788</v>
      </c>
      <c r="E33" s="6" t="str">
        <f>LOOKUP(D33, Categories!$A$2:$A$103,Categories!$B$2:$B$103)</f>
        <v>School Uniform</v>
      </c>
      <c r="F33" s="5" t="s">
        <v>794</v>
      </c>
      <c r="G33" s="12">
        <v>15</v>
      </c>
      <c r="H33" s="18" t="s">
        <v>16</v>
      </c>
      <c r="J33" s="6" t="str">
        <f>IF(ISBLANK(I33), "", LOOKUP(I33, ItemGroupings!$A$2:$A$1000,ItemGroupings!$D$2:$D$1000))</f>
        <v/>
      </c>
      <c r="L33" s="9" t="s">
        <v>320</v>
      </c>
    </row>
    <row r="34" spans="1:12">
      <c r="A34" s="5" t="s">
        <v>795</v>
      </c>
      <c r="B34" s="5" t="s">
        <v>787</v>
      </c>
      <c r="C34" s="6" t="str">
        <f>LOOKUP(B34, Shops!$A$2:$A$98,Shops!$F$2:$F$98)</f>
        <v>Wedge Park Uniform Shop</v>
      </c>
      <c r="D34" s="5" t="s">
        <v>788</v>
      </c>
      <c r="E34" s="6" t="str">
        <f>LOOKUP(D34, Categories!$A$2:$A$103,Categories!$B$2:$B$103)</f>
        <v>School Uniform</v>
      </c>
      <c r="F34" s="5" t="s">
        <v>797</v>
      </c>
      <c r="G34" s="12">
        <v>15</v>
      </c>
      <c r="H34" s="18" t="s">
        <v>16</v>
      </c>
      <c r="J34" s="6" t="str">
        <f>IF(ISBLANK(I34), "", LOOKUP(I34, ItemGroupings!$A$2:$A$1000,ItemGroupings!$D$2:$D$1000))</f>
        <v/>
      </c>
      <c r="L34" s="9" t="s">
        <v>320</v>
      </c>
    </row>
    <row r="35" spans="1:12">
      <c r="A35" s="5" t="s">
        <v>796</v>
      </c>
      <c r="B35" s="5" t="s">
        <v>787</v>
      </c>
      <c r="C35" s="6" t="str">
        <f>LOOKUP(B35, Shops!$A$2:$A$98,Shops!$F$2:$F$98)</f>
        <v>Wedge Park Uniform Shop</v>
      </c>
      <c r="D35" s="5" t="s">
        <v>788</v>
      </c>
      <c r="E35" s="6" t="str">
        <f>LOOKUP(D35, Categories!$A$2:$A$103,Categories!$B$2:$B$103)</f>
        <v>School Uniform</v>
      </c>
      <c r="F35" s="5" t="s">
        <v>798</v>
      </c>
      <c r="G35" s="12">
        <v>15</v>
      </c>
      <c r="H35" s="18" t="s">
        <v>16</v>
      </c>
      <c r="J35" s="6" t="str">
        <f>IF(ISBLANK(I35), "", LOOKUP(I35, ItemGroupings!$A$2:$A$1000,ItemGroupings!$D$2:$D$1000))</f>
        <v/>
      </c>
      <c r="L35" s="9" t="s">
        <v>320</v>
      </c>
    </row>
    <row r="36" spans="1:12">
      <c r="A36" s="5" t="s">
        <v>800</v>
      </c>
      <c r="B36" s="5" t="s">
        <v>787</v>
      </c>
      <c r="C36" s="6" t="str">
        <f>LOOKUP(B36, Shops!$A$2:$A$98,Shops!$F$2:$F$98)</f>
        <v>Wedge Park Uniform Shop</v>
      </c>
      <c r="D36" s="5" t="s">
        <v>790</v>
      </c>
      <c r="E36" s="6" t="str">
        <f>LOOKUP(D36, Categories!$A$2:$A$103,Categories!$B$2:$B$103)</f>
        <v>School Shoes</v>
      </c>
      <c r="F36" s="5" t="s">
        <v>799</v>
      </c>
      <c r="G36" s="12">
        <v>10</v>
      </c>
      <c r="H36" s="18" t="s">
        <v>16</v>
      </c>
      <c r="J36" s="6" t="str">
        <f>IF(ISBLANK(I36), "", LOOKUP(I36, ItemGroupings!$A$2:$A$1000,ItemGroupings!$D$2:$D$1000))</f>
        <v/>
      </c>
      <c r="L36" s="9" t="s">
        <v>320</v>
      </c>
    </row>
    <row r="37" spans="1:12">
      <c r="A37" s="5" t="s">
        <v>801</v>
      </c>
      <c r="B37" s="5" t="s">
        <v>787</v>
      </c>
      <c r="C37" s="6" t="str">
        <f>LOOKUP(B37, Shops!$A$2:$A$98,Shops!$F$2:$F$98)</f>
        <v>Wedge Park Uniform Shop</v>
      </c>
      <c r="D37" s="5" t="s">
        <v>792</v>
      </c>
      <c r="E37" s="6" t="str">
        <f>LOOKUP(D37, Categories!$A$2:$A$103,Categories!$B$2:$B$103)</f>
        <v>School Ties</v>
      </c>
      <c r="F37" s="5" t="s">
        <v>802</v>
      </c>
      <c r="G37" s="12">
        <v>5</v>
      </c>
      <c r="H37" s="18" t="s">
        <v>16</v>
      </c>
      <c r="J37" s="6" t="str">
        <f>IF(ISBLANK(I37), "", LOOKUP(I37, ItemGroupings!$A$2:$A$1000,ItemGroupings!$D$2:$D$1000))</f>
        <v/>
      </c>
      <c r="L37" s="9" t="s">
        <v>320</v>
      </c>
    </row>
  </sheetData>
  <sheetProtection selectLockedCells="1" selectUnlockedCells="1"/>
  <phoneticPr fontId="2" type="noConversion"/>
  <pageMargins left="0.75000000000000011" right="0.75000000000000011" top="0.98" bottom="0.98" header="0.51" footer="0.51"/>
  <pageSetup paperSize="9" scale="63" firstPageNumber="0" orientation="landscape" horizontalDpi="300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zoomScale="125" zoomScaleNormal="125" zoomScalePageLayoutView="125" workbookViewId="0">
      <selection activeCell="A13" sqref="A13:A15"/>
    </sheetView>
  </sheetViews>
  <sheetFormatPr baseColWidth="10" defaultColWidth="8.83203125" defaultRowHeight="12" x14ac:dyDescent="0"/>
  <cols>
    <col min="1" max="1" width="15.83203125" bestFit="1" customWidth="1"/>
    <col min="2" max="2" width="36.33203125" customWidth="1"/>
  </cols>
  <sheetData>
    <row r="1" spans="1:2">
      <c r="A1" s="1" t="s">
        <v>1</v>
      </c>
      <c r="B1" s="1" t="s">
        <v>51</v>
      </c>
    </row>
    <row r="2" spans="1:2">
      <c r="A2" s="5" t="s">
        <v>98</v>
      </c>
      <c r="B2" s="5" t="s">
        <v>661</v>
      </c>
    </row>
    <row r="3" spans="1:2">
      <c r="A3" s="5" t="s">
        <v>99</v>
      </c>
      <c r="B3" s="5" t="s">
        <v>105</v>
      </c>
    </row>
    <row r="4" spans="1:2">
      <c r="A4" s="5" t="s">
        <v>100</v>
      </c>
      <c r="B4" s="5" t="s">
        <v>106</v>
      </c>
    </row>
    <row r="5" spans="1:2">
      <c r="A5" s="5" t="s">
        <v>101</v>
      </c>
      <c r="B5" s="5" t="s">
        <v>107</v>
      </c>
    </row>
    <row r="6" spans="1:2">
      <c r="A6" s="5" t="s">
        <v>102</v>
      </c>
      <c r="B6" s="5" t="s">
        <v>337</v>
      </c>
    </row>
    <row r="7" spans="1:2">
      <c r="A7" s="5" t="s">
        <v>103</v>
      </c>
      <c r="B7" s="5" t="s">
        <v>108</v>
      </c>
    </row>
    <row r="8" spans="1:2">
      <c r="A8" s="5" t="s">
        <v>104</v>
      </c>
      <c r="B8" s="5" t="s">
        <v>109</v>
      </c>
    </row>
    <row r="9" spans="1:2">
      <c r="A9" s="5" t="s">
        <v>343</v>
      </c>
      <c r="B9" s="5" t="s">
        <v>110</v>
      </c>
    </row>
    <row r="10" spans="1:2">
      <c r="A10" s="5" t="s">
        <v>658</v>
      </c>
      <c r="B10" s="5" t="s">
        <v>655</v>
      </c>
    </row>
    <row r="11" spans="1:2">
      <c r="A11" s="5" t="s">
        <v>659</v>
      </c>
      <c r="B11" s="5" t="s">
        <v>656</v>
      </c>
    </row>
    <row r="12" spans="1:2">
      <c r="A12" s="5" t="s">
        <v>660</v>
      </c>
      <c r="B12" s="5" t="s">
        <v>657</v>
      </c>
    </row>
    <row r="13" spans="1:2">
      <c r="A13" s="5" t="s">
        <v>788</v>
      </c>
      <c r="B13" s="5" t="s">
        <v>789</v>
      </c>
    </row>
    <row r="14" spans="1:2">
      <c r="A14" s="5" t="s">
        <v>790</v>
      </c>
      <c r="B14" s="5" t="s">
        <v>791</v>
      </c>
    </row>
    <row r="15" spans="1:2">
      <c r="A15" s="5" t="s">
        <v>792</v>
      </c>
      <c r="B15" s="5" t="s">
        <v>793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14.83203125" bestFit="1" customWidth="1"/>
    <col min="2" max="2" width="23.1640625" bestFit="1" customWidth="1"/>
    <col min="3" max="4" width="20.83203125" customWidth="1"/>
    <col min="5" max="5" width="36.33203125" customWidth="1"/>
    <col min="6" max="6" width="10.6640625" customWidth="1"/>
    <col min="7" max="7" width="16" customWidth="1"/>
    <col min="8" max="9" width="16.1640625" customWidth="1"/>
  </cols>
  <sheetData>
    <row r="1" spans="1:9">
      <c r="A1" s="1" t="s">
        <v>1</v>
      </c>
      <c r="B1" s="1" t="s">
        <v>9</v>
      </c>
      <c r="C1" s="1" t="s">
        <v>56</v>
      </c>
      <c r="D1" s="1" t="s">
        <v>69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</row>
    <row r="2" spans="1:9">
      <c r="A2" s="5" t="s">
        <v>8</v>
      </c>
      <c r="B2" s="5" t="s">
        <v>284</v>
      </c>
      <c r="C2" s="5" t="s">
        <v>57</v>
      </c>
      <c r="D2" s="5" t="s">
        <v>70</v>
      </c>
      <c r="E2" s="5" t="s">
        <v>10</v>
      </c>
      <c r="F2" s="5" t="s">
        <v>12</v>
      </c>
      <c r="G2" s="5" t="s">
        <v>16</v>
      </c>
      <c r="H2" s="5" t="s">
        <v>16</v>
      </c>
      <c r="I2" s="5" t="s">
        <v>16</v>
      </c>
    </row>
    <row r="3" spans="1:9">
      <c r="A3" s="5" t="s">
        <v>17</v>
      </c>
      <c r="B3" s="5" t="s">
        <v>285</v>
      </c>
      <c r="C3" s="5" t="s">
        <v>58</v>
      </c>
      <c r="D3" s="5" t="s">
        <v>71</v>
      </c>
      <c r="E3" s="5" t="s">
        <v>10</v>
      </c>
      <c r="F3" s="5" t="s">
        <v>16</v>
      </c>
      <c r="G3" s="5" t="s">
        <v>16</v>
      </c>
      <c r="H3" s="5" t="s">
        <v>16</v>
      </c>
      <c r="I3" s="5" t="s">
        <v>16</v>
      </c>
    </row>
    <row r="4" spans="1:9">
      <c r="A4" s="5" t="s">
        <v>24</v>
      </c>
      <c r="B4" s="5" t="s">
        <v>286</v>
      </c>
      <c r="C4" s="5" t="s">
        <v>59</v>
      </c>
      <c r="D4" s="5" t="s">
        <v>72</v>
      </c>
      <c r="E4" s="5" t="s">
        <v>10</v>
      </c>
      <c r="F4" s="5" t="s">
        <v>12</v>
      </c>
      <c r="G4" s="5" t="s">
        <v>16</v>
      </c>
      <c r="H4" s="5" t="s">
        <v>16</v>
      </c>
      <c r="I4" s="5" t="s">
        <v>16</v>
      </c>
    </row>
    <row r="5" spans="1:9">
      <c r="A5" s="5" t="s">
        <v>25</v>
      </c>
      <c r="B5" s="5" t="s">
        <v>287</v>
      </c>
      <c r="C5" s="5" t="s">
        <v>60</v>
      </c>
      <c r="D5" s="5" t="s">
        <v>73</v>
      </c>
      <c r="E5" s="5" t="s">
        <v>10</v>
      </c>
      <c r="F5" s="5" t="s">
        <v>16</v>
      </c>
      <c r="G5" s="5" t="s">
        <v>16</v>
      </c>
      <c r="H5" s="5" t="s">
        <v>16</v>
      </c>
      <c r="I5" s="5" t="s">
        <v>16</v>
      </c>
    </row>
    <row r="6" spans="1:9">
      <c r="A6" s="5" t="s">
        <v>26</v>
      </c>
      <c r="B6" s="5" t="s">
        <v>288</v>
      </c>
      <c r="C6" s="5" t="s">
        <v>61</v>
      </c>
      <c r="D6" s="5" t="s">
        <v>74</v>
      </c>
      <c r="E6" s="5" t="s">
        <v>10</v>
      </c>
      <c r="F6" s="5" t="s">
        <v>12</v>
      </c>
      <c r="G6" s="5" t="s">
        <v>16</v>
      </c>
      <c r="H6" s="5" t="s">
        <v>16</v>
      </c>
      <c r="I6" s="5" t="s">
        <v>16</v>
      </c>
    </row>
    <row r="7" spans="1:9">
      <c r="A7" s="5" t="s">
        <v>27</v>
      </c>
      <c r="B7" s="5" t="s">
        <v>289</v>
      </c>
      <c r="C7" s="5" t="s">
        <v>62</v>
      </c>
      <c r="D7" s="5" t="s">
        <v>75</v>
      </c>
      <c r="E7" s="5" t="s">
        <v>10</v>
      </c>
      <c r="F7" s="5" t="s">
        <v>16</v>
      </c>
      <c r="G7" s="5" t="s">
        <v>16</v>
      </c>
      <c r="H7" s="5" t="s">
        <v>16</v>
      </c>
      <c r="I7" s="5" t="s">
        <v>16</v>
      </c>
    </row>
    <row r="8" spans="1:9">
      <c r="A8" s="5" t="s">
        <v>28</v>
      </c>
      <c r="B8" s="5" t="s">
        <v>290</v>
      </c>
      <c r="C8" s="5" t="s">
        <v>63</v>
      </c>
      <c r="D8" s="5" t="s">
        <v>76</v>
      </c>
      <c r="E8" s="5" t="s">
        <v>10</v>
      </c>
      <c r="F8" s="5" t="s">
        <v>12</v>
      </c>
      <c r="G8" s="5" t="s">
        <v>16</v>
      </c>
      <c r="H8" s="5" t="s">
        <v>16</v>
      </c>
      <c r="I8" s="5" t="s">
        <v>16</v>
      </c>
    </row>
    <row r="9" spans="1:9">
      <c r="A9" s="5" t="s">
        <v>29</v>
      </c>
      <c r="B9" s="5" t="s">
        <v>291</v>
      </c>
      <c r="C9" s="5" t="s">
        <v>64</v>
      </c>
      <c r="D9" s="5" t="s">
        <v>77</v>
      </c>
      <c r="E9" s="5" t="s">
        <v>10</v>
      </c>
      <c r="F9" s="5" t="s">
        <v>16</v>
      </c>
      <c r="G9" s="5" t="s">
        <v>16</v>
      </c>
      <c r="H9" s="5" t="s">
        <v>16</v>
      </c>
      <c r="I9" s="5" t="s">
        <v>16</v>
      </c>
    </row>
    <row r="10" spans="1:9">
      <c r="A10" s="5" t="s">
        <v>30</v>
      </c>
      <c r="B10" s="5" t="s">
        <v>292</v>
      </c>
      <c r="C10" s="5" t="s">
        <v>65</v>
      </c>
      <c r="D10" s="5" t="s">
        <v>78</v>
      </c>
      <c r="E10" s="5" t="s">
        <v>10</v>
      </c>
      <c r="F10" s="5" t="s">
        <v>12</v>
      </c>
      <c r="G10" s="5" t="s">
        <v>16</v>
      </c>
      <c r="H10" s="5" t="s">
        <v>16</v>
      </c>
      <c r="I10" s="5" t="s">
        <v>16</v>
      </c>
    </row>
    <row r="11" spans="1:9">
      <c r="A11" s="5" t="s">
        <v>49</v>
      </c>
      <c r="B11" s="5" t="s">
        <v>293</v>
      </c>
      <c r="C11" s="5" t="s">
        <v>66</v>
      </c>
      <c r="D11" s="5" t="s">
        <v>79</v>
      </c>
      <c r="E11" s="5" t="s">
        <v>10</v>
      </c>
      <c r="F11" s="5" t="s">
        <v>12</v>
      </c>
      <c r="G11" s="5" t="s">
        <v>16</v>
      </c>
      <c r="H11" s="5" t="s">
        <v>12</v>
      </c>
      <c r="I11" s="5" t="s">
        <v>16</v>
      </c>
    </row>
    <row r="12" spans="1:9">
      <c r="A12" s="5" t="s">
        <v>274</v>
      </c>
      <c r="B12" s="5" t="s">
        <v>294</v>
      </c>
      <c r="C12" s="5" t="s">
        <v>67</v>
      </c>
      <c r="D12" s="5" t="s">
        <v>80</v>
      </c>
      <c r="E12" s="5" t="s">
        <v>10</v>
      </c>
      <c r="F12" s="5" t="s">
        <v>12</v>
      </c>
      <c r="G12" s="5" t="s">
        <v>12</v>
      </c>
      <c r="H12" s="5" t="s">
        <v>16</v>
      </c>
      <c r="I12" s="5" t="s">
        <v>16</v>
      </c>
    </row>
    <row r="13" spans="1:9">
      <c r="A13" s="5" t="s">
        <v>275</v>
      </c>
      <c r="B13" s="5" t="s">
        <v>295</v>
      </c>
      <c r="C13" s="5" t="s">
        <v>68</v>
      </c>
      <c r="D13" s="5" t="s">
        <v>81</v>
      </c>
      <c r="E13" s="5" t="s">
        <v>10</v>
      </c>
      <c r="F13" s="5" t="s">
        <v>12</v>
      </c>
      <c r="G13" s="5" t="s">
        <v>16</v>
      </c>
      <c r="H13" s="5" t="s">
        <v>16</v>
      </c>
      <c r="I13" s="5" t="s">
        <v>12</v>
      </c>
    </row>
    <row r="14" spans="1:9">
      <c r="A14" s="5" t="s">
        <v>276</v>
      </c>
      <c r="B14" s="5" t="s">
        <v>296</v>
      </c>
      <c r="C14" s="5" t="s">
        <v>82</v>
      </c>
      <c r="D14" s="5" t="s">
        <v>83</v>
      </c>
      <c r="E14" s="5" t="s">
        <v>10</v>
      </c>
      <c r="F14" s="5" t="s">
        <v>12</v>
      </c>
      <c r="G14" s="5" t="s">
        <v>16</v>
      </c>
      <c r="H14" s="5" t="s">
        <v>16</v>
      </c>
      <c r="I14" s="5" t="s">
        <v>16</v>
      </c>
    </row>
    <row r="15" spans="1:9">
      <c r="A15" s="5" t="s">
        <v>50</v>
      </c>
      <c r="B15" s="5" t="s">
        <v>297</v>
      </c>
      <c r="C15" s="5" t="s">
        <v>84</v>
      </c>
      <c r="D15" s="5" t="s">
        <v>85</v>
      </c>
      <c r="E15" s="5" t="s">
        <v>10</v>
      </c>
      <c r="F15" s="5" t="s">
        <v>12</v>
      </c>
      <c r="G15" s="5" t="s">
        <v>16</v>
      </c>
      <c r="H15" s="5" t="s">
        <v>16</v>
      </c>
      <c r="I15" s="5" t="s">
        <v>16</v>
      </c>
    </row>
    <row r="16" spans="1:9">
      <c r="A16" s="5" t="s">
        <v>277</v>
      </c>
      <c r="B16" t="s">
        <v>93</v>
      </c>
      <c r="C16" s="5" t="s">
        <v>94</v>
      </c>
      <c r="D16" s="5" t="s">
        <v>95</v>
      </c>
      <c r="E16" s="5" t="s">
        <v>10</v>
      </c>
      <c r="F16" s="5" t="s">
        <v>12</v>
      </c>
      <c r="G16" s="5" t="s">
        <v>16</v>
      </c>
      <c r="H16" s="5" t="s">
        <v>12</v>
      </c>
      <c r="I16" s="5" t="s">
        <v>16</v>
      </c>
    </row>
    <row r="17" spans="1:9">
      <c r="A17" s="5" t="s">
        <v>438</v>
      </c>
      <c r="B17" s="5" t="s">
        <v>435</v>
      </c>
      <c r="C17" s="5" t="s">
        <v>436</v>
      </c>
      <c r="D17" s="5" t="s">
        <v>437</v>
      </c>
      <c r="E17" s="5" t="s">
        <v>10</v>
      </c>
      <c r="F17" s="5" t="s">
        <v>12</v>
      </c>
      <c r="G17" s="5" t="s">
        <v>16</v>
      </c>
      <c r="H17" s="5" t="s">
        <v>16</v>
      </c>
      <c r="I17" s="5" t="s">
        <v>16</v>
      </c>
    </row>
    <row r="18" spans="1:9">
      <c r="A18" s="5" t="s">
        <v>444</v>
      </c>
      <c r="B18" s="5" t="s">
        <v>439</v>
      </c>
      <c r="C18" s="5" t="s">
        <v>442</v>
      </c>
      <c r="D18" s="5" t="s">
        <v>437</v>
      </c>
      <c r="E18" s="5" t="s">
        <v>10</v>
      </c>
      <c r="F18" s="5" t="s">
        <v>12</v>
      </c>
      <c r="G18" s="5" t="s">
        <v>16</v>
      </c>
      <c r="H18" s="5" t="s">
        <v>16</v>
      </c>
      <c r="I18" s="5" t="s">
        <v>16</v>
      </c>
    </row>
    <row r="19" spans="1:9">
      <c r="A19" s="5" t="s">
        <v>445</v>
      </c>
      <c r="B19" s="5" t="s">
        <v>441</v>
      </c>
      <c r="C19" s="5" t="s">
        <v>436</v>
      </c>
      <c r="D19" s="5" t="s">
        <v>443</v>
      </c>
      <c r="E19" s="5" t="s">
        <v>10</v>
      </c>
      <c r="F19" s="5" t="s">
        <v>12</v>
      </c>
      <c r="G19" s="5" t="s">
        <v>16</v>
      </c>
      <c r="H19" s="5" t="s">
        <v>16</v>
      </c>
      <c r="I19" s="5" t="s">
        <v>16</v>
      </c>
    </row>
    <row r="20" spans="1:9">
      <c r="A20" s="5" t="s">
        <v>446</v>
      </c>
      <c r="B20" s="5" t="s">
        <v>447</v>
      </c>
      <c r="C20" s="5" t="s">
        <v>448</v>
      </c>
      <c r="D20" s="5" t="s">
        <v>449</v>
      </c>
      <c r="E20" s="5" t="s">
        <v>10</v>
      </c>
      <c r="F20" s="5" t="s">
        <v>12</v>
      </c>
      <c r="G20" s="5" t="s">
        <v>16</v>
      </c>
      <c r="H20" s="5" t="s">
        <v>16</v>
      </c>
      <c r="I20" s="5" t="s">
        <v>16</v>
      </c>
    </row>
    <row r="21" spans="1:9">
      <c r="A21" s="5" t="s">
        <v>452</v>
      </c>
      <c r="B21" s="5" t="s">
        <v>450</v>
      </c>
      <c r="C21" s="5" t="s">
        <v>448</v>
      </c>
      <c r="D21" s="5" t="s">
        <v>451</v>
      </c>
      <c r="E21" s="5" t="s">
        <v>10</v>
      </c>
      <c r="F21" s="5" t="s">
        <v>12</v>
      </c>
      <c r="G21" s="5" t="s">
        <v>16</v>
      </c>
      <c r="H21" s="5" t="s">
        <v>16</v>
      </c>
      <c r="I21" s="5" t="s">
        <v>16</v>
      </c>
    </row>
    <row r="22" spans="1:9">
      <c r="A22" s="5" t="s">
        <v>455</v>
      </c>
      <c r="B22" s="5" t="s">
        <v>456</v>
      </c>
      <c r="C22" s="5" t="s">
        <v>457</v>
      </c>
      <c r="D22" s="5" t="s">
        <v>458</v>
      </c>
      <c r="E22" s="5" t="s">
        <v>10</v>
      </c>
      <c r="F22" s="5" t="s">
        <v>12</v>
      </c>
      <c r="G22" s="5" t="s">
        <v>16</v>
      </c>
      <c r="H22" s="5" t="s">
        <v>16</v>
      </c>
      <c r="I22" s="5" t="s">
        <v>16</v>
      </c>
    </row>
    <row r="23" spans="1:9">
      <c r="A23" s="5" t="s">
        <v>488</v>
      </c>
      <c r="B23" s="5" t="s">
        <v>489</v>
      </c>
      <c r="C23" s="5" t="s">
        <v>491</v>
      </c>
      <c r="D23" s="5" t="s">
        <v>458</v>
      </c>
      <c r="E23" s="5" t="s">
        <v>10</v>
      </c>
      <c r="F23" s="5" t="s">
        <v>12</v>
      </c>
      <c r="G23" s="5" t="s">
        <v>16</v>
      </c>
      <c r="H23" s="5" t="s">
        <v>16</v>
      </c>
      <c r="I23" s="5" t="s">
        <v>16</v>
      </c>
    </row>
    <row r="24" spans="1:9">
      <c r="A24" s="5" t="s">
        <v>493</v>
      </c>
      <c r="B24" s="5" t="s">
        <v>490</v>
      </c>
      <c r="C24" s="5" t="s">
        <v>492</v>
      </c>
      <c r="D24" s="5" t="s">
        <v>458</v>
      </c>
      <c r="E24" s="5" t="s">
        <v>10</v>
      </c>
      <c r="F24" s="5" t="s">
        <v>12</v>
      </c>
      <c r="G24" s="5" t="s">
        <v>16</v>
      </c>
      <c r="H24" s="5" t="s">
        <v>16</v>
      </c>
      <c r="I24" s="5" t="s">
        <v>16</v>
      </c>
    </row>
    <row r="25" spans="1:9">
      <c r="A25" s="5" t="s">
        <v>494</v>
      </c>
      <c r="B25" s="5" t="s">
        <v>496</v>
      </c>
      <c r="C25" s="5" t="s">
        <v>491</v>
      </c>
      <c r="D25" s="5" t="s">
        <v>498</v>
      </c>
      <c r="E25" s="5" t="s">
        <v>10</v>
      </c>
      <c r="F25" s="5" t="s">
        <v>12</v>
      </c>
      <c r="G25" s="5" t="s">
        <v>16</v>
      </c>
      <c r="H25" s="5" t="s">
        <v>16</v>
      </c>
      <c r="I25" s="5" t="s">
        <v>16</v>
      </c>
    </row>
    <row r="26" spans="1:9">
      <c r="A26" s="5" t="s">
        <v>495</v>
      </c>
      <c r="B26" s="5" t="s">
        <v>497</v>
      </c>
      <c r="C26" s="5" t="s">
        <v>492</v>
      </c>
      <c r="D26" s="5" t="s">
        <v>498</v>
      </c>
      <c r="E26" s="5" t="s">
        <v>10</v>
      </c>
      <c r="F26" s="5" t="s">
        <v>12</v>
      </c>
      <c r="G26" s="5" t="s">
        <v>16</v>
      </c>
      <c r="H26" s="5" t="s">
        <v>16</v>
      </c>
      <c r="I26" s="5" t="s">
        <v>16</v>
      </c>
    </row>
    <row r="27" spans="1:9">
      <c r="A27" s="5" t="s">
        <v>543</v>
      </c>
      <c r="B27" s="5" t="s">
        <v>540</v>
      </c>
      <c r="C27" s="5" t="s">
        <v>541</v>
      </c>
      <c r="D27" s="5" t="s">
        <v>542</v>
      </c>
      <c r="E27" s="5" t="s">
        <v>10</v>
      </c>
      <c r="F27" s="5" t="s">
        <v>12</v>
      </c>
      <c r="G27" s="5" t="s">
        <v>16</v>
      </c>
      <c r="H27" s="5" t="s">
        <v>16</v>
      </c>
      <c r="I27" s="5" t="s">
        <v>16</v>
      </c>
    </row>
    <row r="28" spans="1:9">
      <c r="A28" s="5" t="s">
        <v>631</v>
      </c>
      <c r="B28" s="5" t="s">
        <v>632</v>
      </c>
      <c r="C28" s="5" t="s">
        <v>633</v>
      </c>
      <c r="D28" s="5" t="s">
        <v>634</v>
      </c>
      <c r="E28" s="5" t="s">
        <v>10</v>
      </c>
      <c r="F28" s="5" t="s">
        <v>12</v>
      </c>
      <c r="G28" s="5" t="s">
        <v>16</v>
      </c>
      <c r="H28" s="5" t="s">
        <v>16</v>
      </c>
      <c r="I28" s="5" t="s">
        <v>16</v>
      </c>
    </row>
    <row r="29" spans="1:9">
      <c r="A29" s="5" t="s">
        <v>641</v>
      </c>
      <c r="B29" s="5" t="s">
        <v>644</v>
      </c>
      <c r="C29" s="5" t="s">
        <v>643</v>
      </c>
      <c r="D29" s="5" t="s">
        <v>642</v>
      </c>
      <c r="E29" s="5" t="s">
        <v>10</v>
      </c>
      <c r="F29" s="5" t="s">
        <v>12</v>
      </c>
      <c r="G29" s="5" t="s">
        <v>16</v>
      </c>
      <c r="H29" s="5" t="s">
        <v>16</v>
      </c>
      <c r="I29" s="5" t="s">
        <v>16</v>
      </c>
    </row>
    <row r="30" spans="1:9">
      <c r="A30" s="5" t="s">
        <v>670</v>
      </c>
      <c r="B30" s="5" t="s">
        <v>671</v>
      </c>
      <c r="C30" s="5" t="s">
        <v>672</v>
      </c>
      <c r="D30" s="5" t="s">
        <v>673</v>
      </c>
      <c r="E30" s="5" t="s">
        <v>10</v>
      </c>
      <c r="F30" s="5" t="s">
        <v>12</v>
      </c>
      <c r="G30" s="5" t="s">
        <v>16</v>
      </c>
      <c r="H30" s="5" t="s">
        <v>16</v>
      </c>
      <c r="I30" s="5" t="s">
        <v>16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Ruler="0" zoomScale="125" zoomScaleNormal="125" zoomScalePageLayoutView="125" workbookViewId="0">
      <selection activeCell="E28" sqref="E28"/>
    </sheetView>
  </sheetViews>
  <sheetFormatPr baseColWidth="10" defaultColWidth="8.83203125" defaultRowHeight="12" x14ac:dyDescent="0"/>
  <cols>
    <col min="1" max="1" width="22.1640625" customWidth="1"/>
    <col min="2" max="2" width="16.83203125" customWidth="1"/>
    <col min="3" max="3" width="28.1640625" customWidth="1"/>
    <col min="4" max="4" width="18.5" style="9" customWidth="1"/>
    <col min="5" max="5" width="36.33203125" customWidth="1"/>
  </cols>
  <sheetData>
    <row r="1" spans="1:5">
      <c r="A1" s="1" t="s">
        <v>1</v>
      </c>
      <c r="B1" s="1" t="s">
        <v>301</v>
      </c>
      <c r="C1" s="1" t="s">
        <v>311</v>
      </c>
      <c r="D1" s="7" t="s">
        <v>399</v>
      </c>
      <c r="E1" s="1" t="s">
        <v>400</v>
      </c>
    </row>
    <row r="2" spans="1:5">
      <c r="A2" s="5" t="s">
        <v>407</v>
      </c>
      <c r="B2" s="5" t="s">
        <v>32</v>
      </c>
      <c r="C2" s="6" t="str">
        <f>LOOKUP(B2, Shops!$A$2:$A$98,Shops!$F$2:$F$98)</f>
        <v>Wedge Park Primary Canteen</v>
      </c>
      <c r="D2" s="8" t="s">
        <v>401</v>
      </c>
      <c r="E2" s="5" t="s">
        <v>402</v>
      </c>
    </row>
    <row r="3" spans="1:5">
      <c r="A3" s="5" t="s">
        <v>408</v>
      </c>
      <c r="B3" s="5" t="s">
        <v>32</v>
      </c>
      <c r="C3" s="6" t="str">
        <f>LOOKUP(B3, Shops!$A$2:$A$98,Shops!$F$2:$F$98)</f>
        <v>Wedge Park Primary Canteen</v>
      </c>
      <c r="D3" s="8" t="s">
        <v>403</v>
      </c>
      <c r="E3" s="5" t="s">
        <v>404</v>
      </c>
    </row>
    <row r="4" spans="1:5">
      <c r="A4" s="5" t="s">
        <v>409</v>
      </c>
      <c r="B4" s="5" t="s">
        <v>33</v>
      </c>
      <c r="C4" s="6" t="str">
        <f>LOOKUP(B4, Shops!$A$2:$A$98,Shops!$F$2:$F$98)</f>
        <v>Darley Primary Canteen</v>
      </c>
      <c r="D4" s="8" t="s">
        <v>405</v>
      </c>
      <c r="E4" s="5" t="s">
        <v>402</v>
      </c>
    </row>
    <row r="5" spans="1:5">
      <c r="A5" s="5" t="s">
        <v>410</v>
      </c>
      <c r="B5" s="5" t="s">
        <v>33</v>
      </c>
      <c r="C5" s="6" t="str">
        <f>LOOKUP(B5, Shops!$A$2:$A$98,Shops!$F$2:$F$98)</f>
        <v>Darley Primary Canteen</v>
      </c>
      <c r="D5" s="8" t="s">
        <v>406</v>
      </c>
      <c r="E5" s="5" t="s">
        <v>404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zoomScale="125" zoomScaleNormal="125" zoomScalePageLayoutView="125" workbookViewId="0">
      <selection activeCell="B4" sqref="B4"/>
    </sheetView>
  </sheetViews>
  <sheetFormatPr baseColWidth="10" defaultColWidth="8.83203125" defaultRowHeight="12" x14ac:dyDescent="0"/>
  <cols>
    <col min="1" max="1" width="24.83203125" customWidth="1"/>
    <col min="2" max="2" width="36.33203125" customWidth="1"/>
  </cols>
  <sheetData>
    <row r="1" spans="1:2">
      <c r="A1" s="1" t="s">
        <v>1</v>
      </c>
      <c r="B1" s="1" t="s">
        <v>51</v>
      </c>
    </row>
    <row r="2" spans="1:2">
      <c r="A2" s="5" t="s">
        <v>118</v>
      </c>
      <c r="B2" s="5" t="s">
        <v>722</v>
      </c>
    </row>
    <row r="3" spans="1:2">
      <c r="A3" s="5" t="s">
        <v>119</v>
      </c>
      <c r="B3" s="5" t="s">
        <v>811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15.6640625" bestFit="1" customWidth="1"/>
    <col min="2" max="2" width="27" bestFit="1" customWidth="1"/>
    <col min="3" max="3" width="32.1640625" bestFit="1" customWidth="1"/>
    <col min="4" max="4" width="18.5" style="9" customWidth="1"/>
    <col min="5" max="5" width="36.33203125" customWidth="1"/>
  </cols>
  <sheetData>
    <row r="1" spans="1:5">
      <c r="A1" s="1" t="s">
        <v>1</v>
      </c>
      <c r="B1" s="1" t="s">
        <v>267</v>
      </c>
      <c r="C1" s="1" t="s">
        <v>266</v>
      </c>
      <c r="D1" s="7" t="s">
        <v>133</v>
      </c>
      <c r="E1" s="1" t="s">
        <v>51</v>
      </c>
    </row>
    <row r="2" spans="1:5">
      <c r="A2" s="5" t="s">
        <v>111</v>
      </c>
      <c r="B2" s="5" t="s">
        <v>118</v>
      </c>
      <c r="C2" s="6" t="str">
        <f>LOOKUP(B2, PublicHolidayCollections!$A$2:$A$100,PublicHolidayCollections!$B$2:$B$100)</f>
        <v>Victorian Public Holidays 2016</v>
      </c>
      <c r="D2" s="8">
        <v>42005</v>
      </c>
      <c r="E2" s="5" t="s">
        <v>120</v>
      </c>
    </row>
    <row r="3" spans="1:5">
      <c r="A3" s="5" t="s">
        <v>112</v>
      </c>
      <c r="B3" s="5" t="s">
        <v>118</v>
      </c>
      <c r="C3" s="6" t="str">
        <f>LOOKUP(B3, PublicHolidayCollections!$A$2:$A$100,PublicHolidayCollections!$B$2:$B$100)</f>
        <v>Victorian Public Holidays 2016</v>
      </c>
      <c r="D3" s="8">
        <v>42030</v>
      </c>
      <c r="E3" s="5" t="s">
        <v>723</v>
      </c>
    </row>
    <row r="4" spans="1:5">
      <c r="A4" s="5" t="s">
        <v>113</v>
      </c>
      <c r="B4" s="5" t="s">
        <v>118</v>
      </c>
      <c r="C4" s="6" t="str">
        <f>LOOKUP(B4, PublicHolidayCollections!$A$2:$A$100,PublicHolidayCollections!$B$2:$B$100)</f>
        <v>Victorian Public Holidays 2016</v>
      </c>
      <c r="D4" s="8">
        <v>42072</v>
      </c>
      <c r="E4" s="5" t="s">
        <v>121</v>
      </c>
    </row>
    <row r="5" spans="1:5">
      <c r="A5" s="5" t="s">
        <v>114</v>
      </c>
      <c r="B5" s="5" t="s">
        <v>118</v>
      </c>
      <c r="C5" s="6" t="str">
        <f>LOOKUP(B5, PublicHolidayCollections!$A$2:$A$100,PublicHolidayCollections!$B$2:$B$100)</f>
        <v>Victorian Public Holidays 2016</v>
      </c>
      <c r="D5" s="8">
        <v>42097</v>
      </c>
      <c r="E5" s="5" t="s">
        <v>122</v>
      </c>
    </row>
    <row r="6" spans="1:5">
      <c r="A6" s="5" t="s">
        <v>115</v>
      </c>
      <c r="B6" s="5" t="s">
        <v>118</v>
      </c>
      <c r="C6" s="6" t="str">
        <f>LOOKUP(B6, PublicHolidayCollections!$A$2:$A$100,PublicHolidayCollections!$B$2:$B$100)</f>
        <v>Victorian Public Holidays 2016</v>
      </c>
      <c r="D6" s="8">
        <v>42098</v>
      </c>
      <c r="E6" s="5" t="s">
        <v>123</v>
      </c>
    </row>
    <row r="7" spans="1:5">
      <c r="A7" s="5" t="s">
        <v>116</v>
      </c>
      <c r="B7" s="5" t="s">
        <v>118</v>
      </c>
      <c r="C7" s="6" t="str">
        <f>LOOKUP(B7, PublicHolidayCollections!$A$2:$A$100,PublicHolidayCollections!$B$2:$B$100)</f>
        <v>Victorian Public Holidays 2016</v>
      </c>
      <c r="D7" s="8">
        <v>42100</v>
      </c>
      <c r="E7" s="5" t="s">
        <v>124</v>
      </c>
    </row>
    <row r="8" spans="1:5">
      <c r="A8" s="5" t="s">
        <v>117</v>
      </c>
      <c r="B8" s="5" t="s">
        <v>118</v>
      </c>
      <c r="C8" s="6" t="str">
        <f>LOOKUP(B8, PublicHolidayCollections!$A$2:$A$100,PublicHolidayCollections!$B$2:$B$100)</f>
        <v>Victorian Public Holidays 2016</v>
      </c>
      <c r="D8" s="8">
        <v>42119</v>
      </c>
      <c r="E8" s="5" t="s">
        <v>125</v>
      </c>
    </row>
    <row r="9" spans="1:5">
      <c r="A9" s="5" t="s">
        <v>130</v>
      </c>
      <c r="B9" s="5" t="s">
        <v>118</v>
      </c>
      <c r="C9" s="6" t="str">
        <f>LOOKUP(B9, PublicHolidayCollections!$A$2:$A$100,PublicHolidayCollections!$B$2:$B$100)</f>
        <v>Victorian Public Holidays 2016</v>
      </c>
      <c r="D9" s="8">
        <v>42163</v>
      </c>
      <c r="E9" s="5" t="s">
        <v>126</v>
      </c>
    </row>
    <row r="10" spans="1:5">
      <c r="A10" s="5" t="s">
        <v>131</v>
      </c>
      <c r="B10" s="5" t="s">
        <v>118</v>
      </c>
      <c r="C10" s="6" t="str">
        <f>LOOKUP(B10, PublicHolidayCollections!$A$2:$A$100,PublicHolidayCollections!$B$2:$B$100)</f>
        <v>Victorian Public Holidays 2016</v>
      </c>
      <c r="D10" s="8">
        <v>42311</v>
      </c>
      <c r="E10" s="5" t="s">
        <v>127</v>
      </c>
    </row>
    <row r="11" spans="1:5">
      <c r="A11" s="5" t="s">
        <v>132</v>
      </c>
      <c r="B11" s="5" t="s">
        <v>118</v>
      </c>
      <c r="C11" s="6" t="str">
        <f>LOOKUP(B11, PublicHolidayCollections!$A$2:$A$100,PublicHolidayCollections!$B$2:$B$100)</f>
        <v>Victorian Public Holidays 2016</v>
      </c>
      <c r="D11" s="8">
        <v>42363</v>
      </c>
      <c r="E11" s="5" t="s">
        <v>128</v>
      </c>
    </row>
    <row r="12" spans="1:5">
      <c r="A12" s="5" t="s">
        <v>726</v>
      </c>
      <c r="B12" s="5" t="s">
        <v>118</v>
      </c>
      <c r="C12" s="6" t="str">
        <f>LOOKUP(B12, PublicHolidayCollections!$A$2:$A$100,PublicHolidayCollections!$B$2:$B$100)</f>
        <v>Victorian Public Holidays 2016</v>
      </c>
      <c r="D12" s="8">
        <v>42120</v>
      </c>
      <c r="E12" s="5" t="s">
        <v>129</v>
      </c>
    </row>
    <row r="13" spans="1:5">
      <c r="A13" s="5" t="s">
        <v>725</v>
      </c>
      <c r="B13" s="5" t="s">
        <v>118</v>
      </c>
      <c r="C13" s="6" t="str">
        <f>LOOKUP(B13, PublicHolidayCollections!$A$2:$A$100,PublicHolidayCollections!$B$2:$B$100)</f>
        <v>Victorian Public Holidays 2016</v>
      </c>
      <c r="D13" s="8">
        <v>42122</v>
      </c>
      <c r="E13" s="5" t="s">
        <v>727</v>
      </c>
    </row>
    <row r="14" spans="1:5">
      <c r="A14" s="5" t="s">
        <v>134</v>
      </c>
      <c r="B14" s="5" t="s">
        <v>119</v>
      </c>
      <c r="C14" s="6" t="str">
        <f>LOOKUP(B14, PublicHolidayCollections!$A$2:$A$100,PublicHolidayCollections!$B$2:$B$100)</f>
        <v>Victorian Public Holidays 2017</v>
      </c>
      <c r="D14" s="8">
        <v>42370</v>
      </c>
      <c r="E14" s="5" t="s">
        <v>120</v>
      </c>
    </row>
    <row r="15" spans="1:5">
      <c r="A15" s="5" t="s">
        <v>135</v>
      </c>
      <c r="B15" s="5" t="s">
        <v>119</v>
      </c>
      <c r="C15" s="6" t="str">
        <f>LOOKUP(B15, PublicHolidayCollections!$A$2:$A$100,PublicHolidayCollections!$B$2:$B$100)</f>
        <v>Victorian Public Holidays 2017</v>
      </c>
      <c r="D15" s="8">
        <v>42395</v>
      </c>
      <c r="E15" s="5" t="s">
        <v>723</v>
      </c>
    </row>
    <row r="16" spans="1:5">
      <c r="A16" s="5" t="s">
        <v>136</v>
      </c>
      <c r="B16" s="5" t="s">
        <v>119</v>
      </c>
      <c r="C16" s="6" t="str">
        <f>LOOKUP(B16, PublicHolidayCollections!$A$2:$A$100,PublicHolidayCollections!$B$2:$B$100)</f>
        <v>Victorian Public Holidays 2017</v>
      </c>
      <c r="D16" s="8">
        <v>42443</v>
      </c>
      <c r="E16" s="5" t="s">
        <v>121</v>
      </c>
    </row>
    <row r="17" spans="1:5">
      <c r="A17" s="5" t="s">
        <v>137</v>
      </c>
      <c r="B17" s="5" t="s">
        <v>119</v>
      </c>
      <c r="C17" s="6" t="str">
        <f>LOOKUP(B17, PublicHolidayCollections!$A$2:$A$100,PublicHolidayCollections!$B$2:$B$100)</f>
        <v>Victorian Public Holidays 2017</v>
      </c>
      <c r="D17" s="8">
        <v>42454</v>
      </c>
      <c r="E17" s="5" t="s">
        <v>122</v>
      </c>
    </row>
    <row r="18" spans="1:5">
      <c r="A18" s="5" t="s">
        <v>138</v>
      </c>
      <c r="B18" s="5" t="s">
        <v>119</v>
      </c>
      <c r="C18" s="6" t="str">
        <f>LOOKUP(B18, PublicHolidayCollections!$A$2:$A$100,PublicHolidayCollections!$B$2:$B$100)</f>
        <v>Victorian Public Holidays 2017</v>
      </c>
      <c r="D18" s="8">
        <v>42455</v>
      </c>
      <c r="E18" s="5" t="s">
        <v>123</v>
      </c>
    </row>
    <row r="19" spans="1:5">
      <c r="A19" s="5" t="s">
        <v>139</v>
      </c>
      <c r="B19" s="5" t="s">
        <v>119</v>
      </c>
      <c r="C19" s="6" t="str">
        <f>LOOKUP(B19, PublicHolidayCollections!$A$2:$A$100,PublicHolidayCollections!$B$2:$B$100)</f>
        <v>Victorian Public Holidays 2017</v>
      </c>
      <c r="D19" s="8">
        <v>42457</v>
      </c>
      <c r="E19" s="5" t="s">
        <v>124</v>
      </c>
    </row>
    <row r="20" spans="1:5">
      <c r="A20" s="5" t="s">
        <v>140</v>
      </c>
      <c r="B20" s="5" t="s">
        <v>119</v>
      </c>
      <c r="C20" s="6" t="str">
        <f>LOOKUP(B20, PublicHolidayCollections!$A$2:$A$100,PublicHolidayCollections!$B$2:$B$100)</f>
        <v>Victorian Public Holidays 2017</v>
      </c>
      <c r="D20" s="8">
        <v>42485</v>
      </c>
      <c r="E20" s="5" t="s">
        <v>125</v>
      </c>
    </row>
    <row r="21" spans="1:5">
      <c r="A21" s="5" t="s">
        <v>141</v>
      </c>
      <c r="B21" s="5" t="s">
        <v>119</v>
      </c>
      <c r="C21" s="6" t="str">
        <f>LOOKUP(B21, PublicHolidayCollections!$A$2:$A$100,PublicHolidayCollections!$B$2:$B$100)</f>
        <v>Victorian Public Holidays 2017</v>
      </c>
      <c r="D21" s="8">
        <v>42534</v>
      </c>
      <c r="E21" s="5" t="s">
        <v>126</v>
      </c>
    </row>
    <row r="22" spans="1:5">
      <c r="A22" s="5" t="s">
        <v>142</v>
      </c>
      <c r="B22" s="5" t="s">
        <v>119</v>
      </c>
      <c r="C22" s="6" t="str">
        <f>LOOKUP(B22, PublicHolidayCollections!$A$2:$A$100,PublicHolidayCollections!$B$2:$B$100)</f>
        <v>Victorian Public Holidays 2017</v>
      </c>
      <c r="D22" s="8">
        <v>42675</v>
      </c>
      <c r="E22" s="5" t="s">
        <v>127</v>
      </c>
    </row>
    <row r="23" spans="1:5">
      <c r="A23" s="5" t="s">
        <v>143</v>
      </c>
      <c r="B23" s="5" t="s">
        <v>119</v>
      </c>
      <c r="C23" s="6" t="str">
        <f>LOOKUP(B23, PublicHolidayCollections!$A$2:$A$100,PublicHolidayCollections!$B$2:$B$100)</f>
        <v>Victorian Public Holidays 2017</v>
      </c>
      <c r="D23" s="8">
        <v>42731</v>
      </c>
      <c r="E23" s="5" t="s">
        <v>724</v>
      </c>
    </row>
    <row r="24" spans="1:5">
      <c r="A24" s="5" t="s">
        <v>144</v>
      </c>
      <c r="B24" s="5" t="s">
        <v>119</v>
      </c>
      <c r="C24" s="6" t="str">
        <f>LOOKUP(B24, PublicHolidayCollections!$A$2:$A$100,PublicHolidayCollections!$B$2:$B$100)</f>
        <v>Victorian Public Holidays 2017</v>
      </c>
      <c r="D24" s="8">
        <v>42730</v>
      </c>
      <c r="E24" s="5" t="s">
        <v>129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zoomScale="125" zoomScaleNormal="125" zoomScalePageLayoutView="125" workbookViewId="0">
      <selection activeCell="A2" sqref="A2"/>
    </sheetView>
  </sheetViews>
  <sheetFormatPr baseColWidth="10" defaultColWidth="8.83203125" defaultRowHeight="12" x14ac:dyDescent="0"/>
  <cols>
    <col min="1" max="1" width="15.83203125" bestFit="1" customWidth="1"/>
    <col min="2" max="3" width="36.33203125" customWidth="1"/>
  </cols>
  <sheetData>
    <row r="1" spans="1:3">
      <c r="A1" s="1" t="s">
        <v>1</v>
      </c>
      <c r="B1" s="1" t="s">
        <v>149</v>
      </c>
      <c r="C1" s="1" t="s">
        <v>23</v>
      </c>
    </row>
    <row r="2" spans="1:3">
      <c r="A2" s="5" t="s">
        <v>154</v>
      </c>
      <c r="B2" s="5" t="s">
        <v>298</v>
      </c>
      <c r="C2" s="5" t="s">
        <v>300</v>
      </c>
    </row>
    <row r="3" spans="1:3">
      <c r="A3" s="5" t="s">
        <v>155</v>
      </c>
      <c r="B3" s="5" t="s">
        <v>662</v>
      </c>
      <c r="C3" s="5" t="s">
        <v>663</v>
      </c>
    </row>
    <row r="4" spans="1:3">
      <c r="A4" s="5" t="s">
        <v>156</v>
      </c>
      <c r="B4" s="5" t="s">
        <v>150</v>
      </c>
      <c r="C4" s="5" t="s">
        <v>224</v>
      </c>
    </row>
    <row r="5" spans="1:3">
      <c r="A5" s="5" t="s">
        <v>157</v>
      </c>
      <c r="B5" t="s">
        <v>666</v>
      </c>
      <c r="C5" t="s">
        <v>665</v>
      </c>
    </row>
    <row r="6" spans="1:3">
      <c r="A6" s="5" t="s">
        <v>299</v>
      </c>
      <c r="B6" s="5" t="s">
        <v>596</v>
      </c>
      <c r="C6" s="5" t="s">
        <v>597</v>
      </c>
    </row>
    <row r="7" spans="1:3">
      <c r="A7" s="5" t="s">
        <v>413</v>
      </c>
      <c r="B7" s="5" t="s">
        <v>151</v>
      </c>
      <c r="C7" s="5" t="s">
        <v>225</v>
      </c>
    </row>
    <row r="8" spans="1:3">
      <c r="A8" s="5" t="s">
        <v>598</v>
      </c>
      <c r="B8" s="5" t="s">
        <v>152</v>
      </c>
      <c r="C8" s="5" t="s">
        <v>226</v>
      </c>
    </row>
    <row r="9" spans="1:3">
      <c r="A9" s="5" t="s">
        <v>664</v>
      </c>
      <c r="B9" s="5" t="s">
        <v>153</v>
      </c>
      <c r="C9" s="5" t="s">
        <v>227</v>
      </c>
    </row>
    <row r="10" spans="1:3">
      <c r="A10" s="5" t="s">
        <v>688</v>
      </c>
      <c r="B10" s="5" t="s">
        <v>414</v>
      </c>
      <c r="C10" s="5" t="s">
        <v>415</v>
      </c>
    </row>
    <row r="11" spans="1:3">
      <c r="A11" s="5" t="s">
        <v>763</v>
      </c>
      <c r="B11" s="5" t="s">
        <v>766</v>
      </c>
      <c r="C11" s="5" t="s">
        <v>767</v>
      </c>
    </row>
    <row r="12" spans="1:3">
      <c r="A12" s="5" t="s">
        <v>768</v>
      </c>
      <c r="B12" s="5" t="s">
        <v>764</v>
      </c>
      <c r="C12" s="5" t="s">
        <v>765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Ruler="0" zoomScale="125" zoomScaleNormal="125" zoomScalePageLayoutView="125" workbookViewId="0">
      <selection activeCell="A2" sqref="A2"/>
    </sheetView>
  </sheetViews>
  <sheetFormatPr baseColWidth="10" defaultColWidth="8.83203125" defaultRowHeight="12" x14ac:dyDescent="0"/>
  <cols>
    <col min="1" max="1" width="14.83203125" bestFit="1" customWidth="1"/>
    <col min="2" max="3" width="18.5" customWidth="1"/>
    <col min="4" max="5" width="40.83203125" customWidth="1"/>
  </cols>
  <sheetData>
    <row r="1" spans="1:5">
      <c r="A1" s="1" t="s">
        <v>1</v>
      </c>
      <c r="B1" s="1" t="s">
        <v>21</v>
      </c>
      <c r="C1" s="1" t="s">
        <v>22</v>
      </c>
      <c r="D1" s="1" t="s">
        <v>9</v>
      </c>
      <c r="E1" s="1" t="s">
        <v>18</v>
      </c>
    </row>
    <row r="2" spans="1:5">
      <c r="A2" s="5" t="s">
        <v>278</v>
      </c>
      <c r="B2" s="5" t="s">
        <v>8</v>
      </c>
      <c r="C2" s="5" t="s">
        <v>19</v>
      </c>
      <c r="D2" s="6" t="str">
        <f>LOOKUP(B2, Users!$A$2:$A$112, Users!$B$2:$B$112)</f>
        <v>fred@test.com</v>
      </c>
      <c r="E2" s="6" t="str">
        <f>LOOKUP(C2, Authorities!$A$2:$A$99, Authorities!$B$2:$B$99)</f>
        <v>ROLE_USER</v>
      </c>
    </row>
    <row r="3" spans="1:5">
      <c r="A3" s="5" t="s">
        <v>279</v>
      </c>
      <c r="B3" s="5" t="s">
        <v>8</v>
      </c>
      <c r="C3" s="5" t="s">
        <v>20</v>
      </c>
      <c r="D3" s="6" t="str">
        <f>LOOKUP(B3, Users!$A$2:$A$112, Users!$B$2:$B$112)</f>
        <v>fred@test.com</v>
      </c>
      <c r="E3" s="6" t="str">
        <f>LOOKUP(C3, Authorities!$A$2:$A$99, Authorities!$B$2:$B$99)</f>
        <v>ROLE_SYSUSER</v>
      </c>
    </row>
    <row r="4" spans="1:5">
      <c r="A4" s="5" t="s">
        <v>280</v>
      </c>
      <c r="B4" s="5" t="s">
        <v>24</v>
      </c>
      <c r="C4" s="5" t="s">
        <v>19</v>
      </c>
      <c r="D4" s="6" t="str">
        <f>LOOKUP(B4, Users!$A$2:$A$112, Users!$B$2:$B$112)</f>
        <v>peter@test.com</v>
      </c>
      <c r="E4" s="6" t="str">
        <f>LOOKUP(C4, Authorities!$A$2:$A$99, Authorities!$B$2:$B$99)</f>
        <v>ROLE_USER</v>
      </c>
    </row>
    <row r="5" spans="1:5">
      <c r="A5" s="5" t="s">
        <v>281</v>
      </c>
      <c r="B5" s="5" t="s">
        <v>26</v>
      </c>
      <c r="C5" s="5" t="s">
        <v>19</v>
      </c>
      <c r="D5" s="6" t="str">
        <f>LOOKUP(B5, Users!$A$2:$A$112, Users!$B$2:$B$112)</f>
        <v>ian@test.com</v>
      </c>
      <c r="E5" s="6" t="str">
        <f>LOOKUP(C5, Authorities!$A$2:$A$99, Authorities!$B$2:$B$99)</f>
        <v>ROLE_USER</v>
      </c>
    </row>
    <row r="6" spans="1:5">
      <c r="A6" s="5" t="s">
        <v>282</v>
      </c>
      <c r="B6" s="5" t="s">
        <v>276</v>
      </c>
      <c r="C6" s="5" t="s">
        <v>19</v>
      </c>
      <c r="D6" s="6" t="str">
        <f>LOOKUP(B6, Users!$A$2:$A$112, Users!$B$2:$B$112)</f>
        <v>tehan@test.com</v>
      </c>
      <c r="E6" s="6" t="str">
        <f>LOOKUP(C6, Authorities!$A$2:$A$99, Authorities!$B$2:$B$99)</f>
        <v>ROLE_USER</v>
      </c>
    </row>
    <row r="7" spans="1:5">
      <c r="A7" s="5" t="s">
        <v>283</v>
      </c>
      <c r="B7" s="5" t="s">
        <v>276</v>
      </c>
      <c r="C7" s="5" t="s">
        <v>20</v>
      </c>
      <c r="D7" s="6" t="str">
        <f>LOOKUP(B7, Users!$A$2:$A$112, Users!$B$2:$B$112)</f>
        <v>tehan@test.com</v>
      </c>
      <c r="E7" s="6" t="str">
        <f>LOOKUP(C7, Authorities!$A$2:$A$99, Authorities!$B$2:$B$99)</f>
        <v>ROLE_SYSUSER</v>
      </c>
    </row>
    <row r="8" spans="1:5">
      <c r="A8" s="5" t="s">
        <v>459</v>
      </c>
      <c r="B8" s="5" t="s">
        <v>50</v>
      </c>
      <c r="C8" s="5" t="s">
        <v>19</v>
      </c>
      <c r="D8" s="6" t="str">
        <f>LOOKUP(B8, Users!$A$2:$A$112, Users!$B$2:$B$112)</f>
        <v>andrew@test.com</v>
      </c>
      <c r="E8" s="6" t="str">
        <f>LOOKUP(C8, Authorities!$A$2:$A$99, Authorities!$B$2:$B$99)</f>
        <v>ROLE_USER</v>
      </c>
    </row>
    <row r="9" spans="1:5">
      <c r="A9" s="5" t="s">
        <v>461</v>
      </c>
      <c r="B9" s="5" t="s">
        <v>50</v>
      </c>
      <c r="C9" s="5" t="s">
        <v>20</v>
      </c>
      <c r="D9" s="6" t="str">
        <f>LOOKUP(B9, Users!$A$2:$A$112, Users!$B$2:$B$112)</f>
        <v>andrew@test.com</v>
      </c>
      <c r="E9" s="6" t="str">
        <f>LOOKUP(C9, Authorities!$A$2:$A$99, Authorities!$B$2:$B$99)</f>
        <v>ROLE_SYSUSER</v>
      </c>
    </row>
    <row r="10" spans="1:5">
      <c r="A10" s="5" t="s">
        <v>462</v>
      </c>
      <c r="B10" s="5" t="s">
        <v>438</v>
      </c>
      <c r="C10" s="5" t="s">
        <v>19</v>
      </c>
      <c r="D10" s="6" t="str">
        <f>LOOKUP(B10, Users!$A$2:$A$112, Users!$B$2:$B$112)</f>
        <v>mum1@test.com</v>
      </c>
      <c r="E10" s="6" t="str">
        <f>LOOKUP(C10, Authorities!$A$2:$A$99, Authorities!$B$2:$B$99)</f>
        <v>ROLE_USER</v>
      </c>
    </row>
    <row r="11" spans="1:5">
      <c r="A11" s="5" t="s">
        <v>463</v>
      </c>
      <c r="B11" s="5" t="s">
        <v>438</v>
      </c>
      <c r="C11" s="5" t="s">
        <v>412</v>
      </c>
      <c r="D11" s="6" t="str">
        <f>LOOKUP(B11, Users!$A$2:$A$112, Users!$B$2:$B$112)</f>
        <v>mum1@test.com</v>
      </c>
      <c r="E11" s="6" t="str">
        <f>LOOKUP(C11, Authorities!$A$2:$A$99, Authorities!$B$2:$B$99)</f>
        <v>ROLE_ACCOUNT_HOLDER</v>
      </c>
    </row>
    <row r="12" spans="1:5">
      <c r="A12" s="5" t="s">
        <v>464</v>
      </c>
      <c r="B12" s="5" t="s">
        <v>444</v>
      </c>
      <c r="C12" s="5" t="s">
        <v>19</v>
      </c>
      <c r="D12" s="6" t="str">
        <f>LOOKUP(B12, Users!$A$2:$A$112, Users!$B$2:$B$112)</f>
        <v>dad1@test.com</v>
      </c>
      <c r="E12" s="6" t="str">
        <f>LOOKUP(C12, Authorities!$A$2:$A$99, Authorities!$B$2:$B$99)</f>
        <v>ROLE_USER</v>
      </c>
    </row>
    <row r="13" spans="1:5">
      <c r="A13" s="5" t="s">
        <v>465</v>
      </c>
      <c r="B13" s="5" t="s">
        <v>444</v>
      </c>
      <c r="C13" s="5" t="s">
        <v>412</v>
      </c>
      <c r="D13" s="6" t="str">
        <f>LOOKUP(B13, Users!$A$2:$A$112, Users!$B$2:$B$112)</f>
        <v>dad1@test.com</v>
      </c>
      <c r="E13" s="6" t="str">
        <f>LOOKUP(C13, Authorities!$A$2:$A$99, Authorities!$B$2:$B$99)</f>
        <v>ROLE_ACCOUNT_HOLDER</v>
      </c>
    </row>
    <row r="14" spans="1:5">
      <c r="A14" s="5" t="s">
        <v>466</v>
      </c>
      <c r="B14" s="5" t="s">
        <v>445</v>
      </c>
      <c r="C14" s="5" t="s">
        <v>19</v>
      </c>
      <c r="D14" s="6" t="str">
        <f>LOOKUP(B14, Users!$A$2:$A$112, Users!$B$2:$B$112)</f>
        <v>mum2@test.com</v>
      </c>
      <c r="E14" s="6" t="str">
        <f>LOOKUP(C14, Authorities!$A$2:$A$99, Authorities!$B$2:$B$99)</f>
        <v>ROLE_USER</v>
      </c>
    </row>
    <row r="15" spans="1:5">
      <c r="A15" s="5" t="s">
        <v>467</v>
      </c>
      <c r="B15" s="5" t="s">
        <v>445</v>
      </c>
      <c r="C15" s="5" t="s">
        <v>412</v>
      </c>
      <c r="D15" s="6" t="str">
        <f>LOOKUP(B15, Users!$A$2:$A$112, Users!$B$2:$B$112)</f>
        <v>mum2@test.com</v>
      </c>
      <c r="E15" s="6" t="str">
        <f>LOOKUP(C15, Authorities!$A$2:$A$99, Authorities!$B$2:$B$99)</f>
        <v>ROLE_ACCOUNT_HOLDER</v>
      </c>
    </row>
    <row r="16" spans="1:5">
      <c r="A16" s="5" t="s">
        <v>468</v>
      </c>
      <c r="B16" s="5" t="s">
        <v>446</v>
      </c>
      <c r="C16" s="5" t="s">
        <v>19</v>
      </c>
      <c r="D16" s="6" t="str">
        <f>LOOKUP(B16, Users!$A$2:$A$112, Users!$B$2:$B$112)</f>
        <v>closedwithbalance@test.com</v>
      </c>
      <c r="E16" s="6" t="str">
        <f>LOOKUP(C16, Authorities!$A$2:$A$99, Authorities!$B$2:$B$99)</f>
        <v>ROLE_USER</v>
      </c>
    </row>
    <row r="17" spans="1:5">
      <c r="A17" s="5" t="s">
        <v>460</v>
      </c>
      <c r="B17" s="5" t="s">
        <v>446</v>
      </c>
      <c r="C17" s="5" t="s">
        <v>412</v>
      </c>
      <c r="D17" s="6" t="str">
        <f>LOOKUP(B17, Users!$A$2:$A$112, Users!$B$2:$B$112)</f>
        <v>closedwithbalance@test.com</v>
      </c>
      <c r="E17" s="6" t="str">
        <f>LOOKUP(C17, Authorities!$A$2:$A$99, Authorities!$B$2:$B$99)</f>
        <v>ROLE_ACCOUNT_HOLDER</v>
      </c>
    </row>
    <row r="18" spans="1:5">
      <c r="A18" s="5" t="s">
        <v>469</v>
      </c>
      <c r="B18" s="5" t="s">
        <v>452</v>
      </c>
      <c r="C18" s="5" t="s">
        <v>19</v>
      </c>
      <c r="D18" s="6" t="str">
        <f>LOOKUP(B18, Users!$A$2:$A$112, Users!$B$2:$B$112)</f>
        <v>closedzerobalance@test.com</v>
      </c>
      <c r="E18" s="6" t="str">
        <f>LOOKUP(C18, Authorities!$A$2:$A$99, Authorities!$B$2:$B$99)</f>
        <v>ROLE_USER</v>
      </c>
    </row>
    <row r="19" spans="1:5">
      <c r="A19" s="5" t="s">
        <v>470</v>
      </c>
      <c r="B19" s="5" t="s">
        <v>452</v>
      </c>
      <c r="C19" s="5" t="s">
        <v>412</v>
      </c>
      <c r="D19" s="6" t="str">
        <f>LOOKUP(B19, Users!$A$2:$A$112, Users!$B$2:$B$112)</f>
        <v>closedzerobalance@test.com</v>
      </c>
      <c r="E19" s="6" t="str">
        <f>LOOKUP(C19, Authorities!$A$2:$A$99, Authorities!$B$2:$B$99)</f>
        <v>ROLE_ACCOUNT_HOLDER</v>
      </c>
    </row>
    <row r="20" spans="1:5">
      <c r="A20" s="5" t="s">
        <v>471</v>
      </c>
      <c r="B20" s="5" t="s">
        <v>455</v>
      </c>
      <c r="C20" s="5" t="s">
        <v>19</v>
      </c>
      <c r="D20" s="6" t="str">
        <f>LOOKUP(B20, Users!$A$2:$A$112, Users!$B$2:$B$112)</f>
        <v>staff1melton@test.com</v>
      </c>
      <c r="E20" s="6" t="str">
        <f>LOOKUP(C20, Authorities!$A$2:$A$99, Authorities!$B$2:$B$99)</f>
        <v>ROLE_USER</v>
      </c>
    </row>
    <row r="21" spans="1:5">
      <c r="A21" s="5" t="s">
        <v>472</v>
      </c>
      <c r="B21" s="5" t="s">
        <v>455</v>
      </c>
      <c r="C21" s="5" t="s">
        <v>412</v>
      </c>
      <c r="D21" s="6" t="str">
        <f>LOOKUP(B21, Users!$A$2:$A$112, Users!$B$2:$B$112)</f>
        <v>staff1melton@test.com</v>
      </c>
      <c r="E21" s="6" t="str">
        <f>LOOKUP(C21, Authorities!$A$2:$A$99, Authorities!$B$2:$B$99)</f>
        <v>ROLE_ACCOUNT_HOLDER</v>
      </c>
    </row>
    <row r="22" spans="1:5">
      <c r="A22" s="5" t="s">
        <v>487</v>
      </c>
      <c r="B22" s="5" t="s">
        <v>455</v>
      </c>
      <c r="C22" s="5" t="s">
        <v>271</v>
      </c>
      <c r="D22" s="6" t="str">
        <f>LOOKUP(B22, Users!$A$2:$A$112, Users!$B$2:$B$112)</f>
        <v>staff1melton@test.com</v>
      </c>
      <c r="E22" s="6" t="str">
        <f>LOOKUP(C22, Authorities!$A$2:$A$99, Authorities!$B$2:$B$99)</f>
        <v>ROLE_SCHOOL_STAFF</v>
      </c>
    </row>
    <row r="23" spans="1:5">
      <c r="A23" s="5" t="s">
        <v>499</v>
      </c>
      <c r="B23" s="5" t="s">
        <v>488</v>
      </c>
      <c r="C23" s="5" t="s">
        <v>19</v>
      </c>
      <c r="D23" s="6" t="str">
        <f>LOOKUP(B23, Users!$A$2:$A$112, Users!$B$2:$B$112)</f>
        <v>operator1melton@test.com</v>
      </c>
      <c r="E23" s="6" t="str">
        <f>LOOKUP(C23, Authorities!$A$2:$A$99, Authorities!$B$2:$B$99)</f>
        <v>ROLE_USER</v>
      </c>
    </row>
    <row r="24" spans="1:5">
      <c r="A24" s="5" t="s">
        <v>500</v>
      </c>
      <c r="B24" s="5" t="s">
        <v>488</v>
      </c>
      <c r="C24" s="5" t="s">
        <v>273</v>
      </c>
      <c r="D24" s="6" t="str">
        <f>LOOKUP(B24, Users!$A$2:$A$112, Users!$B$2:$B$112)</f>
        <v>operator1melton@test.com</v>
      </c>
      <c r="E24" s="6" t="str">
        <f>LOOKUP(C24, Authorities!$A$2:$A$99, Authorities!$B$2:$B$99)</f>
        <v>ROLE_CANTEEN_OPERATOR</v>
      </c>
    </row>
    <row r="25" spans="1:5">
      <c r="A25" s="5" t="s">
        <v>501</v>
      </c>
      <c r="B25" s="5" t="s">
        <v>493</v>
      </c>
      <c r="C25" s="5" t="s">
        <v>19</v>
      </c>
      <c r="D25" s="6" t="str">
        <f>LOOKUP(B25, Users!$A$2:$A$112, Users!$B$2:$B$112)</f>
        <v>operator2melton@test.com</v>
      </c>
      <c r="E25" s="6" t="str">
        <f>LOOKUP(C25, Authorities!$A$2:$A$99, Authorities!$B$2:$B$99)</f>
        <v>ROLE_USER</v>
      </c>
    </row>
    <row r="26" spans="1:5">
      <c r="A26" s="5" t="s">
        <v>502</v>
      </c>
      <c r="B26" s="5" t="s">
        <v>493</v>
      </c>
      <c r="C26" s="5" t="s">
        <v>273</v>
      </c>
      <c r="D26" s="6" t="str">
        <f>LOOKUP(B26, Users!$A$2:$A$112, Users!$B$2:$B$112)</f>
        <v>operator2melton@test.com</v>
      </c>
      <c r="E26" s="6" t="str">
        <f>LOOKUP(C26, Authorities!$A$2:$A$99, Authorities!$B$2:$B$99)</f>
        <v>ROLE_CANTEEN_OPERATOR</v>
      </c>
    </row>
    <row r="27" spans="1:5">
      <c r="A27" s="5" t="s">
        <v>499</v>
      </c>
      <c r="B27" s="5" t="s">
        <v>494</v>
      </c>
      <c r="C27" s="5" t="s">
        <v>19</v>
      </c>
      <c r="D27" s="6" t="str">
        <f>LOOKUP(B27, Users!$A$2:$A$112, Users!$B$2:$B$112)</f>
        <v>operator1darley@test.com</v>
      </c>
      <c r="E27" s="6" t="str">
        <f>LOOKUP(C27, Authorities!$A$2:$A$99, Authorities!$B$2:$B$99)</f>
        <v>ROLE_USER</v>
      </c>
    </row>
    <row r="28" spans="1:5">
      <c r="A28" s="5" t="s">
        <v>500</v>
      </c>
      <c r="B28" s="5" t="s">
        <v>494</v>
      </c>
      <c r="C28" s="5" t="s">
        <v>273</v>
      </c>
      <c r="D28" s="6" t="str">
        <f>LOOKUP(B28, Users!$A$2:$A$112, Users!$B$2:$B$112)</f>
        <v>operator1darley@test.com</v>
      </c>
      <c r="E28" s="6" t="str">
        <f>LOOKUP(C28, Authorities!$A$2:$A$99, Authorities!$B$2:$B$99)</f>
        <v>ROLE_CANTEEN_OPERATOR</v>
      </c>
    </row>
    <row r="29" spans="1:5">
      <c r="A29" s="5" t="s">
        <v>501</v>
      </c>
      <c r="B29" s="5" t="s">
        <v>495</v>
      </c>
      <c r="C29" s="5" t="s">
        <v>19</v>
      </c>
      <c r="D29" s="6" t="str">
        <f>LOOKUP(B29, Users!$A$2:$A$112, Users!$B$2:$B$112)</f>
        <v>operator2darley@test.com</v>
      </c>
      <c r="E29" s="6" t="str">
        <f>LOOKUP(C29, Authorities!$A$2:$A$99, Authorities!$B$2:$B$99)</f>
        <v>ROLE_USER</v>
      </c>
    </row>
    <row r="30" spans="1:5">
      <c r="A30" s="5" t="s">
        <v>502</v>
      </c>
      <c r="B30" s="5" t="s">
        <v>495</v>
      </c>
      <c r="C30" s="5" t="s">
        <v>273</v>
      </c>
      <c r="D30" s="6" t="str">
        <f>LOOKUP(B30, Users!$A$2:$A$112, Users!$B$2:$B$112)</f>
        <v>operator2darley@test.com</v>
      </c>
      <c r="E30" s="6" t="str">
        <f>LOOKUP(C30, Authorities!$A$2:$A$99, Authorities!$B$2:$B$99)</f>
        <v>ROLE_CANTEEN_OPERATOR</v>
      </c>
    </row>
    <row r="31" spans="1:5">
      <c r="A31" s="5" t="s">
        <v>544</v>
      </c>
      <c r="B31" s="5" t="s">
        <v>543</v>
      </c>
      <c r="C31" s="5" t="s">
        <v>19</v>
      </c>
      <c r="D31" s="6" t="str">
        <f>LOOKUP(B31, Users!$A$2:$A$112, Users!$B$2:$B$112)</f>
        <v>bigmac@test.com</v>
      </c>
      <c r="E31" s="6" t="str">
        <f>LOOKUP(C31, Authorities!$A$2:$A$99, Authorities!$B$2:$B$99)</f>
        <v>ROLE_USER</v>
      </c>
    </row>
    <row r="32" spans="1:5">
      <c r="A32" s="5" t="s">
        <v>545</v>
      </c>
      <c r="B32" s="5" t="s">
        <v>543</v>
      </c>
      <c r="C32" s="5" t="s">
        <v>412</v>
      </c>
      <c r="D32" s="6" t="str">
        <f>LOOKUP(B32, Users!$A$2:$A$112, Users!$B$2:$B$112)</f>
        <v>bigmac@test.com</v>
      </c>
      <c r="E32" s="6" t="str">
        <f>LOOKUP(C32, Authorities!$A$2:$A$99, Authorities!$B$2:$B$99)</f>
        <v>ROLE_ACCOUNT_HOLDER</v>
      </c>
    </row>
    <row r="33" spans="1:5">
      <c r="A33" s="5" t="s">
        <v>635</v>
      </c>
      <c r="B33" s="5" t="s">
        <v>631</v>
      </c>
      <c r="C33" s="5" t="s">
        <v>19</v>
      </c>
      <c r="D33" s="6" t="str">
        <f>LOOKUP(B33, Users!$A$2:$A$112, Users!$B$2:$B$112)</f>
        <v>hasNothing@test.com</v>
      </c>
      <c r="E33" s="6" t="str">
        <f>LOOKUP(C33, Authorities!$A$2:$A$99, Authorities!$B$2:$B$99)</f>
        <v>ROLE_USER</v>
      </c>
    </row>
    <row r="34" spans="1:5">
      <c r="A34" s="5" t="s">
        <v>645</v>
      </c>
      <c r="B34" s="5" t="s">
        <v>641</v>
      </c>
      <c r="C34" s="5" t="s">
        <v>19</v>
      </c>
      <c r="D34" s="6" t="str">
        <f>LOOKUP(B34, Users!$A$2:$A$112, Users!$B$2:$B$112)</f>
        <v>multioperator@test.com</v>
      </c>
      <c r="E34" s="6" t="str">
        <f>LOOKUP(C34, Authorities!$A$2:$A$99, Authorities!$B$2:$B$99)</f>
        <v>ROLE_USER</v>
      </c>
    </row>
    <row r="35" spans="1:5">
      <c r="A35" s="5" t="s">
        <v>646</v>
      </c>
      <c r="B35" s="5" t="s">
        <v>641</v>
      </c>
      <c r="C35" s="5" t="s">
        <v>273</v>
      </c>
      <c r="D35" s="6" t="str">
        <f>LOOKUP(B35, Users!$A$2:$A$112, Users!$B$2:$B$112)</f>
        <v>multioperator@test.com</v>
      </c>
      <c r="E35" s="6" t="str">
        <f>LOOKUP(C35, Authorities!$A$2:$A$99, Authorities!$B$2:$B$99)</f>
        <v>ROLE_CANTEEN_OPERATOR</v>
      </c>
    </row>
    <row r="36" spans="1:5">
      <c r="A36" s="5" t="s">
        <v>471</v>
      </c>
      <c r="B36" s="5" t="s">
        <v>670</v>
      </c>
      <c r="C36" s="5" t="s">
        <v>19</v>
      </c>
      <c r="D36" s="6" t="str">
        <f>LOOKUP(B36, Users!$A$2:$A$112, Users!$B$2:$B$112)</f>
        <v>staffmulti@test.com</v>
      </c>
      <c r="E36" s="6" t="str">
        <f>LOOKUP(C36, Authorities!$A$2:$A$99, Authorities!$B$2:$B$99)</f>
        <v>ROLE_USER</v>
      </c>
    </row>
    <row r="37" spans="1:5">
      <c r="A37" s="5" t="s">
        <v>472</v>
      </c>
      <c r="B37" s="5" t="s">
        <v>670</v>
      </c>
      <c r="C37" s="5" t="s">
        <v>412</v>
      </c>
      <c r="D37" s="6" t="str">
        <f>LOOKUP(B37, Users!$A$2:$A$112, Users!$B$2:$B$112)</f>
        <v>staffmulti@test.com</v>
      </c>
      <c r="E37" s="6" t="str">
        <f>LOOKUP(C37, Authorities!$A$2:$A$99, Authorities!$B$2:$B$99)</f>
        <v>ROLE_ACCOUNT_HOLDER</v>
      </c>
    </row>
    <row r="38" spans="1:5">
      <c r="A38" s="5" t="s">
        <v>487</v>
      </c>
      <c r="B38" s="5" t="s">
        <v>670</v>
      </c>
      <c r="C38" s="5" t="s">
        <v>271</v>
      </c>
      <c r="D38" s="6" t="str">
        <f>LOOKUP(B38, Users!$A$2:$A$112, Users!$B$2:$B$112)</f>
        <v>staffmulti@test.com</v>
      </c>
      <c r="E38" s="6" t="str">
        <f>LOOKUP(C38, Authorities!$A$2:$A$99, Authorities!$B$2:$B$99)</f>
        <v>ROLE_SCHOOL_STAFF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12.6640625" customWidth="1"/>
    <col min="2" max="2" width="36.33203125" customWidth="1"/>
  </cols>
  <sheetData>
    <row r="1" spans="1:2">
      <c r="A1" s="1" t="s">
        <v>1</v>
      </c>
      <c r="B1" s="1" t="s">
        <v>18</v>
      </c>
    </row>
    <row r="2" spans="1:2">
      <c r="A2" s="5" t="s">
        <v>19</v>
      </c>
      <c r="B2" s="5" t="s">
        <v>31</v>
      </c>
    </row>
    <row r="3" spans="1:2">
      <c r="A3" s="5" t="s">
        <v>20</v>
      </c>
      <c r="B3" s="5" t="s">
        <v>92</v>
      </c>
    </row>
    <row r="4" spans="1:2">
      <c r="A4" s="5" t="s">
        <v>270</v>
      </c>
      <c r="B4" s="5" t="s">
        <v>97</v>
      </c>
    </row>
    <row r="5" spans="1:2">
      <c r="A5" s="5" t="s">
        <v>271</v>
      </c>
      <c r="B5" s="5" t="s">
        <v>148</v>
      </c>
    </row>
    <row r="6" spans="1:2">
      <c r="A6" s="5" t="s">
        <v>272</v>
      </c>
      <c r="B6" s="5" t="s">
        <v>147</v>
      </c>
    </row>
    <row r="7" spans="1:2">
      <c r="A7" s="5" t="s">
        <v>273</v>
      </c>
      <c r="B7" s="5" t="s">
        <v>96</v>
      </c>
    </row>
    <row r="8" spans="1:2">
      <c r="A8" s="5" t="s">
        <v>412</v>
      </c>
      <c r="B8" s="5" t="s">
        <v>411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Ruler="0" zoomScale="125" zoomScaleNormal="125" zoomScalePageLayoutView="125" workbookViewId="0">
      <selection activeCell="A2" sqref="A2"/>
    </sheetView>
  </sheetViews>
  <sheetFormatPr baseColWidth="10" defaultColWidth="8.83203125" defaultRowHeight="12" x14ac:dyDescent="0"/>
  <cols>
    <col min="1" max="1" width="14.6640625" customWidth="1"/>
    <col min="2" max="2" width="14.6640625" style="14" customWidth="1"/>
    <col min="3" max="3" width="8.1640625" style="17" customWidth="1"/>
    <col min="4" max="4" width="31.6640625" customWidth="1"/>
    <col min="5" max="5" width="20.33203125" bestFit="1" customWidth="1"/>
    <col min="6" max="6" width="10.5" style="17" customWidth="1"/>
  </cols>
  <sheetData>
    <row r="1" spans="1:6">
      <c r="A1" s="1" t="s">
        <v>1</v>
      </c>
      <c r="B1" s="13" t="s">
        <v>425</v>
      </c>
      <c r="C1" s="15" t="s">
        <v>427</v>
      </c>
      <c r="D1" s="1" t="s">
        <v>51</v>
      </c>
      <c r="E1" s="1" t="s">
        <v>428</v>
      </c>
      <c r="F1" s="15" t="s">
        <v>426</v>
      </c>
    </row>
    <row r="2" spans="1:6">
      <c r="A2" s="5" t="s">
        <v>423</v>
      </c>
      <c r="B2" s="19" t="s">
        <v>479</v>
      </c>
      <c r="C2" s="16">
        <v>0</v>
      </c>
      <c r="D2" s="6" t="s">
        <v>576</v>
      </c>
      <c r="E2" s="6" t="str">
        <f t="shared" ref="E2:E11" si="0">IF(C2=1, "Active", IF(C2=-1, "Closed", IF(C2=0, "Created", IF(C2=89, "Canteen Account", IF(C2=99, "Ultimate Schools Account", "Not valid")))))</f>
        <v>Created</v>
      </c>
      <c r="F2" s="12">
        <v>0</v>
      </c>
    </row>
    <row r="3" spans="1:6">
      <c r="A3" s="5" t="s">
        <v>424</v>
      </c>
      <c r="B3" s="19" t="s">
        <v>480</v>
      </c>
      <c r="C3" s="16">
        <v>0</v>
      </c>
      <c r="D3" s="6" t="s">
        <v>577</v>
      </c>
      <c r="E3" s="6" t="str">
        <f t="shared" si="0"/>
        <v>Created</v>
      </c>
      <c r="F3" s="12">
        <v>0</v>
      </c>
    </row>
    <row r="4" spans="1:6">
      <c r="A4" s="5" t="s">
        <v>568</v>
      </c>
      <c r="B4" s="19" t="s">
        <v>481</v>
      </c>
      <c r="C4" s="16">
        <v>1</v>
      </c>
      <c r="D4" s="6" t="s">
        <v>578</v>
      </c>
      <c r="E4" s="6" t="str">
        <f t="shared" si="0"/>
        <v>Active</v>
      </c>
      <c r="F4" s="12">
        <v>23.5</v>
      </c>
    </row>
    <row r="5" spans="1:6">
      <c r="A5" s="5" t="s">
        <v>569</v>
      </c>
      <c r="B5" s="19" t="s">
        <v>482</v>
      </c>
      <c r="C5" s="16">
        <v>1</v>
      </c>
      <c r="D5" s="6" t="s">
        <v>581</v>
      </c>
      <c r="E5" s="6" t="str">
        <f t="shared" si="0"/>
        <v>Active</v>
      </c>
      <c r="F5" s="12">
        <v>121.99</v>
      </c>
    </row>
    <row r="6" spans="1:6">
      <c r="A6" s="5" t="s">
        <v>570</v>
      </c>
      <c r="B6" s="19" t="s">
        <v>483</v>
      </c>
      <c r="C6" s="16">
        <v>1</v>
      </c>
      <c r="D6" s="6" t="s">
        <v>582</v>
      </c>
      <c r="E6" s="6" t="str">
        <f t="shared" si="0"/>
        <v>Active</v>
      </c>
      <c r="F6" s="12">
        <v>82.13</v>
      </c>
    </row>
    <row r="7" spans="1:6">
      <c r="A7" s="5" t="s">
        <v>571</v>
      </c>
      <c r="B7" s="19" t="s">
        <v>484</v>
      </c>
      <c r="C7" s="16">
        <v>1</v>
      </c>
      <c r="D7" s="6" t="s">
        <v>579</v>
      </c>
      <c r="E7" s="6" t="str">
        <f t="shared" si="0"/>
        <v>Active</v>
      </c>
      <c r="F7" s="12">
        <v>0.1</v>
      </c>
    </row>
    <row r="8" spans="1:6">
      <c r="A8" s="5" t="s">
        <v>574</v>
      </c>
      <c r="B8" s="19" t="s">
        <v>548</v>
      </c>
      <c r="C8" s="16">
        <v>1</v>
      </c>
      <c r="D8" s="6" t="s">
        <v>580</v>
      </c>
      <c r="E8" s="6" t="str">
        <f t="shared" si="0"/>
        <v>Active</v>
      </c>
      <c r="F8" s="12">
        <v>213.54</v>
      </c>
    </row>
    <row r="9" spans="1:6">
      <c r="A9" s="5" t="s">
        <v>674</v>
      </c>
      <c r="B9" s="19" t="s">
        <v>675</v>
      </c>
      <c r="C9" s="16">
        <v>1</v>
      </c>
      <c r="D9" s="6" t="s">
        <v>676</v>
      </c>
      <c r="E9" s="6" t="str">
        <f t="shared" si="0"/>
        <v>Active</v>
      </c>
      <c r="F9" s="12">
        <v>221.99</v>
      </c>
    </row>
    <row r="10" spans="1:6">
      <c r="A10" s="5" t="s">
        <v>572</v>
      </c>
      <c r="B10" s="19" t="s">
        <v>485</v>
      </c>
      <c r="C10" s="16">
        <v>-1</v>
      </c>
      <c r="D10" s="6" t="s">
        <v>583</v>
      </c>
      <c r="E10" s="6" t="str">
        <f t="shared" si="0"/>
        <v>Closed</v>
      </c>
      <c r="F10" s="12">
        <v>13.12</v>
      </c>
    </row>
    <row r="11" spans="1:6">
      <c r="A11" s="5" t="s">
        <v>573</v>
      </c>
      <c r="B11" s="19" t="s">
        <v>486</v>
      </c>
      <c r="C11" s="16">
        <v>-1</v>
      </c>
      <c r="D11" s="6" t="s">
        <v>584</v>
      </c>
      <c r="E11" s="6" t="str">
        <f t="shared" si="0"/>
        <v>Closed</v>
      </c>
      <c r="F11" s="12">
        <v>0</v>
      </c>
    </row>
    <row r="12" spans="1:6">
      <c r="A12" s="5" t="s">
        <v>753</v>
      </c>
      <c r="B12" s="19" t="s">
        <v>751</v>
      </c>
      <c r="C12" s="17">
        <v>89</v>
      </c>
      <c r="D12" s="6" t="s">
        <v>748</v>
      </c>
      <c r="E12" s="6" t="str">
        <f>IF(C12=1, "Active", IF(C12=-1, "Closed", IF(C12=0, "Created", IF(C12=89, "Canteen Account", IF(C12=99, "Ultimate Schools Account", "Not valid")))))</f>
        <v>Canteen Account</v>
      </c>
      <c r="F12" s="12">
        <v>0</v>
      </c>
    </row>
    <row r="13" spans="1:6">
      <c r="A13" s="5" t="s">
        <v>752</v>
      </c>
      <c r="B13" s="19" t="s">
        <v>750</v>
      </c>
      <c r="C13" s="17">
        <v>99</v>
      </c>
      <c r="D13" s="6" t="s">
        <v>749</v>
      </c>
      <c r="E13" s="6" t="str">
        <f>IF(C13=1, "Active", IF(C13=-1, "Closed", IF(C13=0, "Created", IF(C13=89, "Canteen Account", IF(C13=99, "Ultimate Schools Account", "Not valid")))))</f>
        <v>Ultimate Schools Account</v>
      </c>
      <c r="F13" s="12"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Ruler="0" topLeftCell="C1" zoomScale="125" zoomScaleNormal="125" zoomScalePageLayoutView="125" workbookViewId="0">
      <selection activeCell="C1" sqref="C1"/>
    </sheetView>
  </sheetViews>
  <sheetFormatPr baseColWidth="10" defaultColWidth="8.83203125" defaultRowHeight="12" x14ac:dyDescent="0"/>
  <cols>
    <col min="1" max="1" width="20.5" customWidth="1"/>
    <col min="2" max="2" width="15" customWidth="1"/>
    <col min="3" max="3" width="22.1640625" style="17" customWidth="1"/>
    <col min="4" max="4" width="12.5" customWidth="1"/>
    <col min="5" max="5" width="18" customWidth="1"/>
    <col min="6" max="6" width="22" customWidth="1"/>
    <col min="7" max="7" width="25" customWidth="1"/>
    <col min="8" max="8" width="31" customWidth="1"/>
    <col min="9" max="9" width="32.1640625" style="17" bestFit="1" customWidth="1"/>
    <col min="10" max="11" width="20.5" customWidth="1"/>
  </cols>
  <sheetData>
    <row r="1" spans="1:11">
      <c r="A1" s="1" t="s">
        <v>1</v>
      </c>
      <c r="B1" s="1" t="s">
        <v>429</v>
      </c>
      <c r="C1" s="15" t="s">
        <v>432</v>
      </c>
      <c r="D1" s="1" t="s">
        <v>430</v>
      </c>
      <c r="E1" s="1" t="s">
        <v>431</v>
      </c>
      <c r="F1" s="1" t="s">
        <v>586</v>
      </c>
      <c r="G1" s="1" t="s">
        <v>587</v>
      </c>
      <c r="H1" s="1" t="s">
        <v>588</v>
      </c>
      <c r="I1" s="15" t="s">
        <v>23</v>
      </c>
      <c r="J1" s="1" t="s">
        <v>589</v>
      </c>
      <c r="K1" s="1" t="s">
        <v>425</v>
      </c>
    </row>
    <row r="2" spans="1:11">
      <c r="A2" s="5" t="s">
        <v>585</v>
      </c>
      <c r="B2" s="5" t="s">
        <v>574</v>
      </c>
      <c r="C2" s="18" t="str">
        <f>LOOKUP(B2, Accounts!$A$2:$A$102, Accounts!$B$2:$B$102)</f>
        <v>8888888004</v>
      </c>
      <c r="D2" s="5" t="s">
        <v>543</v>
      </c>
      <c r="E2" s="6" t="str">
        <f>LOOKUP(D2, Users!$A$2:$A$112, Users!$B$2:$B$112)</f>
        <v>bigmac@test.com</v>
      </c>
      <c r="F2" s="5" t="s">
        <v>154</v>
      </c>
      <c r="G2" s="6" t="str">
        <f>LOOKUP(F2, AccountTransactionTypeCodes!$A$2:$A$96, AccountTransactionTypeCodes!$B$2:$B$96)</f>
        <v>ACCACTVATE</v>
      </c>
      <c r="H2" s="6" t="str">
        <f>LOOKUP(F2, AccountTransactionTypeCodes!$A$2:$A$96, AccountTransactionTypeCodes!$C$2:$C$96)</f>
        <v>Account Activation Top-up Payment</v>
      </c>
      <c r="I2" s="18" t="s">
        <v>590</v>
      </c>
      <c r="J2" s="5" t="s">
        <v>591</v>
      </c>
      <c r="K2" s="5" t="s">
        <v>594</v>
      </c>
    </row>
    <row r="3" spans="1:11">
      <c r="A3" s="5" t="s">
        <v>585</v>
      </c>
      <c r="B3" s="5" t="s">
        <v>574</v>
      </c>
      <c r="C3" s="18" t="str">
        <f>LOOKUP(B3, Accounts!$A$2:$A$102, Accounts!$B$2:$B$102)</f>
        <v>8888888004</v>
      </c>
      <c r="D3" s="5" t="s">
        <v>543</v>
      </c>
      <c r="E3" s="6" t="str">
        <f>LOOKUP(D3, Users!$A$2:$A$112, Users!$B$2:$B$112)</f>
        <v>bigmac@test.com</v>
      </c>
      <c r="F3" s="5" t="s">
        <v>688</v>
      </c>
      <c r="G3" s="6" t="str">
        <f>LOOKUP(F3, AccountTransactionTypeCodes!$A$2:$A$96, AccountTransactionTypeCodes!$B$2:$B$96)</f>
        <v>CRCARDFEES</v>
      </c>
      <c r="H3" s="6" t="str">
        <f>LOOKUP(F3, AccountTransactionTypeCodes!$A$2:$A$96, AccountTransactionTypeCodes!$C$2:$C$96)</f>
        <v>Credit Card Processing Fee</v>
      </c>
      <c r="I3" s="18" t="s">
        <v>595</v>
      </c>
      <c r="J3" s="5" t="s">
        <v>592</v>
      </c>
      <c r="K3" s="5" t="s">
        <v>593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20.5" customWidth="1"/>
    <col min="2" max="2" width="18.5" customWidth="1"/>
    <col min="3" max="3" width="25" customWidth="1"/>
    <col min="4" max="4" width="15" customWidth="1"/>
    <col min="5" max="6" width="26.6640625" style="17" customWidth="1"/>
    <col min="7" max="8" width="20.5" customWidth="1"/>
  </cols>
  <sheetData>
    <row r="1" spans="1:8">
      <c r="A1" s="1" t="s">
        <v>1</v>
      </c>
      <c r="B1" s="1" t="s">
        <v>430</v>
      </c>
      <c r="C1" s="1" t="s">
        <v>431</v>
      </c>
      <c r="D1" s="1" t="s">
        <v>429</v>
      </c>
      <c r="E1" s="15" t="s">
        <v>432</v>
      </c>
      <c r="F1" s="15" t="s">
        <v>440</v>
      </c>
      <c r="G1" s="1" t="s">
        <v>434</v>
      </c>
      <c r="H1" s="1" t="s">
        <v>433</v>
      </c>
    </row>
    <row r="2" spans="1:8">
      <c r="A2" s="5" t="s">
        <v>418</v>
      </c>
      <c r="B2" s="5" t="s">
        <v>438</v>
      </c>
      <c r="C2" s="6" t="str">
        <f>LOOKUP(B2, Users!$A$2:$A$112, Users!$B$2:$B$112)</f>
        <v>mum1@test.com</v>
      </c>
      <c r="D2" s="5" t="s">
        <v>568</v>
      </c>
      <c r="E2" s="18" t="str">
        <f>LOOKUP(D2, Accounts!$A$2:$A$102, Accounts!$B$2:$B$102)</f>
        <v>8888888000</v>
      </c>
      <c r="F2" s="16" t="b">
        <v>1</v>
      </c>
      <c r="G2" s="5" t="s">
        <v>454</v>
      </c>
      <c r="H2" s="5"/>
    </row>
    <row r="3" spans="1:8">
      <c r="A3" s="5" t="s">
        <v>419</v>
      </c>
      <c r="B3" s="5" t="s">
        <v>444</v>
      </c>
      <c r="C3" s="6" t="str">
        <f>LOOKUP(B3, Users!$A$2:$A$112, Users!$B$2:$B$112)</f>
        <v>dad1@test.com</v>
      </c>
      <c r="D3" s="5" t="s">
        <v>568</v>
      </c>
      <c r="E3" s="18" t="str">
        <f>LOOKUP(D3, Accounts!$A$2:$A$102, Accounts!$B$2:$B$102)</f>
        <v>8888888000</v>
      </c>
      <c r="F3" s="16" t="b">
        <v>0</v>
      </c>
      <c r="G3" s="5" t="s">
        <v>320</v>
      </c>
      <c r="H3" s="5"/>
    </row>
    <row r="4" spans="1:8">
      <c r="A4" s="5" t="s">
        <v>420</v>
      </c>
      <c r="B4" s="5" t="s">
        <v>445</v>
      </c>
      <c r="C4" s="6" t="str">
        <f>LOOKUP(B4, Users!$A$2:$A$112, Users!$B$2:$B$112)</f>
        <v>mum2@test.com</v>
      </c>
      <c r="D4" s="5" t="s">
        <v>571</v>
      </c>
      <c r="E4" s="18" t="str">
        <f>LOOKUP(D4, Accounts!$A$2:$A$102, Accounts!$B$2:$B$102)</f>
        <v>8888888003</v>
      </c>
      <c r="F4" s="16" t="b">
        <v>1</v>
      </c>
      <c r="G4" s="5" t="s">
        <v>453</v>
      </c>
      <c r="H4" s="5"/>
    </row>
    <row r="5" spans="1:8">
      <c r="A5" s="5" t="s">
        <v>421</v>
      </c>
      <c r="B5" s="5" t="s">
        <v>446</v>
      </c>
      <c r="C5" s="6" t="str">
        <f>LOOKUP(B5, Users!$A$2:$A$112, Users!$B$2:$B$112)</f>
        <v>closedwithbalance@test.com</v>
      </c>
      <c r="D5" s="5" t="s">
        <v>572</v>
      </c>
      <c r="E5" s="18" t="str">
        <f>LOOKUP(D5, Accounts!$A$2:$A$102, Accounts!$B$2:$B$102)</f>
        <v>7777777000</v>
      </c>
      <c r="F5" s="16" t="b">
        <v>1</v>
      </c>
      <c r="G5" s="5" t="s">
        <v>320</v>
      </c>
      <c r="H5" s="5"/>
    </row>
    <row r="6" spans="1:8">
      <c r="A6" s="5" t="s">
        <v>422</v>
      </c>
      <c r="B6" s="5" t="s">
        <v>452</v>
      </c>
      <c r="C6" s="6" t="str">
        <f>LOOKUP(B6, Users!$A$2:$A$112, Users!$B$2:$B$112)</f>
        <v>closedzerobalance@test.com</v>
      </c>
      <c r="D6" s="5" t="s">
        <v>573</v>
      </c>
      <c r="E6" s="18" t="str">
        <f>LOOKUP(D6, Accounts!$A$2:$A$102, Accounts!$B$2:$B$102)</f>
        <v>7777777001</v>
      </c>
      <c r="F6" s="16" t="b">
        <v>1</v>
      </c>
      <c r="G6" s="5" t="s">
        <v>320</v>
      </c>
      <c r="H6" s="5"/>
    </row>
    <row r="7" spans="1:8">
      <c r="A7" s="5" t="s">
        <v>546</v>
      </c>
      <c r="B7" s="5" t="s">
        <v>455</v>
      </c>
      <c r="C7" s="6" t="str">
        <f>LOOKUP(B7, Users!$A$2:$A$112, Users!$B$2:$B$112)</f>
        <v>staff1melton@test.com</v>
      </c>
      <c r="D7" s="5" t="s">
        <v>569</v>
      </c>
      <c r="E7" s="18" t="str">
        <f>LOOKUP(D7, Accounts!$A$2:$A$102, Accounts!$B$2:$B$102)</f>
        <v>8888888001</v>
      </c>
      <c r="F7" s="16" t="b">
        <v>1</v>
      </c>
      <c r="G7" s="5" t="s">
        <v>453</v>
      </c>
      <c r="H7" s="5"/>
    </row>
    <row r="8" spans="1:8">
      <c r="A8" s="5" t="s">
        <v>547</v>
      </c>
      <c r="B8" s="5" t="s">
        <v>543</v>
      </c>
      <c r="C8" s="6" t="str">
        <f>LOOKUP(B8, Users!$A$2:$A$112, Users!$B$2:$B$112)</f>
        <v>bigmac@test.com</v>
      </c>
      <c r="D8" s="5" t="s">
        <v>574</v>
      </c>
      <c r="E8" s="18" t="str">
        <f>LOOKUP(D8, Accounts!$A$2:$A$102, Accounts!$B$2:$B$102)</f>
        <v>8888888004</v>
      </c>
      <c r="F8" s="16" t="b">
        <v>1</v>
      </c>
      <c r="G8" s="5" t="s">
        <v>89</v>
      </c>
      <c r="H8" s="5"/>
    </row>
    <row r="9" spans="1:8">
      <c r="A9" s="5" t="s">
        <v>547</v>
      </c>
      <c r="B9" s="5" t="s">
        <v>543</v>
      </c>
      <c r="C9" s="6" t="str">
        <f>LOOKUP(B9, Users!$A$2:$A$112, Users!$B$2:$B$112)</f>
        <v>bigmac@test.com</v>
      </c>
      <c r="D9" s="5" t="s">
        <v>571</v>
      </c>
      <c r="E9" s="18" t="str">
        <f>LOOKUP(D9, Accounts!$A$2:$A$102, Accounts!$B$2:$B$102)</f>
        <v>8888888003</v>
      </c>
      <c r="F9" s="16" t="b">
        <v>0</v>
      </c>
      <c r="G9" s="5" t="s">
        <v>89</v>
      </c>
      <c r="H9" s="5"/>
    </row>
    <row r="10" spans="1:8">
      <c r="A10" s="5" t="s">
        <v>546</v>
      </c>
      <c r="B10" s="5" t="s">
        <v>670</v>
      </c>
      <c r="C10" s="6" t="str">
        <f>LOOKUP(B10, Users!$A$2:$A$112, Users!$B$2:$B$112)</f>
        <v>staffmulti@test.com</v>
      </c>
      <c r="D10" s="5" t="s">
        <v>674</v>
      </c>
      <c r="E10" s="18" t="str">
        <f>LOOKUP(D10, Accounts!$A$2:$A$102, Accounts!$B$2:$B$102)</f>
        <v>8888888005</v>
      </c>
      <c r="F10" s="16" t="b">
        <v>1</v>
      </c>
      <c r="G10" s="5" t="s">
        <v>320</v>
      </c>
      <c r="H10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E9 E2:E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Ruler="0" zoomScale="125" zoomScaleNormal="125" zoomScalePageLayoutView="125" workbookViewId="0"/>
  </sheetViews>
  <sheetFormatPr baseColWidth="10" defaultColWidth="8.83203125" defaultRowHeight="12" x14ac:dyDescent="0"/>
  <cols>
    <col min="1" max="1" width="22" bestFit="1" customWidth="1"/>
    <col min="2" max="2" width="25" bestFit="1" customWidth="1"/>
    <col min="3" max="3" width="18.5" customWidth="1"/>
    <col min="4" max="4" width="25" customWidth="1"/>
    <col min="5" max="6" width="20.5" customWidth="1"/>
  </cols>
  <sheetData>
    <row r="1" spans="1:6">
      <c r="A1" s="1" t="s">
        <v>1</v>
      </c>
      <c r="B1" s="1" t="s">
        <v>694</v>
      </c>
      <c r="C1" s="1" t="s">
        <v>430</v>
      </c>
      <c r="D1" s="1" t="s">
        <v>431</v>
      </c>
      <c r="E1" s="1" t="s">
        <v>434</v>
      </c>
      <c r="F1" s="1" t="s">
        <v>433</v>
      </c>
    </row>
    <row r="2" spans="1:6">
      <c r="A2" s="5" t="s">
        <v>695</v>
      </c>
      <c r="B2" s="5" t="s">
        <v>703</v>
      </c>
      <c r="C2" s="5" t="s">
        <v>444</v>
      </c>
      <c r="D2" s="6" t="str">
        <f>LOOKUP(C2, Users!$A$2:$A$112, Users!$B$2:$B$112)</f>
        <v>dad1@test.com</v>
      </c>
      <c r="E2" s="5" t="s">
        <v>454</v>
      </c>
      <c r="F2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DOCUMENTATION</vt:lpstr>
      <vt:lpstr>INCLUDES</vt:lpstr>
      <vt:lpstr>Users</vt:lpstr>
      <vt:lpstr>UserAuthorities</vt:lpstr>
      <vt:lpstr>Authorities</vt:lpstr>
      <vt:lpstr>Accounts</vt:lpstr>
      <vt:lpstr>AccountTransactions</vt:lpstr>
      <vt:lpstr>AccountHolderRoles</vt:lpstr>
      <vt:lpstr>BraintreeCustomerRoles</vt:lpstr>
      <vt:lpstr>BraintreeCards</vt:lpstr>
      <vt:lpstr>PinCustomerCards</vt:lpstr>
      <vt:lpstr>SchoolStudentRoles</vt:lpstr>
      <vt:lpstr>Schools</vt:lpstr>
      <vt:lpstr>SchoolCampuses</vt:lpstr>
      <vt:lpstr>SchoolYears</vt:lpstr>
      <vt:lpstr>SchoolTerms</vt:lpstr>
      <vt:lpstr>SchoolStaffMemberRoles</vt:lpstr>
      <vt:lpstr>SchoolClasses</vt:lpstr>
      <vt:lpstr>ClassLevels</vt:lpstr>
      <vt:lpstr>Shops</vt:lpstr>
      <vt:lpstr>ShopDiscountAgreements</vt:lpstr>
      <vt:lpstr>ShopOperatorRoles</vt:lpstr>
      <vt:lpstr>Catalogues</vt:lpstr>
      <vt:lpstr>ServiceTypes</vt:lpstr>
      <vt:lpstr>CatalogueForClassLevels</vt:lpstr>
      <vt:lpstr>CatalogueIncludedCategories</vt:lpstr>
      <vt:lpstr>ItemGroupings</vt:lpstr>
      <vt:lpstr>Items</vt:lpstr>
      <vt:lpstr>Categories</vt:lpstr>
      <vt:lpstr>ShopClosedDates</vt:lpstr>
      <vt:lpstr>PublicHolidayCollections</vt:lpstr>
      <vt:lpstr>PublicHolidays</vt:lpstr>
      <vt:lpstr>AccountTransactionTypeCodes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Wibowo</cp:lastModifiedBy>
  <cp:lastPrinted>2014-01-15T20:54:28Z</cp:lastPrinted>
  <dcterms:created xsi:type="dcterms:W3CDTF">2017-04-01T09:45:03Z</dcterms:created>
  <dcterms:modified xsi:type="dcterms:W3CDTF">2017-04-01T09:45:03Z</dcterms:modified>
</cp:coreProperties>
</file>