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192.168.50.2\Daten\Projekte\intern\GOO\02_Analysen &amp; Recherchen\01_Recherche Alex\"/>
    </mc:Choice>
  </mc:AlternateContent>
  <bookViews>
    <workbookView xWindow="0" yWindow="0" windowWidth="21570" windowHeight="8055" tabRatio="599"/>
  </bookViews>
  <sheets>
    <sheet name="IB fees 2020" sheetId="1" r:id="rId1"/>
  </sheets>
  <definedNames>
    <definedName name="_xlnm.Print_Area" localSheetId="0">'IB fees 2020'!$A$1:$AF$102</definedName>
    <definedName name="Z_C6861C9D_2D56_4631_A827_D1AB80B27AC6_.wvu.PrintArea" localSheetId="0" hidden="1">'IB fees 2020'!$A$1:$AF$100</definedName>
    <definedName name="Z_C6861C9D_2D56_4631_A827_D1AB80B27AC6_.wvu.Rows" localSheetId="0" hidden="1">'IB fees 2020'!$5:$5,'IB fees 2020'!$15:$20,'IB fees 2020'!$23:$23,'IB fees 2020'!$28:$28,'IB fees 2020'!$30:$30,'IB fees 2020'!$35:$35,'IB fees 2020'!$41:$42,'IB fees 2020'!$48:$51,'IB fees 2020'!$53:$56,'IB fees 2020'!$59:$59,'IB fees 2020'!$67:$68,'IB fees 2020'!$70:$70</definedName>
  </definedNames>
  <calcPr calcId="162913"/>
  <customWorkbookViews>
    <customWorkbookView name="HROTE - Personal View" guid="{C6861C9D-2D56-4631-A827-D1AB80B27AC6}" mergeInterval="0" personalView="1" maximized="1" windowWidth="1276" windowHeight="810"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61" i="1" l="1"/>
  <c r="L60" i="1"/>
  <c r="L38" i="1"/>
  <c r="S63" i="1" l="1"/>
  <c r="S69" i="1"/>
  <c r="S58" i="1"/>
  <c r="S38" i="1"/>
  <c r="S6" i="1"/>
  <c r="S21" i="1" l="1"/>
  <c r="Z58" i="1" l="1"/>
  <c r="AE61" i="1" l="1"/>
  <c r="AE38" i="1"/>
  <c r="AE29" i="1"/>
  <c r="AE27" i="1"/>
  <c r="AE26" i="1"/>
  <c r="AE25" i="1"/>
  <c r="AE24" i="1"/>
  <c r="AE22" i="1"/>
  <c r="AE28" i="1" l="1"/>
  <c r="Z21" i="1" l="1"/>
  <c r="L36" i="1"/>
  <c r="J7" i="1"/>
  <c r="J9" i="1"/>
  <c r="J10" i="1"/>
  <c r="J11" i="1"/>
  <c r="J12" i="1"/>
  <c r="J13" i="1"/>
  <c r="J21" i="1"/>
  <c r="J25" i="1"/>
  <c r="J26" i="1"/>
  <c r="J38" i="1"/>
  <c r="J61" i="1"/>
  <c r="J62" i="1"/>
  <c r="AF22" i="1"/>
  <c r="AF37" i="1"/>
  <c r="AF38" i="1"/>
  <c r="AF58" i="1"/>
</calcChain>
</file>

<file path=xl/comments1.xml><?xml version="1.0" encoding="utf-8"?>
<comments xmlns="http://schemas.openxmlformats.org/spreadsheetml/2006/main">
  <authors>
    <author>andrea</author>
  </authors>
  <commentList>
    <comment ref="AC4" authorId="0" shapeId="0">
      <text>
        <r>
          <rPr>
            <b/>
            <sz val="9"/>
            <color indexed="81"/>
            <rFont val="Tahoma"/>
            <family val="2"/>
          </rPr>
          <t>andrea:</t>
        </r>
        <r>
          <rPr>
            <sz val="9"/>
            <color indexed="81"/>
            <rFont val="Tahoma"/>
            <family val="2"/>
          </rPr>
          <t xml:space="preserve">
see email Blaz 08.11.2019, 13:12</t>
        </r>
      </text>
    </comment>
  </commentList>
</comments>
</file>

<file path=xl/sharedStrings.xml><?xml version="1.0" encoding="utf-8"?>
<sst xmlns="http://schemas.openxmlformats.org/spreadsheetml/2006/main" count="211" uniqueCount="158">
  <si>
    <t>Portugal</t>
  </si>
  <si>
    <t>Producer</t>
  </si>
  <si>
    <t>Trader</t>
  </si>
  <si>
    <t>Annual account charges</t>
  </si>
  <si>
    <t>Transaction charges</t>
  </si>
  <si>
    <t>Issue</t>
  </si>
  <si>
    <t>First 50,000 certificates</t>
  </si>
  <si>
    <t>50,001 to 100,000 certificates</t>
  </si>
  <si>
    <t>100,001 to 200,000 certificates</t>
  </si>
  <si>
    <t>200,001 to 300,000 certificates</t>
  </si>
  <si>
    <t>More than 300,001 certificates</t>
  </si>
  <si>
    <t>Request</t>
  </si>
  <si>
    <t>Transfers</t>
  </si>
  <si>
    <t>Italy</t>
  </si>
  <si>
    <t>Per 1MWh certificate</t>
  </si>
  <si>
    <t>Finland</t>
  </si>
  <si>
    <t>Sweden</t>
  </si>
  <si>
    <t>Per scheme</t>
  </si>
  <si>
    <t>Per production plant</t>
  </si>
  <si>
    <t>First 2,000,000 certificates</t>
  </si>
  <si>
    <t>More than 2,000,001 certificates</t>
  </si>
  <si>
    <t>Transmission system operators &amp; measurement body fees</t>
  </si>
  <si>
    <t>Production plant registration</t>
  </si>
  <si>
    <t>Denmark</t>
  </si>
  <si>
    <t>Start and end date in same month</t>
  </si>
  <si>
    <t>Start and end date in different months</t>
  </si>
  <si>
    <t>Netherlands</t>
  </si>
  <si>
    <t>Austria</t>
  </si>
  <si>
    <t>Switzerland</t>
  </si>
  <si>
    <t>Germany</t>
  </si>
  <si>
    <t>France</t>
  </si>
  <si>
    <t>Norway</t>
  </si>
  <si>
    <t>Slovenia</t>
  </si>
  <si>
    <t>Luxembourg</t>
  </si>
  <si>
    <t xml:space="preserve">Per 1MWh certificate </t>
  </si>
  <si>
    <t>1MWh certificate exports, imports &amp; internal transfers</t>
  </si>
  <si>
    <t>Monthly account charges</t>
  </si>
  <si>
    <t>Per account</t>
  </si>
  <si>
    <t>Residual costs</t>
  </si>
  <si>
    <t>Account opening</t>
  </si>
  <si>
    <t>&lt;500 MWh annual turnover</t>
  </si>
  <si>
    <t>&gt;500 MWh annual turnover</t>
  </si>
  <si>
    <t>Non-thermal</t>
  </si>
  <si>
    <t>Thermal</t>
  </si>
  <si>
    <t>Up to 500,000 1MWh certificates issued or imported per year</t>
  </si>
  <si>
    <t>Help / Assistance</t>
  </si>
  <si>
    <t>No charge</t>
  </si>
  <si>
    <t>Comments</t>
  </si>
  <si>
    <t>Sundries</t>
  </si>
  <si>
    <t>Five-yearly account charge</t>
  </si>
  <si>
    <t>&gt; 250kW</t>
  </si>
  <si>
    <t>&lt; 250 kW</t>
  </si>
  <si>
    <t>Transfer of each 1MWh certificate - internal to domain</t>
  </si>
  <si>
    <t>Transfer of each 1MWh certificate - imports</t>
  </si>
  <si>
    <t>Transfer of each 1MWh certificate - exports</t>
  </si>
  <si>
    <t>Audit fees</t>
  </si>
  <si>
    <t>(1)</t>
  </si>
  <si>
    <t>(2)</t>
  </si>
  <si>
    <t>(3)</t>
  </si>
  <si>
    <t>&gt; 500,000 1MWh certificates issued or imported per year</t>
  </si>
  <si>
    <t>Traders only</t>
  </si>
  <si>
    <t>(4)</t>
  </si>
  <si>
    <t>Type of Issuing Body</t>
  </si>
  <si>
    <t>Regulator</t>
  </si>
  <si>
    <t>TSO</t>
  </si>
  <si>
    <t>Private</t>
  </si>
  <si>
    <t>Belgium (Flanders)</t>
  </si>
  <si>
    <t>Belgium (Brussels)</t>
  </si>
  <si>
    <t>Belgium (Wallonia)</t>
  </si>
  <si>
    <t>AIB membership fee (per 1MWh certificate)</t>
  </si>
  <si>
    <t>(6)</t>
  </si>
  <si>
    <t>First 249,999 certificates</t>
  </si>
  <si>
    <t>More than 250,000 certificates</t>
  </si>
  <si>
    <t>Per 1MWh certificate (only traders)</t>
  </si>
  <si>
    <t>All parties</t>
  </si>
  <si>
    <t>Cancellation</t>
  </si>
  <si>
    <t>1MWh certificate exports &amp; internal transfers</t>
  </si>
  <si>
    <t>&lt;= 30kW</t>
  </si>
  <si>
    <t>&gt; 30 kW</t>
  </si>
  <si>
    <t>All</t>
  </si>
  <si>
    <t>Energy Services Operator</t>
  </si>
  <si>
    <t>Ex-domain cancellation</t>
  </si>
  <si>
    <t>Formal cancellation statement</t>
  </si>
  <si>
    <t>Verification of a PD by Grexel instead of Production Registrar</t>
  </si>
  <si>
    <t>First 250,000 certificates</t>
  </si>
  <si>
    <t>Per production device &gt;10MW</t>
  </si>
  <si>
    <t>PV</t>
  </si>
  <si>
    <t>Other (non-PV)</t>
  </si>
  <si>
    <t xml:space="preserve">Exchange rate
</t>
  </si>
  <si>
    <t>Iceland</t>
  </si>
  <si>
    <t xml:space="preserve">All  </t>
  </si>
  <si>
    <t>≤ 2.500 MWh certificate annual turnover</t>
  </si>
  <si>
    <t>2.501 – 15.000 MWh certificate annual turnover</t>
  </si>
  <si>
    <t>15.001 – 500.000 MWh certificate annual turnover</t>
  </si>
  <si>
    <t>&gt; 500.000 MWh certificate annual turnover</t>
  </si>
  <si>
    <t xml:space="preserve">1) Fixed part of AIB membership fee will be split among all the users on equal basis taking into account number of months each user is active (i.e. having valid STC signed).
</t>
  </si>
  <si>
    <t>2) Variable part of AIB membership fee is paid by the users according to their activity, i.e. number of certificates imported and exported.</t>
  </si>
  <si>
    <t>(7)</t>
  </si>
  <si>
    <t>Czech Republic</t>
  </si>
  <si>
    <t>Market Operator</t>
  </si>
  <si>
    <t>Cyprus</t>
  </si>
  <si>
    <t>Croatia</t>
  </si>
  <si>
    <t>(8)</t>
  </si>
  <si>
    <t>Transfer of each 1MWh certificate</t>
  </si>
  <si>
    <t>Issuance of GO for fossil and nuclear, per 1 MWh</t>
  </si>
  <si>
    <t>EECS verification</t>
  </si>
  <si>
    <t xml:space="preserve"> €150,-/hr</t>
  </si>
  <si>
    <t>Additional charge for GOs for biomass, per 1 MWh</t>
  </si>
  <si>
    <t>&gt; 30 kW &lt;= 300 kW</t>
  </si>
  <si>
    <t>&gt; 300 kW &lt;= 1 MW</t>
  </si>
  <si>
    <t>&gt; 1 MW &lt;= 5 MW</t>
  </si>
  <si>
    <t>&gt; 5 MW &lt;= 10 MW</t>
  </si>
  <si>
    <t>&gt; 10 MW</t>
  </si>
  <si>
    <t>(9)</t>
  </si>
  <si>
    <t>With production plants  &lt; 0,5 MW</t>
  </si>
  <si>
    <t>With production plants  &gt;= 0,5 MW</t>
  </si>
  <si>
    <t>Belgium (Federal)</t>
  </si>
  <si>
    <t>Estonia</t>
  </si>
  <si>
    <t>Ireland</t>
  </si>
  <si>
    <t>(10)</t>
  </si>
  <si>
    <t xml:space="preserve">No charge on a per certificate basis; the fees are totalled and charged back using a socialised charging mechanism (via the Transmission Use of System Charges)
</t>
  </si>
  <si>
    <t>Supplier</t>
  </si>
  <si>
    <t>(11)</t>
  </si>
  <si>
    <t>Values are for RES plants. For HECHP plants the following are different:  Registration fee 2.200,- Euros, Issuing fee 360,- Euros annually.</t>
  </si>
  <si>
    <t>Spain</t>
  </si>
  <si>
    <t>Greece</t>
  </si>
  <si>
    <t>(12)</t>
  </si>
  <si>
    <t>See also: http://files.hrote.hr/files/PDFen/GOR/Charges_GoO_Registry.pdf</t>
  </si>
  <si>
    <t>currently no charge</t>
  </si>
  <si>
    <t>Ministry</t>
  </si>
  <si>
    <t>(14)</t>
  </si>
  <si>
    <t>(13)</t>
  </si>
  <si>
    <t>Government agency</t>
  </si>
  <si>
    <t>(5)</t>
  </si>
  <si>
    <t>The data is also available on the webpage of the registry: https://cesar.energimyndigheten.se/Lists/PublicPages/AboutElCertificates.aspx (Currently only in Swedish)</t>
  </si>
  <si>
    <t>Fees always available on (in Danish):  https://energinet.dk/El/Oprindelsesgarantier/Oprindelsesgarantier-Gebyrer</t>
  </si>
  <si>
    <t>see footnote</t>
  </si>
  <si>
    <t>Addition to cell K52: 'Issue;  Per production plant on GO issue'</t>
  </si>
  <si>
    <t>(15)</t>
  </si>
  <si>
    <t>Annual account charges for all parties represent AIB fee divided between users (Signing of STCs required)</t>
  </si>
  <si>
    <t>Lithuania</t>
  </si>
  <si>
    <t>Only issued 1MW certificate in LT domain  can be subject of cancellation</t>
  </si>
  <si>
    <t>(16)</t>
  </si>
  <si>
    <t>Finextra’s GO service prices are here: https://www.fingrid.fi/en/services/guarantees-of-origin/fees/</t>
  </si>
  <si>
    <t>Government Agency</t>
  </si>
  <si>
    <t>Serbia</t>
  </si>
  <si>
    <t>So far no prediction can be made whether there will be any tariff scheme.</t>
  </si>
  <si>
    <t>For intra-Flanders transfers and imports, the receiver pays. For exports the sender pays, and for cancellations, the party who cancels the GO.</t>
  </si>
  <si>
    <t>In the case of that a user joins during the year or leaves the EECS system during the year, he pays only a proportionate proportion according to the number of months in which the system user was.</t>
  </si>
  <si>
    <r>
      <t xml:space="preserve">The </t>
    </r>
    <r>
      <rPr>
        <b/>
        <sz val="11"/>
        <rFont val="Calibri"/>
        <family val="2"/>
        <scheme val="minor"/>
      </rPr>
      <t xml:space="preserve">fixed part </t>
    </r>
    <r>
      <rPr>
        <sz val="11"/>
        <rFont val="Calibri"/>
        <family val="2"/>
        <scheme val="minor"/>
      </rPr>
      <t xml:space="preserve">of the user's costs is calculated by dividing the annual membership fee for the AIB evenly among all users of the EECS system in Slovenia. </t>
    </r>
  </si>
  <si>
    <r>
      <t xml:space="preserve">The </t>
    </r>
    <r>
      <rPr>
        <b/>
        <sz val="11"/>
        <rFont val="Calibri"/>
        <family val="2"/>
        <scheme val="minor"/>
      </rPr>
      <t>variable part</t>
    </r>
    <r>
      <rPr>
        <sz val="11"/>
        <rFont val="Calibri"/>
        <family val="2"/>
        <scheme val="minor"/>
      </rPr>
      <t xml:space="preserve"> of the cost of the user is calculated by dividing the other costs of the AGEN-RS related to the membership of the AIB from the users of the EECS system in Slovenia in relation to the number of cross-border transactions carried out in each year. One transaction represents the import or export of one GO, the nominal value of which corresponds to 1 MWh of electricity.</t>
    </r>
  </si>
  <si>
    <t>Slovakia</t>
  </si>
  <si>
    <t>OKTE is in the process of official approval of the tariffs for the Gos</t>
  </si>
  <si>
    <t>Guarantees of Origin Fees Ordinance see:  http://www.umweltbundesamt.de/sites/default/files/medien/372/dokumente/hkrndv_and_hkrngebv_unofficial_version_0.pdf</t>
  </si>
  <si>
    <t>Assignment of an installation to a new operator or to a new account of the same operator</t>
  </si>
  <si>
    <t>Exchange rate based on https://www1.oanda.com/lang/de/currency/converter/ (13 Dec 2019)</t>
  </si>
  <si>
    <r>
      <t>AIB 2020 member tariffs (exc.VAT &amp; RECS membership) - as</t>
    </r>
    <r>
      <rPr>
        <b/>
        <sz val="14"/>
        <rFont val="Calibri"/>
        <family val="2"/>
        <scheme val="minor"/>
      </rPr>
      <t xml:space="preserve"> at 13 Dec 2019</t>
    </r>
  </si>
  <si>
    <t>Each certificate is only eligeble for fee one time in NECS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</si>
</sst>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164" formatCode="#,##0.0000\ [$€-1]"/>
    <numFmt numFmtId="165" formatCode="[$DKK]\ #,##0.0000"/>
    <numFmt numFmtId="166" formatCode="[$€-2]\ #,##0.0000"/>
    <numFmt numFmtId="167" formatCode="[$€-2]\ #,##0.00"/>
    <numFmt numFmtId="168" formatCode="[$€-2]\ #,##0"/>
    <numFmt numFmtId="169" formatCode="0.00000"/>
    <numFmt numFmtId="170" formatCode="[$€-2]\ #,##0.000"/>
    <numFmt numFmtId="171" formatCode="#,##0.000\ &quot;€&quot;"/>
    <numFmt numFmtId="172" formatCode="#,##0.00000\ &quot;€&quot;"/>
    <numFmt numFmtId="173" formatCode="#,##0.00\ &quot;kn&quot;"/>
    <numFmt numFmtId="174" formatCode="#,##0\ &quot;kn&quot;"/>
    <numFmt numFmtId="175" formatCode="#,##0.000000\ [$€-1]"/>
    <numFmt numFmtId="176" formatCode="#,##0.00000"/>
    <numFmt numFmtId="177" formatCode="#,##0\ [$€-1];[Red]\-#,##0\ [$€-1]"/>
  </numFmts>
  <fonts count="11" x14ac:knownFonts="1">
    <font>
      <sz val="11"/>
      <color theme="1"/>
      <name val="Calibri"/>
      <family val="2"/>
      <scheme val="minor"/>
    </font>
    <font>
      <b/>
      <sz val="14"/>
      <color theme="1"/>
      <name val="Calibri"/>
      <family val="2"/>
      <scheme val="minor"/>
    </font>
    <font>
      <b/>
      <sz val="11"/>
      <name val="Calibri"/>
      <family val="2"/>
      <scheme val="minor"/>
    </font>
    <font>
      <sz val="11"/>
      <name val="Calibri"/>
      <family val="2"/>
      <scheme val="minor"/>
    </font>
    <font>
      <b/>
      <u/>
      <sz val="11"/>
      <name val="Calibri"/>
      <family val="2"/>
      <scheme val="minor"/>
    </font>
    <font>
      <sz val="11"/>
      <color rgb="FFFF0000"/>
      <name val="Calibri"/>
      <family val="2"/>
      <scheme val="minor"/>
    </font>
    <font>
      <sz val="11"/>
      <color rgb="FF92D050"/>
      <name val="Calibri"/>
      <family val="2"/>
      <scheme val="minor"/>
    </font>
    <font>
      <b/>
      <sz val="14"/>
      <name val="Calibri"/>
      <family val="2"/>
      <scheme val="minor"/>
    </font>
    <font>
      <sz val="11"/>
      <color rgb="FF365F9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0"/>
        <bgColor indexed="64"/>
      </patternFill>
    </fill>
    <fill>
      <patternFill patternType="solid">
        <fgColor rgb="FFF2F2F2"/>
        <bgColor indexed="64"/>
      </patternFill>
    </fill>
    <fill>
      <patternFill patternType="solid">
        <fgColor rgb="FFFFFF00"/>
        <bgColor indexed="64"/>
      </patternFill>
    </fill>
  </fills>
  <borders count="41">
    <border>
      <left/>
      <right/>
      <top/>
      <bottom/>
      <diagonal/>
    </border>
    <border>
      <left style="thin">
        <color indexed="64"/>
      </left>
      <right/>
      <top style="medium">
        <color indexed="64"/>
      </top>
      <bottom style="medium">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right/>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style="thin">
        <color indexed="64"/>
      </left>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279">
    <xf numFmtId="0" fontId="0" fillId="0" borderId="0" xfId="0"/>
    <xf numFmtId="0" fontId="0" fillId="0" borderId="0" xfId="0" applyBorder="1"/>
    <xf numFmtId="0" fontId="0" fillId="0" borderId="0" xfId="0" applyFont="1" applyAlignment="1">
      <alignment textRotation="90"/>
    </xf>
    <xf numFmtId="0" fontId="2" fillId="2" borderId="11" xfId="0" applyFont="1" applyFill="1" applyBorder="1" applyAlignment="1">
      <alignment wrapText="1"/>
    </xf>
    <xf numFmtId="0" fontId="2" fillId="2" borderId="1" xfId="0" applyFont="1" applyFill="1" applyBorder="1"/>
    <xf numFmtId="0" fontId="2" fillId="2" borderId="13" xfId="0" applyFont="1" applyFill="1" applyBorder="1" applyAlignment="1">
      <alignment wrapText="1"/>
    </xf>
    <xf numFmtId="0" fontId="3" fillId="2" borderId="21" xfId="0" applyFont="1" applyFill="1" applyBorder="1" applyAlignment="1">
      <alignment textRotation="90"/>
    </xf>
    <xf numFmtId="0" fontId="3" fillId="2" borderId="22" xfId="0" applyFont="1" applyFill="1" applyBorder="1" applyAlignment="1">
      <alignment textRotation="90" wrapText="1"/>
    </xf>
    <xf numFmtId="0" fontId="3" fillId="2" borderId="20" xfId="0" applyFont="1" applyFill="1" applyBorder="1" applyAlignment="1">
      <alignment wrapText="1"/>
    </xf>
    <xf numFmtId="0" fontId="3" fillId="2" borderId="21" xfId="0" applyFont="1" applyFill="1" applyBorder="1"/>
    <xf numFmtId="0" fontId="3" fillId="2" borderId="22" xfId="0" applyFont="1" applyFill="1" applyBorder="1" applyAlignment="1">
      <alignment wrapText="1"/>
    </xf>
    <xf numFmtId="0" fontId="3" fillId="2" borderId="12" xfId="0" applyFont="1" applyFill="1" applyBorder="1" applyAlignment="1">
      <alignment wrapText="1"/>
    </xf>
    <xf numFmtId="0" fontId="3" fillId="2" borderId="3" xfId="0" applyFont="1" applyFill="1" applyBorder="1"/>
    <xf numFmtId="0" fontId="3" fillId="2" borderId="14" xfId="0" applyFont="1" applyFill="1" applyBorder="1" applyAlignment="1">
      <alignment wrapText="1"/>
    </xf>
    <xf numFmtId="0" fontId="3" fillId="2" borderId="2" xfId="0" applyFont="1" applyFill="1" applyBorder="1"/>
    <xf numFmtId="0" fontId="3" fillId="2" borderId="4" xfId="0" applyFont="1" applyFill="1" applyBorder="1"/>
    <xf numFmtId="0" fontId="3" fillId="2" borderId="17" xfId="0" applyFont="1" applyFill="1" applyBorder="1" applyAlignment="1">
      <alignment wrapText="1"/>
    </xf>
    <xf numFmtId="0" fontId="3" fillId="2" borderId="16" xfId="0" applyFont="1" applyFill="1" applyBorder="1" applyAlignment="1">
      <alignment wrapText="1"/>
    </xf>
    <xf numFmtId="0" fontId="3" fillId="2" borderId="15" xfId="0" applyFont="1" applyFill="1" applyBorder="1" applyAlignment="1">
      <alignment wrapText="1"/>
    </xf>
    <xf numFmtId="0" fontId="3" fillId="2" borderId="0" xfId="0" applyFont="1" applyFill="1" applyBorder="1"/>
    <xf numFmtId="0" fontId="3" fillId="2" borderId="9" xfId="0" applyFont="1" applyFill="1" applyBorder="1" applyAlignment="1">
      <alignment wrapText="1"/>
    </xf>
    <xf numFmtId="0" fontId="3" fillId="2" borderId="5" xfId="0" applyFont="1" applyFill="1" applyBorder="1" applyAlignment="1">
      <alignment wrapText="1"/>
    </xf>
    <xf numFmtId="0" fontId="3" fillId="2" borderId="0" xfId="0" applyFont="1" applyFill="1" applyBorder="1" applyAlignment="1">
      <alignment vertical="center"/>
    </xf>
    <xf numFmtId="0" fontId="3" fillId="0" borderId="0" xfId="0" applyFont="1" applyAlignment="1">
      <alignment wrapText="1"/>
    </xf>
    <xf numFmtId="0" fontId="3" fillId="0" borderId="0" xfId="0" applyFont="1"/>
    <xf numFmtId="0" fontId="2" fillId="2" borderId="20" xfId="0" applyFont="1" applyFill="1" applyBorder="1" applyAlignment="1">
      <alignment textRotation="90" wrapText="1"/>
    </xf>
    <xf numFmtId="0" fontId="3" fillId="2" borderId="27" xfId="0" applyFont="1" applyFill="1" applyBorder="1" applyAlignment="1">
      <alignment wrapText="1"/>
    </xf>
    <xf numFmtId="164" fontId="3" fillId="5" borderId="0" xfId="0" applyNumberFormat="1" applyFont="1" applyFill="1"/>
    <xf numFmtId="165" fontId="3" fillId="5" borderId="0" xfId="0" applyNumberFormat="1" applyFont="1" applyFill="1"/>
    <xf numFmtId="166" fontId="3" fillId="5" borderId="0" xfId="0" applyNumberFormat="1" applyFont="1" applyFill="1"/>
    <xf numFmtId="166" fontId="3" fillId="6" borderId="0" xfId="0" applyNumberFormat="1" applyFont="1" applyFill="1"/>
    <xf numFmtId="0" fontId="3" fillId="7" borderId="0" xfId="0" applyFont="1" applyFill="1" applyAlignment="1"/>
    <xf numFmtId="0" fontId="0" fillId="7" borderId="0" xfId="0" applyFill="1" applyAlignment="1"/>
    <xf numFmtId="0" fontId="3" fillId="7" borderId="0" xfId="0" applyFont="1" applyFill="1" applyAlignment="1">
      <alignment wrapText="1"/>
    </xf>
    <xf numFmtId="0" fontId="0" fillId="7" borderId="0" xfId="0" applyFill="1" applyAlignment="1">
      <alignment wrapText="1"/>
    </xf>
    <xf numFmtId="0" fontId="0" fillId="7" borderId="0" xfId="0" applyFill="1"/>
    <xf numFmtId="0" fontId="3" fillId="4" borderId="0" xfId="0" applyFont="1" applyFill="1" applyBorder="1"/>
    <xf numFmtId="0" fontId="3" fillId="4" borderId="0" xfId="0" applyFont="1" applyFill="1" applyBorder="1" applyAlignment="1">
      <alignment wrapText="1"/>
    </xf>
    <xf numFmtId="0" fontId="3" fillId="4" borderId="0" xfId="0" quotePrefix="1" applyNumberFormat="1" applyFont="1" applyFill="1" applyAlignment="1">
      <alignment horizontal="center" vertical="top"/>
    </xf>
    <xf numFmtId="0" fontId="4" fillId="0" borderId="0" xfId="0" applyFont="1" applyAlignment="1">
      <alignment horizontal="center" wrapText="1"/>
    </xf>
    <xf numFmtId="166" fontId="3" fillId="7" borderId="0" xfId="0" applyNumberFormat="1" applyFont="1" applyFill="1"/>
    <xf numFmtId="0" fontId="3" fillId="2" borderId="2" xfId="0" applyFont="1" applyFill="1" applyBorder="1" applyAlignment="1">
      <alignment wrapText="1"/>
    </xf>
    <xf numFmtId="0" fontId="3" fillId="2" borderId="0" xfId="0" applyFont="1" applyFill="1" applyBorder="1" applyAlignment="1">
      <alignment wrapText="1"/>
    </xf>
    <xf numFmtId="0" fontId="3" fillId="4" borderId="0" xfId="0" applyFont="1" applyFill="1" applyAlignment="1">
      <alignment wrapText="1"/>
    </xf>
    <xf numFmtId="0" fontId="0" fillId="5" borderId="0" xfId="0" applyFill="1" applyAlignment="1"/>
    <xf numFmtId="0" fontId="0" fillId="5" borderId="0" xfId="0" applyFill="1" applyAlignment="1">
      <alignment wrapText="1"/>
    </xf>
    <xf numFmtId="0" fontId="0" fillId="4" borderId="0" xfId="0" applyFill="1" applyAlignment="1">
      <alignment wrapText="1"/>
    </xf>
    <xf numFmtId="0" fontId="5" fillId="4" borderId="0" xfId="0" applyFont="1" applyFill="1" applyBorder="1" applyAlignment="1">
      <alignment wrapText="1"/>
    </xf>
    <xf numFmtId="0" fontId="5" fillId="0" borderId="0" xfId="0" applyFont="1"/>
    <xf numFmtId="0" fontId="6" fillId="4" borderId="0" xfId="0" applyFont="1" applyFill="1" applyBorder="1" applyAlignment="1">
      <alignment wrapText="1"/>
    </xf>
    <xf numFmtId="164" fontId="3" fillId="6" borderId="0" xfId="0" applyNumberFormat="1" applyFont="1" applyFill="1"/>
    <xf numFmtId="0" fontId="3" fillId="2" borderId="0" xfId="0" applyFont="1" applyFill="1" applyBorder="1" applyAlignment="1">
      <alignment wrapText="1"/>
    </xf>
    <xf numFmtId="0" fontId="3" fillId="2" borderId="28" xfId="0" applyFont="1" applyFill="1" applyBorder="1"/>
    <xf numFmtId="0" fontId="3" fillId="2" borderId="39" xfId="0" applyFont="1" applyFill="1" applyBorder="1" applyAlignment="1">
      <alignment wrapText="1"/>
    </xf>
    <xf numFmtId="0" fontId="3" fillId="2" borderId="34" xfId="0" applyFont="1" applyFill="1" applyBorder="1" applyAlignment="1">
      <alignment wrapText="1"/>
    </xf>
    <xf numFmtId="164" fontId="3" fillId="7" borderId="26" xfId="0" applyNumberFormat="1" applyFont="1" applyFill="1" applyBorder="1" applyAlignment="1">
      <alignment horizontal="center" textRotation="90" wrapText="1"/>
    </xf>
    <xf numFmtId="164" fontId="3" fillId="7" borderId="38" xfId="0" applyNumberFormat="1" applyFont="1" applyFill="1" applyBorder="1" applyAlignment="1">
      <alignment horizontal="center" textRotation="90" wrapText="1"/>
    </xf>
    <xf numFmtId="165" fontId="3" fillId="7" borderId="26" xfId="0" applyNumberFormat="1" applyFont="1" applyFill="1" applyBorder="1" applyAlignment="1">
      <alignment horizontal="center" textRotation="90"/>
    </xf>
    <xf numFmtId="166" fontId="3" fillId="7" borderId="26" xfId="0" applyNumberFormat="1" applyFont="1" applyFill="1" applyBorder="1" applyAlignment="1">
      <alignment horizontal="center" textRotation="90"/>
    </xf>
    <xf numFmtId="166" fontId="3" fillId="7" borderId="29" xfId="0" applyNumberFormat="1" applyFont="1" applyFill="1" applyBorder="1" applyAlignment="1">
      <alignment horizontal="center" textRotation="90"/>
    </xf>
    <xf numFmtId="167" fontId="3" fillId="7" borderId="6" xfId="0" applyNumberFormat="1" applyFont="1" applyFill="1" applyBorder="1" applyAlignment="1"/>
    <xf numFmtId="166" fontId="3" fillId="7" borderId="23" xfId="0" applyNumberFormat="1" applyFont="1" applyFill="1" applyBorder="1" applyAlignment="1">
      <alignment vertical="center" textRotation="90"/>
    </xf>
    <xf numFmtId="166" fontId="3" fillId="7" borderId="6" xfId="0" applyNumberFormat="1" applyFont="1" applyFill="1" applyBorder="1" applyAlignment="1"/>
    <xf numFmtId="166" fontId="3" fillId="7" borderId="6" xfId="0" applyNumberFormat="1" applyFont="1" applyFill="1" applyBorder="1" applyAlignment="1">
      <alignment horizontal="center" vertical="center"/>
    </xf>
    <xf numFmtId="166" fontId="3" fillId="7" borderId="6" xfId="0" applyNumberFormat="1" applyFont="1" applyFill="1" applyBorder="1" applyAlignment="1">
      <alignment horizontal="center" vertical="center" textRotation="90"/>
    </xf>
    <xf numFmtId="171" fontId="3" fillId="7" borderId="10" xfId="0" applyNumberFormat="1" applyFont="1" applyFill="1" applyBorder="1" applyAlignment="1"/>
    <xf numFmtId="168" fontId="3" fillId="7" borderId="5" xfId="0" applyNumberFormat="1" applyFont="1" applyFill="1" applyBorder="1" applyAlignment="1"/>
    <xf numFmtId="166" fontId="3" fillId="7" borderId="6" xfId="0" applyNumberFormat="1" applyFont="1" applyFill="1" applyBorder="1" applyAlignment="1">
      <alignment vertical="center" textRotation="90"/>
    </xf>
    <xf numFmtId="166" fontId="3" fillId="7" borderId="5" xfId="0" applyNumberFormat="1" applyFont="1" applyFill="1" applyBorder="1" applyAlignment="1"/>
    <xf numFmtId="166" fontId="3" fillId="7" borderId="5" xfId="0" applyNumberFormat="1" applyFont="1" applyFill="1" applyBorder="1" applyAlignment="1">
      <alignment horizontal="center" vertical="center"/>
    </xf>
    <xf numFmtId="171" fontId="3" fillId="7" borderId="18" xfId="0" applyNumberFormat="1" applyFont="1" applyFill="1" applyBorder="1" applyAlignment="1"/>
    <xf numFmtId="167" fontId="3" fillId="7" borderId="9" xfId="0" applyNumberFormat="1" applyFont="1" applyFill="1" applyBorder="1" applyAlignment="1"/>
    <xf numFmtId="0" fontId="3" fillId="7" borderId="6" xfId="0" applyFont="1" applyFill="1" applyBorder="1" applyAlignment="1">
      <alignment horizontal="center" vertical="center"/>
    </xf>
    <xf numFmtId="168" fontId="3" fillId="7" borderId="6" xfId="0" applyNumberFormat="1" applyFont="1" applyFill="1" applyBorder="1" applyAlignment="1"/>
    <xf numFmtId="168" fontId="3" fillId="7" borderId="7" xfId="0" applyNumberFormat="1" applyFont="1" applyFill="1" applyBorder="1" applyAlignment="1"/>
    <xf numFmtId="166" fontId="3" fillId="7" borderId="7" xfId="0" applyNumberFormat="1" applyFont="1" applyFill="1" applyBorder="1" applyAlignment="1"/>
    <xf numFmtId="0" fontId="3" fillId="7" borderId="5" xfId="0" applyFont="1" applyFill="1" applyBorder="1" applyAlignment="1">
      <alignment horizontal="center" vertical="center"/>
    </xf>
    <xf numFmtId="168" fontId="3" fillId="7" borderId="9" xfId="0" applyNumberFormat="1" applyFont="1" applyFill="1" applyBorder="1" applyAlignment="1"/>
    <xf numFmtId="167" fontId="3" fillId="7" borderId="9" xfId="0" applyNumberFormat="1" applyFont="1" applyFill="1" applyBorder="1" applyAlignment="1">
      <alignment horizontal="center" vertical="center"/>
    </xf>
    <xf numFmtId="166" fontId="3" fillId="7" borderId="9" xfId="0" applyNumberFormat="1" applyFont="1" applyFill="1" applyBorder="1" applyAlignment="1"/>
    <xf numFmtId="171" fontId="3" fillId="7" borderId="25" xfId="0" applyNumberFormat="1" applyFont="1" applyFill="1" applyBorder="1" applyAlignment="1"/>
    <xf numFmtId="0" fontId="0" fillId="7" borderId="0" xfId="0" applyFill="1" applyBorder="1" applyAlignment="1"/>
    <xf numFmtId="167" fontId="3" fillId="7" borderId="5" xfId="0" applyNumberFormat="1" applyFont="1" applyFill="1" applyBorder="1" applyAlignment="1"/>
    <xf numFmtId="0" fontId="3" fillId="7" borderId="7" xfId="0" applyFont="1" applyFill="1" applyBorder="1" applyAlignment="1">
      <alignment horizontal="center" vertical="center"/>
    </xf>
    <xf numFmtId="170" fontId="3" fillId="7" borderId="9" xfId="0" applyNumberFormat="1" applyFont="1" applyFill="1" applyBorder="1" applyAlignment="1"/>
    <xf numFmtId="170" fontId="3" fillId="7" borderId="6" xfId="0" applyNumberFormat="1" applyFont="1" applyFill="1" applyBorder="1" applyAlignment="1"/>
    <xf numFmtId="166" fontId="3" fillId="7" borderId="6" xfId="0" applyNumberFormat="1" applyFont="1" applyFill="1" applyBorder="1" applyAlignment="1">
      <alignment vertical="center"/>
    </xf>
    <xf numFmtId="167" fontId="3" fillId="7" borderId="6" xfId="0" applyNumberFormat="1" applyFont="1" applyFill="1" applyBorder="1" applyAlignment="1">
      <alignment wrapText="1"/>
    </xf>
    <xf numFmtId="4" fontId="3" fillId="7" borderId="6" xfId="0" applyNumberFormat="1" applyFont="1" applyFill="1" applyBorder="1" applyAlignment="1">
      <alignment wrapText="1"/>
    </xf>
    <xf numFmtId="166" fontId="3" fillId="7" borderId="6" xfId="0" applyNumberFormat="1" applyFont="1" applyFill="1" applyBorder="1" applyAlignment="1">
      <alignment wrapText="1"/>
    </xf>
    <xf numFmtId="166" fontId="3" fillId="7" borderId="0" xfId="0" applyNumberFormat="1" applyFont="1" applyFill="1" applyAlignment="1"/>
    <xf numFmtId="4" fontId="3" fillId="7" borderId="2" xfId="0" applyNumberFormat="1" applyFont="1" applyFill="1" applyBorder="1" applyAlignment="1"/>
    <xf numFmtId="170" fontId="3" fillId="7" borderId="6" xfId="0" applyNumberFormat="1" applyFont="1" applyFill="1" applyBorder="1" applyAlignment="1">
      <alignment vertical="center"/>
    </xf>
    <xf numFmtId="4" fontId="3" fillId="7" borderId="3" xfId="0" applyNumberFormat="1" applyFont="1" applyFill="1" applyBorder="1" applyAlignment="1"/>
    <xf numFmtId="0" fontId="3" fillId="7" borderId="33" xfId="0" quotePrefix="1" applyFont="1" applyFill="1" applyBorder="1" applyAlignment="1">
      <alignment horizontal="center" vertical="center"/>
    </xf>
    <xf numFmtId="166" fontId="3" fillId="7" borderId="23" xfId="0" applyNumberFormat="1" applyFont="1" applyFill="1" applyBorder="1" applyAlignment="1">
      <alignment horizontal="center" vertical="center" textRotation="90"/>
    </xf>
    <xf numFmtId="167" fontId="3" fillId="7" borderId="23" xfId="0" applyNumberFormat="1" applyFont="1" applyFill="1" applyBorder="1" applyAlignment="1">
      <alignment horizontal="center" vertical="center" textRotation="90"/>
    </xf>
    <xf numFmtId="167" fontId="3" fillId="7" borderId="7" xfId="0" applyNumberFormat="1" applyFont="1" applyFill="1" applyBorder="1" applyAlignment="1"/>
    <xf numFmtId="0" fontId="3" fillId="4" borderId="0" xfId="0" applyFont="1" applyFill="1" applyAlignment="1"/>
    <xf numFmtId="0" fontId="0" fillId="7" borderId="6" xfId="0" applyFill="1" applyBorder="1" applyAlignment="1">
      <alignment horizontal="center" vertical="center"/>
    </xf>
    <xf numFmtId="0" fontId="0" fillId="7" borderId="9" xfId="0" applyFill="1" applyBorder="1" applyAlignment="1">
      <alignment horizontal="center" vertical="center" textRotation="90"/>
    </xf>
    <xf numFmtId="166" fontId="3" fillId="7" borderId="9" xfId="0" applyNumberFormat="1" applyFont="1" applyFill="1" applyBorder="1" applyAlignment="1">
      <alignment vertical="center"/>
    </xf>
    <xf numFmtId="170" fontId="3" fillId="7" borderId="7" xfId="0" applyNumberFormat="1" applyFont="1" applyFill="1" applyBorder="1" applyAlignment="1">
      <alignment vertical="center"/>
    </xf>
    <xf numFmtId="0" fontId="3" fillId="7" borderId="9" xfId="0" applyFont="1" applyFill="1" applyBorder="1" applyAlignment="1">
      <alignment horizontal="center" vertical="center"/>
    </xf>
    <xf numFmtId="0" fontId="3" fillId="7" borderId="34" xfId="0" applyFont="1" applyFill="1" applyBorder="1" applyAlignment="1">
      <alignment horizontal="center" vertical="center"/>
    </xf>
    <xf numFmtId="0" fontId="0" fillId="7" borderId="9" xfId="0" applyFill="1" applyBorder="1" applyAlignment="1">
      <alignment horizontal="center" vertical="center" wrapText="1"/>
    </xf>
    <xf numFmtId="164" fontId="3" fillId="7" borderId="6" xfId="0" applyNumberFormat="1" applyFont="1" applyFill="1" applyBorder="1" applyAlignment="1">
      <alignment horizontal="center" vertical="center" textRotation="90"/>
    </xf>
    <xf numFmtId="0" fontId="0" fillId="7" borderId="6" xfId="0" applyFill="1" applyBorder="1" applyAlignment="1">
      <alignment horizontal="center" vertical="center" textRotation="90"/>
    </xf>
    <xf numFmtId="170" fontId="3" fillId="7" borderId="7" xfId="0" applyNumberFormat="1" applyFont="1" applyFill="1" applyBorder="1" applyAlignment="1"/>
    <xf numFmtId="164" fontId="3" fillId="9" borderId="0" xfId="0" applyNumberFormat="1" applyFont="1" applyFill="1"/>
    <xf numFmtId="170" fontId="3" fillId="7" borderId="9" xfId="0" applyNumberFormat="1" applyFont="1" applyFill="1" applyBorder="1" applyAlignment="1">
      <alignment vertical="center"/>
    </xf>
    <xf numFmtId="0" fontId="0" fillId="7" borderId="6" xfId="0" applyFill="1" applyBorder="1" applyAlignment="1">
      <alignment horizontal="center" vertical="center" textRotation="90"/>
    </xf>
    <xf numFmtId="0" fontId="3" fillId="2" borderId="4" xfId="0" applyFont="1" applyFill="1" applyBorder="1" applyAlignment="1"/>
    <xf numFmtId="0" fontId="3" fillId="2" borderId="4" xfId="0" applyFont="1" applyFill="1" applyBorder="1" applyAlignment="1">
      <alignment wrapText="1"/>
    </xf>
    <xf numFmtId="170" fontId="3" fillId="7" borderId="0" xfId="0" applyNumberFormat="1" applyFont="1" applyFill="1" applyBorder="1" applyAlignment="1"/>
    <xf numFmtId="0" fontId="8" fillId="0" borderId="0" xfId="0" applyFont="1" applyAlignment="1">
      <alignment vertical="center" wrapText="1"/>
    </xf>
    <xf numFmtId="0" fontId="8" fillId="0" borderId="0" xfId="0" applyFont="1" applyAlignment="1">
      <alignment horizontal="right" vertical="center" wrapText="1"/>
    </xf>
    <xf numFmtId="167" fontId="3" fillId="7" borderId="40" xfId="0" applyNumberFormat="1" applyFont="1" applyFill="1" applyBorder="1" applyAlignment="1"/>
    <xf numFmtId="0" fontId="3" fillId="2" borderId="17" xfId="0" applyFont="1" applyFill="1" applyBorder="1" applyAlignment="1"/>
    <xf numFmtId="0" fontId="3" fillId="2" borderId="3" xfId="0" applyFont="1" applyFill="1" applyBorder="1" applyAlignment="1">
      <alignment wrapText="1"/>
    </xf>
    <xf numFmtId="0" fontId="3" fillId="2" borderId="2" xfId="0" applyFont="1" applyFill="1" applyBorder="1" applyAlignment="1">
      <alignment wrapText="1"/>
    </xf>
    <xf numFmtId="0" fontId="0" fillId="7" borderId="6" xfId="0" applyFill="1" applyBorder="1" applyAlignment="1">
      <alignment horizontal="center" vertical="center" textRotation="90"/>
    </xf>
    <xf numFmtId="173" fontId="3" fillId="7" borderId="23" xfId="0" applyNumberFormat="1" applyFont="1" applyFill="1" applyBorder="1" applyAlignment="1">
      <alignment horizontal="center" vertical="center"/>
    </xf>
    <xf numFmtId="173" fontId="0" fillId="0" borderId="6" xfId="0" applyNumberFormat="1" applyBorder="1" applyAlignment="1">
      <alignment horizontal="center" vertical="center"/>
    </xf>
    <xf numFmtId="173" fontId="0" fillId="7" borderId="6" xfId="0" applyNumberFormat="1" applyFill="1" applyBorder="1" applyAlignment="1">
      <alignment horizontal="center" vertical="center"/>
    </xf>
    <xf numFmtId="174" fontId="0" fillId="0" borderId="6" xfId="0" applyNumberFormat="1" applyBorder="1" applyAlignment="1">
      <alignment horizontal="center" vertical="center"/>
    </xf>
    <xf numFmtId="174" fontId="0" fillId="7" borderId="6" xfId="0" applyNumberFormat="1" applyFill="1" applyBorder="1" applyAlignment="1">
      <alignment horizontal="center" vertical="center"/>
    </xf>
    <xf numFmtId="0" fontId="3" fillId="4" borderId="0" xfId="0" applyFont="1" applyFill="1" applyAlignment="1">
      <alignment wrapText="1"/>
    </xf>
    <xf numFmtId="173" fontId="0" fillId="7" borderId="5" xfId="0" applyNumberFormat="1" applyFill="1" applyBorder="1" applyAlignment="1">
      <alignment horizontal="center" vertical="center"/>
    </xf>
    <xf numFmtId="0" fontId="3" fillId="4" borderId="0" xfId="0" applyFont="1" applyFill="1" applyAlignment="1">
      <alignment wrapText="1"/>
    </xf>
    <xf numFmtId="0" fontId="3" fillId="2" borderId="4" xfId="0" applyFont="1" applyFill="1" applyBorder="1" applyAlignment="1">
      <alignment wrapText="1"/>
    </xf>
    <xf numFmtId="0" fontId="3" fillId="2" borderId="16" xfId="0" applyFont="1" applyFill="1" applyBorder="1" applyAlignment="1">
      <alignment wrapText="1"/>
    </xf>
    <xf numFmtId="164" fontId="3" fillId="7" borderId="6" xfId="0" applyNumberFormat="1" applyFont="1" applyFill="1" applyBorder="1" applyAlignment="1">
      <alignment horizontal="center" vertical="center" textRotation="90"/>
    </xf>
    <xf numFmtId="0" fontId="0" fillId="7" borderId="6" xfId="0" applyFill="1" applyBorder="1" applyAlignment="1">
      <alignment horizontal="center" vertical="center" textRotation="90"/>
    </xf>
    <xf numFmtId="0" fontId="3" fillId="2" borderId="9" xfId="0" applyFont="1" applyFill="1" applyBorder="1"/>
    <xf numFmtId="167" fontId="0" fillId="7" borderId="6" xfId="0" applyNumberFormat="1" applyFill="1" applyBorder="1" applyAlignment="1">
      <alignment horizontal="center" vertical="center" textRotation="90"/>
    </xf>
    <xf numFmtId="0" fontId="3" fillId="7" borderId="6" xfId="0" applyFont="1" applyFill="1" applyBorder="1" applyAlignment="1">
      <alignment horizontal="center" vertical="center" textRotation="90"/>
    </xf>
    <xf numFmtId="0" fontId="3" fillId="4" borderId="19" xfId="0" applyFont="1" applyFill="1" applyBorder="1" applyAlignment="1">
      <alignment vertical="top" wrapText="1"/>
    </xf>
    <xf numFmtId="0" fontId="4" fillId="4" borderId="0" xfId="0" applyFont="1" applyFill="1" applyAlignment="1">
      <alignment horizontal="left" vertical="top" wrapText="1"/>
    </xf>
    <xf numFmtId="0" fontId="0" fillId="7" borderId="6" xfId="0" applyFill="1" applyBorder="1" applyAlignment="1">
      <alignment horizontal="center" vertical="center" textRotation="90"/>
    </xf>
    <xf numFmtId="0" fontId="0" fillId="7" borderId="6" xfId="0" applyFill="1" applyBorder="1" applyAlignment="1">
      <alignment horizontal="center" vertical="center" textRotation="90"/>
    </xf>
    <xf numFmtId="0" fontId="0" fillId="7" borderId="5" xfId="0" applyFill="1" applyBorder="1" applyAlignment="1">
      <alignment horizontal="center" vertical="center" textRotation="90"/>
    </xf>
    <xf numFmtId="0" fontId="5" fillId="7" borderId="0" xfId="0" applyFont="1" applyFill="1" applyBorder="1" applyAlignment="1">
      <alignment horizontal="center" vertical="center"/>
    </xf>
    <xf numFmtId="0" fontId="5" fillId="7" borderId="0" xfId="0" applyFont="1" applyFill="1" applyBorder="1"/>
    <xf numFmtId="164" fontId="3" fillId="7" borderId="23" xfId="0" applyNumberFormat="1" applyFont="1" applyFill="1" applyBorder="1" applyAlignment="1">
      <alignment vertical="center" textRotation="90"/>
    </xf>
    <xf numFmtId="164" fontId="3" fillId="7" borderId="6" xfId="0" applyNumberFormat="1" applyFont="1" applyFill="1" applyBorder="1" applyAlignment="1">
      <alignment vertical="center" textRotation="90"/>
    </xf>
    <xf numFmtId="175" fontId="3" fillId="7" borderId="6" xfId="0" applyNumberFormat="1" applyFont="1" applyFill="1" applyBorder="1" applyAlignment="1">
      <alignment vertical="center" textRotation="90"/>
    </xf>
    <xf numFmtId="169" fontId="5" fillId="7" borderId="9" xfId="0" applyNumberFormat="1" applyFont="1" applyFill="1" applyBorder="1" applyAlignment="1"/>
    <xf numFmtId="0" fontId="5" fillId="7" borderId="5" xfId="0" applyFont="1" applyFill="1" applyBorder="1" applyAlignment="1">
      <alignment horizontal="center" vertical="center" textRotation="90"/>
    </xf>
    <xf numFmtId="166" fontId="5" fillId="7" borderId="9" xfId="0" applyNumberFormat="1" applyFont="1" applyFill="1" applyBorder="1" applyAlignment="1">
      <alignment vertical="center"/>
    </xf>
    <xf numFmtId="0" fontId="5" fillId="7" borderId="5" xfId="0" applyFont="1" applyFill="1" applyBorder="1" applyAlignment="1">
      <alignment horizontal="center" vertical="center"/>
    </xf>
    <xf numFmtId="0" fontId="5" fillId="7" borderId="9" xfId="0" applyFont="1" applyFill="1" applyBorder="1" applyAlignment="1">
      <alignment horizontal="center" vertical="center" textRotation="90"/>
    </xf>
    <xf numFmtId="169" fontId="5" fillId="0" borderId="0" xfId="0" applyNumberFormat="1" applyFont="1"/>
    <xf numFmtId="0" fontId="0" fillId="7" borderId="6" xfId="0" applyFill="1" applyBorder="1" applyAlignment="1">
      <alignment horizontal="center" vertical="center" wrapText="1"/>
    </xf>
    <xf numFmtId="167" fontId="3" fillId="7" borderId="5" xfId="0" applyNumberFormat="1" applyFont="1" applyFill="1" applyBorder="1" applyAlignment="1">
      <alignment horizontal="center" vertical="center"/>
    </xf>
    <xf numFmtId="177" fontId="0" fillId="7" borderId="9" xfId="0" applyNumberFormat="1" applyFill="1" applyBorder="1" applyAlignment="1">
      <alignment horizontal="center" vertical="center"/>
    </xf>
    <xf numFmtId="177" fontId="0" fillId="7" borderId="9" xfId="0" applyNumberFormat="1" applyFill="1" applyBorder="1" applyAlignment="1">
      <alignment horizontal="center" vertical="center" textRotation="90"/>
    </xf>
    <xf numFmtId="171" fontId="3" fillId="7" borderId="9" xfId="0" applyNumberFormat="1" applyFont="1" applyFill="1" applyBorder="1" applyAlignment="1"/>
    <xf numFmtId="166" fontId="2" fillId="0" borderId="26" xfId="0" applyNumberFormat="1" applyFont="1" applyFill="1" applyBorder="1" applyAlignment="1">
      <alignment horizontal="center" textRotation="90" wrapText="1"/>
    </xf>
    <xf numFmtId="169" fontId="3" fillId="8" borderId="24" xfId="0" applyNumberFormat="1" applyFont="1" applyFill="1" applyBorder="1" applyAlignment="1">
      <alignment vertical="center" wrapText="1"/>
    </xf>
    <xf numFmtId="169" fontId="5" fillId="7" borderId="5" xfId="0" applyNumberFormat="1" applyFont="1" applyFill="1" applyBorder="1" applyAlignment="1"/>
    <xf numFmtId="170" fontId="3" fillId="0" borderId="9" xfId="0" applyNumberFormat="1" applyFont="1" applyFill="1" applyBorder="1" applyAlignment="1"/>
    <xf numFmtId="167" fontId="3" fillId="7" borderId="25" xfId="0" applyNumberFormat="1" applyFont="1" applyFill="1" applyBorder="1" applyAlignment="1">
      <alignment horizontal="center" vertical="center"/>
    </xf>
    <xf numFmtId="0" fontId="3" fillId="7" borderId="0" xfId="0" applyFont="1" applyFill="1" applyBorder="1" applyAlignment="1"/>
    <xf numFmtId="166" fontId="3" fillId="7" borderId="25" xfId="0" applyNumberFormat="1" applyFont="1" applyFill="1" applyBorder="1" applyAlignment="1"/>
    <xf numFmtId="166" fontId="3" fillId="0" borderId="10" xfId="0" applyNumberFormat="1" applyFont="1" applyBorder="1"/>
    <xf numFmtId="0" fontId="3" fillId="0" borderId="10" xfId="0" applyFont="1" applyBorder="1"/>
    <xf numFmtId="0" fontId="3" fillId="4" borderId="0" xfId="0" applyFont="1" applyFill="1" applyBorder="1" applyAlignment="1">
      <alignment wrapText="1"/>
    </xf>
    <xf numFmtId="167" fontId="3" fillId="7" borderId="2" xfId="0" applyNumberFormat="1" applyFont="1" applyFill="1" applyBorder="1" applyAlignment="1">
      <alignment horizontal="center" vertical="center"/>
    </xf>
    <xf numFmtId="0" fontId="0" fillId="7" borderId="2" xfId="0" applyFill="1" applyBorder="1" applyAlignment="1">
      <alignment horizontal="center" vertical="center"/>
    </xf>
    <xf numFmtId="167" fontId="3" fillId="7" borderId="4" xfId="0" applyNumberFormat="1" applyFont="1" applyFill="1" applyBorder="1" applyAlignment="1"/>
    <xf numFmtId="0" fontId="5" fillId="7" borderId="2" xfId="0" applyFont="1" applyFill="1" applyBorder="1" applyAlignment="1">
      <alignment horizontal="center" vertical="center"/>
    </xf>
    <xf numFmtId="170" fontId="5" fillId="7" borderId="2" xfId="0" applyNumberFormat="1" applyFont="1" applyFill="1" applyBorder="1" applyAlignment="1"/>
    <xf numFmtId="172" fontId="5" fillId="0" borderId="4" xfId="0" applyNumberFormat="1" applyFont="1" applyFill="1" applyBorder="1" applyAlignment="1">
      <alignment horizontal="center" vertical="center"/>
    </xf>
    <xf numFmtId="0" fontId="0" fillId="0" borderId="2" xfId="0" applyBorder="1"/>
    <xf numFmtId="165" fontId="3" fillId="7" borderId="2" xfId="0" applyNumberFormat="1" applyFont="1" applyFill="1" applyBorder="1"/>
    <xf numFmtId="165" fontId="3" fillId="7" borderId="1" xfId="0" applyNumberFormat="1" applyFont="1" applyFill="1" applyBorder="1" applyAlignment="1">
      <alignment horizontal="center" textRotation="90"/>
    </xf>
    <xf numFmtId="167" fontId="3" fillId="7" borderId="21" xfId="0" applyNumberFormat="1" applyFont="1" applyFill="1" applyBorder="1" applyAlignment="1">
      <alignment horizontal="center" vertical="center"/>
    </xf>
    <xf numFmtId="167" fontId="3" fillId="7" borderId="2" xfId="0" applyNumberFormat="1" applyFont="1" applyFill="1" applyBorder="1" applyAlignment="1"/>
    <xf numFmtId="170" fontId="3" fillId="7" borderId="4" xfId="0" applyNumberFormat="1" applyFont="1" applyFill="1" applyBorder="1" applyAlignment="1"/>
    <xf numFmtId="170" fontId="3" fillId="7" borderId="2" xfId="0" applyNumberFormat="1" applyFont="1" applyFill="1" applyBorder="1" applyAlignment="1"/>
    <xf numFmtId="172" fontId="5" fillId="7" borderId="4" xfId="0" applyNumberFormat="1" applyFont="1" applyFill="1" applyBorder="1" applyAlignment="1">
      <alignment horizontal="center" vertical="center"/>
    </xf>
    <xf numFmtId="166" fontId="3" fillId="0" borderId="2" xfId="0" applyNumberFormat="1" applyFont="1" applyFill="1" applyBorder="1" applyAlignment="1"/>
    <xf numFmtId="0" fontId="3" fillId="4" borderId="0" xfId="0" applyFont="1" applyFill="1" applyBorder="1" applyAlignment="1">
      <alignment wrapText="1"/>
    </xf>
    <xf numFmtId="170" fontId="3" fillId="0" borderId="9" xfId="0" applyNumberFormat="1" applyFont="1" applyFill="1" applyBorder="1" applyAlignment="1">
      <alignment wrapText="1"/>
    </xf>
    <xf numFmtId="166" fontId="3" fillId="0" borderId="6" xfId="0" applyNumberFormat="1" applyFont="1" applyFill="1" applyBorder="1" applyAlignment="1">
      <alignment wrapText="1"/>
    </xf>
    <xf numFmtId="167" fontId="3" fillId="0" borderId="9" xfId="0" applyNumberFormat="1" applyFont="1" applyFill="1" applyBorder="1" applyAlignment="1">
      <alignment wrapText="1"/>
    </xf>
    <xf numFmtId="166" fontId="3" fillId="0" borderId="3" xfId="0" applyNumberFormat="1" applyFont="1" applyFill="1" applyBorder="1" applyAlignment="1"/>
    <xf numFmtId="171" fontId="3" fillId="7" borderId="6" xfId="0" applyNumberFormat="1" applyFont="1" applyFill="1" applyBorder="1" applyAlignment="1"/>
    <xf numFmtId="165" fontId="3" fillId="7" borderId="38" xfId="0" applyNumberFormat="1" applyFont="1" applyFill="1" applyBorder="1" applyAlignment="1">
      <alignment horizontal="center" textRotation="90"/>
    </xf>
    <xf numFmtId="171" fontId="3" fillId="7" borderId="5" xfId="0" applyNumberFormat="1" applyFont="1" applyFill="1" applyBorder="1" applyAlignment="1"/>
    <xf numFmtId="0" fontId="0" fillId="0" borderId="6" xfId="0" applyBorder="1"/>
    <xf numFmtId="170" fontId="3" fillId="7" borderId="16" xfId="0" applyNumberFormat="1" applyFont="1" applyFill="1" applyBorder="1" applyAlignment="1"/>
    <xf numFmtId="0" fontId="3" fillId="7" borderId="15" xfId="0" applyFont="1" applyFill="1" applyBorder="1" applyAlignment="1">
      <alignment horizontal="center" vertical="center"/>
    </xf>
    <xf numFmtId="164" fontId="2" fillId="0" borderId="26" xfId="0" applyNumberFormat="1" applyFont="1" applyFill="1" applyBorder="1" applyAlignment="1">
      <alignment horizontal="center" textRotation="90" wrapText="1"/>
    </xf>
    <xf numFmtId="170" fontId="3" fillId="7" borderId="5" xfId="0" applyNumberFormat="1" applyFont="1" applyFill="1" applyBorder="1" applyAlignment="1"/>
    <xf numFmtId="170" fontId="3" fillId="7" borderId="23" xfId="0" applyNumberFormat="1" applyFont="1" applyFill="1" applyBorder="1" applyAlignment="1"/>
    <xf numFmtId="166" fontId="3" fillId="0" borderId="9" xfId="0" applyNumberFormat="1" applyFont="1" applyFill="1" applyBorder="1" applyAlignment="1">
      <alignment horizontal="center" vertical="center"/>
    </xf>
    <xf numFmtId="0" fontId="3" fillId="0" borderId="6" xfId="0" applyFont="1" applyFill="1" applyBorder="1" applyAlignment="1">
      <alignment horizontal="center" vertical="center" textRotation="90"/>
    </xf>
    <xf numFmtId="166" fontId="3" fillId="0" borderId="0" xfId="0" applyNumberFormat="1" applyFont="1" applyFill="1"/>
    <xf numFmtId="0" fontId="3" fillId="0" borderId="7" xfId="0" applyFont="1" applyFill="1" applyBorder="1" applyAlignment="1">
      <alignment horizontal="center" vertical="center" textRotation="90"/>
    </xf>
    <xf numFmtId="0" fontId="3" fillId="7" borderId="5" xfId="0" applyFont="1" applyFill="1" applyBorder="1" applyAlignment="1"/>
    <xf numFmtId="171" fontId="3" fillId="7" borderId="15" xfId="0" applyNumberFormat="1" applyFont="1" applyFill="1" applyBorder="1" applyAlignment="1"/>
    <xf numFmtId="0" fontId="0" fillId="0" borderId="15" xfId="0" applyBorder="1"/>
    <xf numFmtId="0" fontId="3" fillId="7" borderId="27" xfId="0" applyFont="1" applyFill="1" applyBorder="1" applyAlignment="1"/>
    <xf numFmtId="166" fontId="3" fillId="0" borderId="5" xfId="0" applyNumberFormat="1" applyFont="1" applyFill="1" applyBorder="1" applyAlignment="1"/>
    <xf numFmtId="167" fontId="5" fillId="7" borderId="9" xfId="0" applyNumberFormat="1" applyFont="1" applyFill="1" applyBorder="1" applyAlignment="1"/>
    <xf numFmtId="166" fontId="3" fillId="0" borderId="9" xfId="0" applyNumberFormat="1" applyFont="1" applyFill="1" applyBorder="1" applyAlignment="1"/>
    <xf numFmtId="176" fontId="3" fillId="0" borderId="5" xfId="0" applyNumberFormat="1" applyFont="1" applyFill="1" applyBorder="1" applyAlignment="1">
      <alignment horizontal="center" vertical="center"/>
    </xf>
    <xf numFmtId="176" fontId="3" fillId="0" borderId="9" xfId="0" applyNumberFormat="1" applyFont="1" applyFill="1" applyBorder="1" applyAlignment="1">
      <alignment horizontal="center" vertical="center"/>
    </xf>
    <xf numFmtId="176" fontId="3" fillId="0" borderId="9" xfId="0" applyNumberFormat="1" applyFont="1" applyFill="1" applyBorder="1" applyAlignment="1"/>
    <xf numFmtId="169" fontId="3" fillId="0" borderId="9" xfId="0" applyNumberFormat="1" applyFont="1" applyFill="1" applyBorder="1" applyAlignment="1"/>
    <xf numFmtId="0" fontId="3" fillId="0" borderId="25" xfId="0" applyFont="1" applyFill="1" applyBorder="1" applyAlignment="1"/>
    <xf numFmtId="0" fontId="3" fillId="4" borderId="0" xfId="0" applyFont="1" applyFill="1" applyBorder="1" applyAlignment="1">
      <alignment wrapText="1"/>
    </xf>
    <xf numFmtId="0" fontId="0" fillId="4" borderId="0" xfId="0" applyFill="1" applyAlignment="1">
      <alignment wrapText="1"/>
    </xf>
    <xf numFmtId="165" fontId="2" fillId="0" borderId="26" xfId="0" applyNumberFormat="1" applyFont="1" applyFill="1" applyBorder="1" applyAlignment="1">
      <alignment horizontal="center" textRotation="90"/>
    </xf>
    <xf numFmtId="166" fontId="2" fillId="0" borderId="26" xfId="0" applyNumberFormat="1" applyFont="1" applyFill="1" applyBorder="1" applyAlignment="1">
      <alignment horizontal="center" textRotation="90"/>
    </xf>
    <xf numFmtId="166" fontId="2" fillId="0" borderId="29" xfId="0" applyNumberFormat="1" applyFont="1" applyFill="1" applyBorder="1" applyAlignment="1">
      <alignment horizontal="center" textRotation="90"/>
    </xf>
    <xf numFmtId="0" fontId="3" fillId="4" borderId="0" xfId="0" applyFont="1" applyFill="1" applyBorder="1" applyAlignment="1">
      <alignment wrapText="1"/>
    </xf>
    <xf numFmtId="0" fontId="0" fillId="4" borderId="0" xfId="0" applyFill="1" applyAlignment="1">
      <alignment wrapText="1"/>
    </xf>
    <xf numFmtId="164" fontId="3" fillId="7" borderId="6" xfId="0" applyNumberFormat="1" applyFont="1" applyFill="1" applyBorder="1" applyAlignment="1">
      <alignment horizontal="center" vertical="center" textRotation="90"/>
    </xf>
    <xf numFmtId="0" fontId="0" fillId="7" borderId="6" xfId="0" applyFill="1" applyBorder="1" applyAlignment="1">
      <alignment horizontal="center" vertical="center" textRotation="90"/>
    </xf>
    <xf numFmtId="0" fontId="0" fillId="7" borderId="5" xfId="0" applyFill="1" applyBorder="1" applyAlignment="1">
      <alignment horizontal="center" vertical="center" textRotation="90"/>
    </xf>
    <xf numFmtId="164" fontId="3" fillId="7" borderId="15" xfId="0" applyNumberFormat="1" applyFont="1" applyFill="1" applyBorder="1" applyAlignment="1">
      <alignment horizontal="center" vertical="center" textRotation="90"/>
    </xf>
    <xf numFmtId="0" fontId="0" fillId="7" borderId="15" xfId="0" applyFill="1" applyBorder="1" applyAlignment="1">
      <alignment horizontal="center" vertical="center" textRotation="90"/>
    </xf>
    <xf numFmtId="0" fontId="0" fillId="7" borderId="27" xfId="0" applyFill="1" applyBorder="1" applyAlignment="1">
      <alignment horizontal="center" vertical="center" textRotation="90"/>
    </xf>
    <xf numFmtId="0" fontId="3" fillId="2" borderId="28" xfId="0" applyFont="1" applyFill="1" applyBorder="1" applyAlignment="1">
      <alignment wrapText="1"/>
    </xf>
    <xf numFmtId="0" fontId="3" fillId="0" borderId="34" xfId="0" applyFont="1" applyBorder="1" applyAlignment="1">
      <alignment wrapText="1"/>
    </xf>
    <xf numFmtId="0" fontId="3" fillId="2" borderId="2" xfId="0" applyFont="1" applyFill="1" applyBorder="1" applyAlignment="1">
      <alignment wrapText="1"/>
    </xf>
    <xf numFmtId="0" fontId="3" fillId="0" borderId="15" xfId="0" applyFont="1" applyBorder="1" applyAlignment="1">
      <alignment wrapText="1"/>
    </xf>
    <xf numFmtId="0" fontId="3" fillId="8" borderId="37" xfId="0" applyFont="1" applyFill="1" applyBorder="1" applyAlignment="1">
      <alignment horizontal="center"/>
    </xf>
    <xf numFmtId="0" fontId="3" fillId="8" borderId="8" xfId="0" applyFont="1" applyFill="1" applyBorder="1" applyAlignment="1">
      <alignment horizontal="center"/>
    </xf>
    <xf numFmtId="0" fontId="3" fillId="8" borderId="36" xfId="0" applyFont="1" applyFill="1" applyBorder="1" applyAlignment="1">
      <alignment horizontal="center"/>
    </xf>
    <xf numFmtId="0" fontId="3" fillId="2" borderId="3" xfId="0" applyFont="1" applyFill="1" applyBorder="1" applyAlignment="1">
      <alignment wrapText="1"/>
    </xf>
    <xf numFmtId="0" fontId="3" fillId="0" borderId="27" xfId="0" applyFont="1" applyBorder="1" applyAlignment="1">
      <alignment wrapText="1"/>
    </xf>
    <xf numFmtId="170" fontId="3" fillId="7" borderId="6" xfId="0"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3" fillId="2" borderId="31" xfId="0" applyFont="1" applyFill="1" applyBorder="1" applyAlignment="1">
      <alignment vertical="center" wrapText="1"/>
    </xf>
    <xf numFmtId="0" fontId="3" fillId="2" borderId="4" xfId="0" applyFont="1" applyFill="1" applyBorder="1" applyAlignment="1"/>
    <xf numFmtId="0" fontId="3" fillId="0" borderId="17" xfId="0" applyFont="1" applyBorder="1" applyAlignment="1"/>
    <xf numFmtId="0" fontId="3" fillId="0" borderId="16" xfId="0" applyFont="1" applyBorder="1" applyAlignment="1"/>
    <xf numFmtId="0" fontId="3" fillId="2" borderId="7" xfId="0" applyFont="1" applyFill="1" applyBorder="1" applyAlignment="1">
      <alignment vertical="center" wrapText="1"/>
    </xf>
    <xf numFmtId="0" fontId="3" fillId="2" borderId="6" xfId="0" applyFont="1" applyFill="1" applyBorder="1" applyAlignment="1">
      <alignment vertical="center" wrapText="1"/>
    </xf>
    <xf numFmtId="0" fontId="3" fillId="0" borderId="6" xfId="0" applyFont="1" applyBorder="1" applyAlignment="1">
      <alignment vertical="center" wrapText="1"/>
    </xf>
    <xf numFmtId="0" fontId="3" fillId="0" borderId="5" xfId="0" applyFont="1" applyBorder="1" applyAlignment="1">
      <alignment vertical="center" wrapText="1"/>
    </xf>
    <xf numFmtId="0" fontId="3" fillId="2" borderId="4" xfId="0" applyFont="1" applyFill="1" applyBorder="1" applyAlignment="1">
      <alignment wrapText="1"/>
    </xf>
    <xf numFmtId="0" fontId="3" fillId="0" borderId="16" xfId="0" applyFont="1" applyBorder="1" applyAlignment="1">
      <alignment wrapText="1"/>
    </xf>
    <xf numFmtId="0" fontId="0" fillId="0" borderId="17" xfId="0" applyBorder="1" applyAlignment="1">
      <alignment wrapText="1"/>
    </xf>
    <xf numFmtId="0" fontId="0" fillId="0" borderId="16" xfId="0" applyBorder="1" applyAlignment="1">
      <alignment wrapText="1"/>
    </xf>
    <xf numFmtId="0" fontId="3" fillId="2" borderId="30" xfId="0" applyFont="1" applyFill="1" applyBorder="1" applyAlignment="1">
      <alignment wrapText="1"/>
    </xf>
    <xf numFmtId="0" fontId="3" fillId="2" borderId="31" xfId="0" applyFont="1" applyFill="1" applyBorder="1" applyAlignment="1">
      <alignment wrapText="1"/>
    </xf>
    <xf numFmtId="0" fontId="3" fillId="2" borderId="32" xfId="0" applyFont="1" applyFill="1" applyBorder="1" applyAlignment="1">
      <alignment wrapText="1"/>
    </xf>
    <xf numFmtId="0" fontId="0" fillId="0" borderId="6" xfId="0" applyBorder="1" applyAlignment="1">
      <alignment vertical="center" wrapText="1"/>
    </xf>
    <xf numFmtId="0" fontId="3" fillId="2" borderId="30" xfId="0" applyFont="1" applyFill="1" applyBorder="1" applyAlignment="1">
      <alignment vertical="top" wrapText="1"/>
    </xf>
    <xf numFmtId="0" fontId="3" fillId="0" borderId="31" xfId="0" applyFont="1" applyBorder="1" applyAlignment="1">
      <alignment wrapText="1"/>
    </xf>
    <xf numFmtId="0" fontId="3" fillId="2" borderId="30" xfId="0" applyFont="1" applyFill="1" applyBorder="1" applyAlignment="1">
      <alignment vertical="center" wrapText="1"/>
    </xf>
    <xf numFmtId="0" fontId="3" fillId="0" borderId="31" xfId="0" applyFont="1" applyBorder="1" applyAlignment="1">
      <alignment vertical="center" wrapText="1"/>
    </xf>
    <xf numFmtId="0" fontId="3" fillId="0" borderId="32" xfId="0" applyFont="1" applyBorder="1" applyAlignment="1">
      <alignment vertical="center" wrapText="1"/>
    </xf>
    <xf numFmtId="0" fontId="0" fillId="0" borderId="15" xfId="0" applyBorder="1" applyAlignment="1">
      <alignment wrapText="1"/>
    </xf>
    <xf numFmtId="0" fontId="3" fillId="2" borderId="4" xfId="0" applyFont="1" applyFill="1" applyBorder="1" applyAlignment="1">
      <alignment horizontal="left" wrapText="1"/>
    </xf>
    <xf numFmtId="0" fontId="3" fillId="2" borderId="16" xfId="0" applyFont="1" applyFill="1" applyBorder="1" applyAlignment="1">
      <alignment horizontal="left" wrapText="1"/>
    </xf>
    <xf numFmtId="0" fontId="3" fillId="2" borderId="28" xfId="0" applyFont="1" applyFill="1"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1" fillId="3" borderId="11" xfId="0" applyFont="1" applyFill="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vertical="center"/>
    </xf>
    <xf numFmtId="0" fontId="0" fillId="0" borderId="35" xfId="0" applyBorder="1" applyAlignment="1">
      <alignment horizontal="left" vertical="center"/>
    </xf>
    <xf numFmtId="0" fontId="3" fillId="0" borderId="17" xfId="0" applyFont="1" applyBorder="1" applyAlignment="1">
      <alignment wrapText="1"/>
    </xf>
    <xf numFmtId="0" fontId="3" fillId="0" borderId="32" xfId="0" applyFont="1" applyBorder="1" applyAlignment="1">
      <alignment wrapText="1"/>
    </xf>
    <xf numFmtId="0" fontId="0" fillId="0" borderId="34" xfId="0" applyBorder="1" applyAlignment="1">
      <alignment wrapText="1"/>
    </xf>
    <xf numFmtId="0" fontId="0" fillId="0" borderId="27" xfId="0" applyBorder="1" applyAlignment="1">
      <alignment wrapText="1"/>
    </xf>
    <xf numFmtId="0" fontId="3" fillId="2" borderId="16" xfId="0" applyFont="1" applyFill="1" applyBorder="1" applyAlignment="1">
      <alignment wrapText="1"/>
    </xf>
    <xf numFmtId="164" fontId="3" fillId="7" borderId="23" xfId="0" applyNumberFormat="1" applyFont="1" applyFill="1" applyBorder="1" applyAlignment="1">
      <alignment horizontal="center" vertical="center" textRotation="90"/>
    </xf>
    <xf numFmtId="0" fontId="0" fillId="0" borderId="5" xfId="0" applyBorder="1" applyAlignment="1">
      <alignment horizontal="center" vertical="center" textRotation="90"/>
    </xf>
    <xf numFmtId="0" fontId="0" fillId="7" borderId="2" xfId="0" applyFill="1" applyBorder="1" applyAlignment="1">
      <alignment horizontal="center" vertical="center" textRotation="90"/>
    </xf>
    <xf numFmtId="169" fontId="5" fillId="2" borderId="4" xfId="0" quotePrefix="1" applyNumberFormat="1" applyFont="1" applyFill="1" applyBorder="1" applyAlignment="1">
      <alignment vertical="center"/>
    </xf>
    <xf numFmtId="0" fontId="5" fillId="0" borderId="17" xfId="0" applyFont="1" applyBorder="1" applyAlignment="1"/>
    <xf numFmtId="0" fontId="5" fillId="0" borderId="16" xfId="0" applyFont="1" applyBorder="1" applyAlignment="1"/>
  </cellXfs>
  <cellStyles count="1">
    <cellStyle name="Standard" xfId="0" builtinId="0"/>
  </cellStyles>
  <dxfs count="0"/>
  <tableStyles count="0" defaultTableStyle="TableStyleMedium9" defaultPivotStyle="PivotStyleLight16"/>
  <colors>
    <mruColors>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J614"/>
  <sheetViews>
    <sheetView tabSelected="1" zoomScaleNormal="100" zoomScaleSheetLayoutView="75" workbookViewId="0">
      <pane xSplit="4" ySplit="2" topLeftCell="E3" activePane="bottomRight" state="frozen"/>
      <selection pane="topRight" activeCell="E1" sqref="E1"/>
      <selection pane="bottomLeft" activeCell="A3" sqref="A3"/>
      <selection pane="bottomRight" activeCell="J63" sqref="J63"/>
    </sheetView>
  </sheetViews>
  <sheetFormatPr baseColWidth="10" defaultColWidth="9.140625" defaultRowHeight="15" x14ac:dyDescent="0.25"/>
  <cols>
    <col min="1" max="1" width="12" style="23" customWidth="1"/>
    <col min="2" max="2" width="15.85546875" style="24" customWidth="1"/>
    <col min="3" max="3" width="6.140625" style="23" customWidth="1"/>
    <col min="4" max="4" width="44.28515625" style="23" customWidth="1"/>
    <col min="5" max="5" width="12" style="27" customWidth="1"/>
    <col min="6" max="6" width="5.5703125" style="27" customWidth="1"/>
    <col min="7" max="7" width="10.28515625" style="50" customWidth="1"/>
    <col min="8" max="8" width="6.5703125" style="50" bestFit="1" customWidth="1"/>
    <col min="9" max="9" width="6.5703125" style="50" customWidth="1"/>
    <col min="10" max="10" width="11.140625" style="50" customWidth="1"/>
    <col min="11" max="11" width="10.85546875" style="109" customWidth="1"/>
    <col min="12" max="12" width="10.5703125" style="109" customWidth="1"/>
    <col min="13" max="13" width="10.7109375" style="28" customWidth="1"/>
    <col min="14" max="14" width="8" style="28" customWidth="1"/>
    <col min="15" max="15" width="10" style="30" customWidth="1"/>
    <col min="16" max="16" width="10.5703125" style="29" customWidth="1"/>
    <col min="17" max="17" width="9.42578125" style="29" customWidth="1"/>
    <col min="18" max="18" width="5.42578125" style="29" customWidth="1"/>
    <col min="19" max="19" width="11" style="29" customWidth="1"/>
    <col min="20" max="20" width="7" style="30" customWidth="1"/>
    <col min="21" max="21" width="9.5703125" style="30" customWidth="1"/>
    <col min="22" max="22" width="10.42578125" customWidth="1"/>
    <col min="23" max="23" width="9.7109375" style="29" customWidth="1"/>
    <col min="24" max="24" width="10" style="29" customWidth="1"/>
    <col min="25" max="25" width="5" style="30" hidden="1" customWidth="1"/>
    <col min="26" max="26" width="11" style="29" customWidth="1"/>
    <col min="27" max="28" width="9.85546875" style="30" customWidth="1"/>
    <col min="29" max="30" width="4.7109375" style="29" customWidth="1"/>
    <col min="31" max="31" width="9" style="29" bestFit="1" customWidth="1"/>
    <col min="32" max="32" width="9.85546875" style="30" customWidth="1"/>
    <col min="33" max="33" width="10.42578125" customWidth="1"/>
    <col min="34" max="34" width="9.140625" customWidth="1"/>
  </cols>
  <sheetData>
    <row r="1" spans="1:32" ht="20.25" customHeight="1" thickBot="1" x14ac:dyDescent="0.3">
      <c r="A1" s="264" t="s">
        <v>156</v>
      </c>
      <c r="B1" s="265"/>
      <c r="C1" s="265"/>
      <c r="D1" s="265"/>
      <c r="E1" s="266"/>
      <c r="F1" s="266"/>
      <c r="G1" s="266"/>
      <c r="H1" s="266"/>
      <c r="I1" s="266"/>
      <c r="J1" s="266"/>
      <c r="K1" s="266"/>
      <c r="L1" s="266"/>
      <c r="M1" s="266"/>
      <c r="N1" s="266"/>
      <c r="O1" s="266"/>
      <c r="P1" s="266"/>
      <c r="Q1" s="266"/>
      <c r="R1" s="266"/>
      <c r="S1" s="266"/>
      <c r="T1" s="266"/>
      <c r="U1" s="266"/>
      <c r="V1" s="266"/>
      <c r="W1" s="266"/>
      <c r="X1" s="266"/>
      <c r="Y1" s="266"/>
      <c r="Z1" s="266"/>
      <c r="AA1" s="266"/>
      <c r="AB1" s="266"/>
      <c r="AC1" s="266"/>
      <c r="AD1" s="266"/>
      <c r="AE1" s="266"/>
      <c r="AF1" s="267"/>
    </row>
    <row r="2" spans="1:32" ht="102" customHeight="1" thickBot="1" x14ac:dyDescent="0.3">
      <c r="A2" s="3"/>
      <c r="B2" s="4"/>
      <c r="C2" s="5"/>
      <c r="D2" s="5"/>
      <c r="E2" s="194" t="s">
        <v>27</v>
      </c>
      <c r="F2" s="194" t="s">
        <v>67</v>
      </c>
      <c r="G2" s="194" t="s">
        <v>66</v>
      </c>
      <c r="H2" s="194" t="s">
        <v>68</v>
      </c>
      <c r="I2" s="194" t="s">
        <v>116</v>
      </c>
      <c r="J2" s="194" t="s">
        <v>101</v>
      </c>
      <c r="K2" s="194" t="s">
        <v>100</v>
      </c>
      <c r="L2" s="215" t="s">
        <v>98</v>
      </c>
      <c r="M2" s="215" t="s">
        <v>23</v>
      </c>
      <c r="N2" s="215" t="s">
        <v>117</v>
      </c>
      <c r="O2" s="215" t="s">
        <v>15</v>
      </c>
      <c r="P2" s="215" t="s">
        <v>30</v>
      </c>
      <c r="Q2" s="215" t="s">
        <v>29</v>
      </c>
      <c r="R2" s="158" t="s">
        <v>125</v>
      </c>
      <c r="S2" s="215" t="s">
        <v>89</v>
      </c>
      <c r="T2" s="216" t="s">
        <v>118</v>
      </c>
      <c r="U2" s="216" t="s">
        <v>13</v>
      </c>
      <c r="V2" s="217" t="s">
        <v>140</v>
      </c>
      <c r="W2" s="158" t="s">
        <v>33</v>
      </c>
      <c r="X2" s="158" t="s">
        <v>26</v>
      </c>
      <c r="Y2" s="158" t="s">
        <v>0</v>
      </c>
      <c r="Z2" s="158" t="s">
        <v>31</v>
      </c>
      <c r="AA2" s="158" t="s">
        <v>145</v>
      </c>
      <c r="AB2" s="158" t="s">
        <v>151</v>
      </c>
      <c r="AC2" s="158" t="s">
        <v>32</v>
      </c>
      <c r="AD2" s="158" t="s">
        <v>124</v>
      </c>
      <c r="AE2" s="216" t="s">
        <v>16</v>
      </c>
      <c r="AF2" s="217" t="s">
        <v>28</v>
      </c>
    </row>
    <row r="3" spans="1:32" s="2" customFormat="1" ht="123" customHeight="1" thickBot="1" x14ac:dyDescent="0.3">
      <c r="A3" s="25" t="s">
        <v>62</v>
      </c>
      <c r="B3" s="6"/>
      <c r="C3" s="7"/>
      <c r="D3" s="7"/>
      <c r="E3" s="56" t="s">
        <v>63</v>
      </c>
      <c r="F3" s="55" t="s">
        <v>63</v>
      </c>
      <c r="G3" s="56" t="s">
        <v>63</v>
      </c>
      <c r="H3" s="56" t="s">
        <v>129</v>
      </c>
      <c r="I3" s="56" t="s">
        <v>63</v>
      </c>
      <c r="J3" s="57" t="s">
        <v>99</v>
      </c>
      <c r="K3" s="56" t="s">
        <v>64</v>
      </c>
      <c r="L3" s="57" t="s">
        <v>99</v>
      </c>
      <c r="M3" s="176" t="s">
        <v>64</v>
      </c>
      <c r="N3" s="57" t="s">
        <v>64</v>
      </c>
      <c r="O3" s="57" t="s">
        <v>64</v>
      </c>
      <c r="P3" s="58" t="s">
        <v>65</v>
      </c>
      <c r="Q3" s="58" t="s">
        <v>144</v>
      </c>
      <c r="R3" s="57" t="s">
        <v>99</v>
      </c>
      <c r="S3" s="57" t="s">
        <v>64</v>
      </c>
      <c r="T3" s="57" t="s">
        <v>99</v>
      </c>
      <c r="U3" s="57" t="s">
        <v>80</v>
      </c>
      <c r="V3" s="59" t="s">
        <v>64</v>
      </c>
      <c r="W3" s="56" t="s">
        <v>63</v>
      </c>
      <c r="X3" s="57" t="s">
        <v>64</v>
      </c>
      <c r="Y3" s="57" t="s">
        <v>129</v>
      </c>
      <c r="Z3" s="57" t="s">
        <v>64</v>
      </c>
      <c r="AA3" s="58" t="s">
        <v>64</v>
      </c>
      <c r="AB3" s="57" t="s">
        <v>99</v>
      </c>
      <c r="AC3" s="189" t="s">
        <v>63</v>
      </c>
      <c r="AD3" s="57" t="s">
        <v>63</v>
      </c>
      <c r="AE3" s="57" t="s">
        <v>132</v>
      </c>
      <c r="AF3" s="59" t="s">
        <v>64</v>
      </c>
    </row>
    <row r="4" spans="1:32" ht="30" customHeight="1" x14ac:dyDescent="0.25">
      <c r="A4" s="8" t="s">
        <v>39</v>
      </c>
      <c r="B4" s="9" t="s">
        <v>90</v>
      </c>
      <c r="C4" s="10"/>
      <c r="D4" s="10"/>
      <c r="E4" s="60"/>
      <c r="F4" s="220" t="s">
        <v>46</v>
      </c>
      <c r="G4" s="196"/>
      <c r="H4" s="220" t="s">
        <v>46</v>
      </c>
      <c r="I4" s="273" t="s">
        <v>46</v>
      </c>
      <c r="J4" s="122"/>
      <c r="K4" s="106"/>
      <c r="L4" s="132"/>
      <c r="M4" s="168"/>
      <c r="N4" s="177"/>
      <c r="O4" s="117"/>
      <c r="P4" s="60"/>
      <c r="Q4" s="60"/>
      <c r="R4" s="220" t="s">
        <v>146</v>
      </c>
      <c r="S4" s="144"/>
      <c r="T4" s="273" t="s">
        <v>46</v>
      </c>
      <c r="U4" s="61"/>
      <c r="V4" s="61"/>
      <c r="W4" s="63"/>
      <c r="X4" s="96"/>
      <c r="Y4" s="220" t="s">
        <v>128</v>
      </c>
      <c r="Z4" s="62"/>
      <c r="AA4" s="188"/>
      <c r="AB4" s="202"/>
      <c r="AC4" s="223" t="s">
        <v>136</v>
      </c>
      <c r="AD4" s="220" t="s">
        <v>46</v>
      </c>
      <c r="AE4" s="95"/>
      <c r="AF4" s="65"/>
    </row>
    <row r="5" spans="1:32" ht="15" hidden="1" customHeight="1" x14ac:dyDescent="0.25">
      <c r="A5" s="11"/>
      <c r="B5" s="12" t="s">
        <v>60</v>
      </c>
      <c r="C5" s="13"/>
      <c r="D5" s="13"/>
      <c r="E5" s="66"/>
      <c r="F5" s="221"/>
      <c r="G5" s="85"/>
      <c r="H5" s="221"/>
      <c r="I5" s="236"/>
      <c r="J5" s="123"/>
      <c r="K5" s="107"/>
      <c r="L5" s="133"/>
      <c r="M5" s="169"/>
      <c r="N5" s="169"/>
      <c r="O5" s="60"/>
      <c r="P5" s="66"/>
      <c r="Q5" s="66"/>
      <c r="R5" s="221"/>
      <c r="S5" s="145"/>
      <c r="T5" s="236"/>
      <c r="U5" s="67"/>
      <c r="V5" s="67"/>
      <c r="W5" s="69"/>
      <c r="X5" s="136"/>
      <c r="Y5" s="221"/>
      <c r="Z5" s="68"/>
      <c r="AA5" s="190"/>
      <c r="AB5" s="202"/>
      <c r="AC5" s="224"/>
      <c r="AD5" s="221"/>
      <c r="AE5" s="140"/>
      <c r="AF5" s="70"/>
    </row>
    <row r="6" spans="1:32" x14ac:dyDescent="0.25">
      <c r="A6" s="255" t="s">
        <v>22</v>
      </c>
      <c r="B6" s="241" t="s">
        <v>18</v>
      </c>
      <c r="C6" s="226" t="s">
        <v>79</v>
      </c>
      <c r="D6" s="227"/>
      <c r="E6" s="97"/>
      <c r="F6" s="221"/>
      <c r="G6" s="85"/>
      <c r="H6" s="221"/>
      <c r="I6" s="236"/>
      <c r="J6" s="123"/>
      <c r="K6" s="77">
        <v>1700</v>
      </c>
      <c r="L6" s="133"/>
      <c r="M6" s="170">
        <v>24</v>
      </c>
      <c r="N6" s="178"/>
      <c r="O6" s="82">
        <v>200</v>
      </c>
      <c r="P6" s="71"/>
      <c r="Q6" s="60">
        <v>50</v>
      </c>
      <c r="R6" s="221"/>
      <c r="S6" s="71">
        <f>50000*S75</f>
        <v>366</v>
      </c>
      <c r="T6" s="236"/>
      <c r="U6" s="67"/>
      <c r="V6" s="67"/>
      <c r="W6" s="72"/>
      <c r="X6" s="136"/>
      <c r="Y6" s="221"/>
      <c r="Z6" s="62"/>
      <c r="AA6" s="188"/>
      <c r="AB6" s="202"/>
      <c r="AC6" s="224"/>
      <c r="AD6" s="221"/>
      <c r="AE6" s="140"/>
      <c r="AF6" s="65"/>
    </row>
    <row r="7" spans="1:32" x14ac:dyDescent="0.25">
      <c r="A7" s="237"/>
      <c r="B7" s="242"/>
      <c r="C7" s="228" t="s">
        <v>77</v>
      </c>
      <c r="D7" s="229"/>
      <c r="E7" s="73"/>
      <c r="F7" s="221"/>
      <c r="G7" s="85"/>
      <c r="H7" s="221"/>
      <c r="I7" s="236"/>
      <c r="J7" s="71">
        <f>J75*50</f>
        <v>6.7125000000000004</v>
      </c>
      <c r="K7" s="107"/>
      <c r="L7" s="133"/>
      <c r="M7" s="171"/>
      <c r="N7" s="169"/>
      <c r="O7" s="60"/>
      <c r="P7" s="73"/>
      <c r="Q7" s="73"/>
      <c r="R7" s="221"/>
      <c r="S7" s="145"/>
      <c r="T7" s="236"/>
      <c r="U7" s="67"/>
      <c r="V7" s="67"/>
      <c r="W7" s="71">
        <v>100</v>
      </c>
      <c r="X7" s="136"/>
      <c r="Y7" s="221"/>
      <c r="Z7" s="62"/>
      <c r="AA7" s="188"/>
      <c r="AB7" s="202"/>
      <c r="AC7" s="224"/>
      <c r="AD7" s="221"/>
      <c r="AE7" s="140"/>
      <c r="AF7" s="65"/>
    </row>
    <row r="8" spans="1:32" x14ac:dyDescent="0.25">
      <c r="A8" s="237"/>
      <c r="B8" s="243"/>
      <c r="C8" s="228" t="s">
        <v>78</v>
      </c>
      <c r="D8" s="229"/>
      <c r="E8" s="73"/>
      <c r="F8" s="221"/>
      <c r="G8" s="85"/>
      <c r="H8" s="221"/>
      <c r="I8" s="236"/>
      <c r="J8" s="125"/>
      <c r="K8" s="107"/>
      <c r="L8" s="133"/>
      <c r="M8" s="171"/>
      <c r="N8" s="169"/>
      <c r="O8" s="60"/>
      <c r="P8" s="73"/>
      <c r="Q8" s="73"/>
      <c r="R8" s="221"/>
      <c r="S8" s="145"/>
      <c r="T8" s="236"/>
      <c r="U8" s="67"/>
      <c r="V8" s="67"/>
      <c r="W8" s="71">
        <v>200</v>
      </c>
      <c r="X8" s="136"/>
      <c r="Y8" s="221"/>
      <c r="Z8" s="62"/>
      <c r="AA8" s="188"/>
      <c r="AB8" s="202"/>
      <c r="AC8" s="224"/>
      <c r="AD8" s="221"/>
      <c r="AE8" s="140"/>
      <c r="AF8" s="65"/>
    </row>
    <row r="9" spans="1:32" x14ac:dyDescent="0.25">
      <c r="A9" s="237"/>
      <c r="B9" s="252"/>
      <c r="C9" s="228" t="s">
        <v>108</v>
      </c>
      <c r="D9" s="258"/>
      <c r="E9" s="73"/>
      <c r="F9" s="221"/>
      <c r="G9" s="85"/>
      <c r="H9" s="221"/>
      <c r="I9" s="236"/>
      <c r="J9" s="71">
        <f>J75*100</f>
        <v>13.425000000000001</v>
      </c>
      <c r="K9" s="121"/>
      <c r="L9" s="133"/>
      <c r="M9" s="171"/>
      <c r="N9" s="169"/>
      <c r="O9" s="60"/>
      <c r="P9" s="73"/>
      <c r="Q9" s="73"/>
      <c r="R9" s="221"/>
      <c r="S9" s="145"/>
      <c r="T9" s="236"/>
      <c r="U9" s="67"/>
      <c r="V9" s="67"/>
      <c r="W9" s="60"/>
      <c r="X9" s="136"/>
      <c r="Y9" s="221"/>
      <c r="Z9" s="62"/>
      <c r="AA9" s="188"/>
      <c r="AB9" s="202"/>
      <c r="AC9" s="224"/>
      <c r="AD9" s="221"/>
      <c r="AE9" s="140"/>
      <c r="AF9" s="65"/>
    </row>
    <row r="10" spans="1:32" x14ac:dyDescent="0.25">
      <c r="A10" s="237"/>
      <c r="B10" s="252"/>
      <c r="C10" s="228" t="s">
        <v>109</v>
      </c>
      <c r="D10" s="258"/>
      <c r="E10" s="73"/>
      <c r="F10" s="221"/>
      <c r="G10" s="85"/>
      <c r="H10" s="221"/>
      <c r="I10" s="236"/>
      <c r="J10" s="71">
        <f>J75*200</f>
        <v>26.85</v>
      </c>
      <c r="K10" s="121"/>
      <c r="L10" s="133"/>
      <c r="M10" s="171"/>
      <c r="N10" s="169"/>
      <c r="O10" s="60"/>
      <c r="P10" s="73"/>
      <c r="Q10" s="73"/>
      <c r="R10" s="221"/>
      <c r="S10" s="145"/>
      <c r="T10" s="236"/>
      <c r="U10" s="67"/>
      <c r="V10" s="67"/>
      <c r="W10" s="60"/>
      <c r="X10" s="136"/>
      <c r="Y10" s="221"/>
      <c r="Z10" s="62"/>
      <c r="AA10" s="188"/>
      <c r="AB10" s="202"/>
      <c r="AC10" s="224"/>
      <c r="AD10" s="221"/>
      <c r="AE10" s="140"/>
      <c r="AF10" s="65"/>
    </row>
    <row r="11" spans="1:32" x14ac:dyDescent="0.25">
      <c r="A11" s="237"/>
      <c r="B11" s="252"/>
      <c r="C11" s="228" t="s">
        <v>110</v>
      </c>
      <c r="D11" s="258"/>
      <c r="E11" s="73"/>
      <c r="F11" s="221"/>
      <c r="G11" s="85"/>
      <c r="H11" s="221"/>
      <c r="I11" s="236"/>
      <c r="J11" s="71">
        <f>J75*500</f>
        <v>67.125</v>
      </c>
      <c r="K11" s="121"/>
      <c r="L11" s="133"/>
      <c r="M11" s="171"/>
      <c r="N11" s="169"/>
      <c r="O11" s="60"/>
      <c r="P11" s="73"/>
      <c r="Q11" s="73"/>
      <c r="R11" s="221"/>
      <c r="S11" s="145"/>
      <c r="T11" s="236"/>
      <c r="U11" s="67"/>
      <c r="V11" s="67"/>
      <c r="W11" s="60"/>
      <c r="X11" s="136"/>
      <c r="Y11" s="221"/>
      <c r="Z11" s="62"/>
      <c r="AA11" s="188"/>
      <c r="AB11" s="202"/>
      <c r="AC11" s="224"/>
      <c r="AD11" s="221"/>
      <c r="AE11" s="140"/>
      <c r="AF11" s="65"/>
    </row>
    <row r="12" spans="1:32" x14ac:dyDescent="0.25">
      <c r="A12" s="237"/>
      <c r="B12" s="252"/>
      <c r="C12" s="228" t="s">
        <v>111</v>
      </c>
      <c r="D12" s="258"/>
      <c r="E12" s="73"/>
      <c r="F12" s="221"/>
      <c r="G12" s="85"/>
      <c r="H12" s="221"/>
      <c r="I12" s="236"/>
      <c r="J12" s="71">
        <f>J75*8000</f>
        <v>1074</v>
      </c>
      <c r="K12" s="121"/>
      <c r="L12" s="133"/>
      <c r="M12" s="171"/>
      <c r="N12" s="169"/>
      <c r="O12" s="60"/>
      <c r="P12" s="73"/>
      <c r="Q12" s="73"/>
      <c r="R12" s="221"/>
      <c r="S12" s="145"/>
      <c r="T12" s="236"/>
      <c r="U12" s="67"/>
      <c r="V12" s="67"/>
      <c r="W12" s="60"/>
      <c r="X12" s="136"/>
      <c r="Y12" s="221"/>
      <c r="Z12" s="62"/>
      <c r="AA12" s="188"/>
      <c r="AB12" s="202"/>
      <c r="AC12" s="224"/>
      <c r="AD12" s="221"/>
      <c r="AE12" s="140"/>
      <c r="AF12" s="65"/>
    </row>
    <row r="13" spans="1:32" x14ac:dyDescent="0.25">
      <c r="A13" s="237"/>
      <c r="B13" s="252"/>
      <c r="C13" s="233" t="s">
        <v>112</v>
      </c>
      <c r="D13" s="271"/>
      <c r="E13" s="73"/>
      <c r="F13" s="221"/>
      <c r="G13" s="85"/>
      <c r="H13" s="221"/>
      <c r="I13" s="236"/>
      <c r="J13" s="71">
        <f>J75*18000</f>
        <v>2416.5</v>
      </c>
      <c r="K13" s="121"/>
      <c r="L13" s="133"/>
      <c r="M13" s="171"/>
      <c r="N13" s="169"/>
      <c r="O13" s="60"/>
      <c r="P13" s="73"/>
      <c r="Q13" s="73"/>
      <c r="R13" s="221"/>
      <c r="S13" s="145"/>
      <c r="T13" s="236"/>
      <c r="U13" s="67"/>
      <c r="V13" s="67"/>
      <c r="W13" s="60"/>
      <c r="X13" s="136"/>
      <c r="Y13" s="221"/>
      <c r="Z13" s="62"/>
      <c r="AA13" s="188"/>
      <c r="AB13" s="202"/>
      <c r="AC13" s="224"/>
      <c r="AD13" s="221"/>
      <c r="AE13" s="140"/>
      <c r="AF13" s="65"/>
    </row>
    <row r="14" spans="1:32" x14ac:dyDescent="0.25">
      <c r="A14" s="256"/>
      <c r="B14" s="14"/>
      <c r="C14" s="228" t="s">
        <v>55</v>
      </c>
      <c r="D14" s="229"/>
      <c r="E14" s="73"/>
      <c r="F14" s="221"/>
      <c r="G14" s="85"/>
      <c r="H14" s="221"/>
      <c r="I14" s="236"/>
      <c r="J14" s="125"/>
      <c r="K14" s="107"/>
      <c r="L14" s="133"/>
      <c r="M14" s="171"/>
      <c r="N14" s="169"/>
      <c r="O14" s="60"/>
      <c r="P14" s="73"/>
      <c r="Q14" s="73"/>
      <c r="R14" s="221"/>
      <c r="S14" s="145"/>
      <c r="T14" s="236"/>
      <c r="U14" s="64"/>
      <c r="V14" s="64"/>
      <c r="W14" s="72"/>
      <c r="X14" s="136"/>
      <c r="Y14" s="221"/>
      <c r="Z14" s="62"/>
      <c r="AA14" s="188"/>
      <c r="AB14" s="202"/>
      <c r="AC14" s="224"/>
      <c r="AD14" s="221"/>
      <c r="AE14" s="140"/>
      <c r="AF14" s="65"/>
    </row>
    <row r="15" spans="1:32" ht="15" hidden="1" customHeight="1" x14ac:dyDescent="0.25">
      <c r="A15" s="256"/>
      <c r="B15" s="14"/>
      <c r="C15" s="228" t="s">
        <v>42</v>
      </c>
      <c r="D15" s="229"/>
      <c r="E15" s="60"/>
      <c r="F15" s="221"/>
      <c r="G15" s="85"/>
      <c r="H15" s="221"/>
      <c r="I15" s="236"/>
      <c r="J15" s="125"/>
      <c r="K15" s="107"/>
      <c r="L15" s="133"/>
      <c r="M15" s="171"/>
      <c r="N15" s="169"/>
      <c r="O15" s="82"/>
      <c r="P15" s="60"/>
      <c r="Q15" s="60"/>
      <c r="R15" s="221"/>
      <c r="S15" s="145"/>
      <c r="T15" s="236"/>
      <c r="U15" s="64"/>
      <c r="V15" s="61"/>
      <c r="W15" s="72"/>
      <c r="X15" s="136"/>
      <c r="Y15" s="221"/>
      <c r="Z15" s="62"/>
      <c r="AA15" s="188"/>
      <c r="AB15" s="202"/>
      <c r="AC15" s="224"/>
      <c r="AD15" s="221"/>
      <c r="AE15" s="140"/>
      <c r="AF15" s="65"/>
    </row>
    <row r="16" spans="1:32" ht="15" hidden="1" customHeight="1" x14ac:dyDescent="0.25">
      <c r="A16" s="256"/>
      <c r="B16" s="12"/>
      <c r="C16" s="233" t="s">
        <v>43</v>
      </c>
      <c r="D16" s="234"/>
      <c r="E16" s="60"/>
      <c r="F16" s="221"/>
      <c r="G16" s="85"/>
      <c r="H16" s="221"/>
      <c r="I16" s="236"/>
      <c r="J16" s="125"/>
      <c r="K16" s="107"/>
      <c r="L16" s="133"/>
      <c r="M16" s="171"/>
      <c r="N16" s="169"/>
      <c r="O16" s="97"/>
      <c r="P16" s="60"/>
      <c r="Q16" s="60"/>
      <c r="R16" s="221"/>
      <c r="S16" s="145"/>
      <c r="T16" s="236"/>
      <c r="U16" s="64"/>
      <c r="V16" s="67"/>
      <c r="W16" s="62"/>
      <c r="X16" s="136"/>
      <c r="Y16" s="221"/>
      <c r="Z16" s="62"/>
      <c r="AA16" s="188"/>
      <c r="AB16" s="202"/>
      <c r="AC16" s="224"/>
      <c r="AD16" s="221"/>
      <c r="AE16" s="140"/>
      <c r="AF16" s="65"/>
    </row>
    <row r="17" spans="1:32" ht="15" hidden="1" customHeight="1" x14ac:dyDescent="0.25">
      <c r="A17" s="257"/>
      <c r="B17" s="245" t="s">
        <v>83</v>
      </c>
      <c r="C17" s="268"/>
      <c r="D17" s="246"/>
      <c r="E17" s="73"/>
      <c r="F17" s="221"/>
      <c r="G17" s="85"/>
      <c r="H17" s="221"/>
      <c r="I17" s="236"/>
      <c r="J17" s="125"/>
      <c r="K17" s="107"/>
      <c r="L17" s="133"/>
      <c r="M17" s="171"/>
      <c r="N17" s="169"/>
      <c r="O17" s="82"/>
      <c r="P17" s="73"/>
      <c r="Q17" s="73"/>
      <c r="R17" s="221"/>
      <c r="S17" s="145"/>
      <c r="T17" s="236"/>
      <c r="U17" s="64"/>
      <c r="V17" s="67"/>
      <c r="W17" s="68"/>
      <c r="X17" s="136"/>
      <c r="Y17" s="221"/>
      <c r="Z17" s="62"/>
      <c r="AA17" s="188"/>
      <c r="AB17" s="202"/>
      <c r="AC17" s="224"/>
      <c r="AD17" s="221"/>
      <c r="AE17" s="140"/>
      <c r="AF17" s="65"/>
    </row>
    <row r="18" spans="1:32" ht="15" hidden="1" customHeight="1" x14ac:dyDescent="0.25">
      <c r="A18" s="249" t="s">
        <v>49</v>
      </c>
      <c r="B18" s="15" t="s">
        <v>18</v>
      </c>
      <c r="C18" s="16"/>
      <c r="D18" s="17"/>
      <c r="E18" s="74"/>
      <c r="F18" s="221"/>
      <c r="G18" s="85"/>
      <c r="H18" s="221"/>
      <c r="I18" s="236"/>
      <c r="J18" s="125"/>
      <c r="K18" s="107"/>
      <c r="L18" s="133"/>
      <c r="M18" s="171"/>
      <c r="N18" s="169"/>
      <c r="O18" s="71"/>
      <c r="P18" s="74"/>
      <c r="Q18" s="74"/>
      <c r="R18" s="221"/>
      <c r="S18" s="145"/>
      <c r="T18" s="236"/>
      <c r="U18" s="67"/>
      <c r="V18" s="67"/>
      <c r="W18" s="72"/>
      <c r="X18" s="136"/>
      <c r="Y18" s="221"/>
      <c r="Z18" s="75"/>
      <c r="AA18" s="188"/>
      <c r="AB18" s="202"/>
      <c r="AC18" s="224"/>
      <c r="AD18" s="221"/>
      <c r="AE18" s="140"/>
      <c r="AF18" s="65"/>
    </row>
    <row r="19" spans="1:32" ht="15" hidden="1" customHeight="1" x14ac:dyDescent="0.25">
      <c r="A19" s="250"/>
      <c r="B19" s="14"/>
      <c r="C19" s="228" t="s">
        <v>50</v>
      </c>
      <c r="D19" s="229"/>
      <c r="E19" s="73"/>
      <c r="F19" s="221"/>
      <c r="G19" s="85"/>
      <c r="H19" s="221"/>
      <c r="I19" s="236"/>
      <c r="J19" s="125"/>
      <c r="K19" s="107"/>
      <c r="L19" s="133"/>
      <c r="M19" s="171"/>
      <c r="N19" s="169"/>
      <c r="O19" s="71"/>
      <c r="P19" s="73"/>
      <c r="Q19" s="73"/>
      <c r="R19" s="221"/>
      <c r="S19" s="145"/>
      <c r="T19" s="236"/>
      <c r="U19" s="67"/>
      <c r="V19" s="67"/>
      <c r="W19" s="72"/>
      <c r="X19" s="136"/>
      <c r="Y19" s="221"/>
      <c r="Z19" s="62"/>
      <c r="AA19" s="188"/>
      <c r="AB19" s="202"/>
      <c r="AC19" s="224"/>
      <c r="AD19" s="221"/>
      <c r="AE19" s="140"/>
      <c r="AF19" s="65"/>
    </row>
    <row r="20" spans="1:32" ht="15" hidden="1" customHeight="1" x14ac:dyDescent="0.25">
      <c r="A20" s="251"/>
      <c r="B20" s="14"/>
      <c r="C20" s="228" t="s">
        <v>51</v>
      </c>
      <c r="D20" s="229"/>
      <c r="E20" s="73"/>
      <c r="F20" s="221"/>
      <c r="G20" s="85"/>
      <c r="H20" s="221"/>
      <c r="I20" s="236"/>
      <c r="J20" s="125"/>
      <c r="K20" s="107"/>
      <c r="L20" s="133"/>
      <c r="M20" s="171"/>
      <c r="N20" s="169"/>
      <c r="O20" s="71"/>
      <c r="P20" s="73"/>
      <c r="Q20" s="73"/>
      <c r="R20" s="221"/>
      <c r="S20" s="145"/>
      <c r="T20" s="236"/>
      <c r="U20" s="67"/>
      <c r="V20" s="67"/>
      <c r="W20" s="76"/>
      <c r="X20" s="136"/>
      <c r="Y20" s="221"/>
      <c r="Z20" s="62"/>
      <c r="AA20" s="188"/>
      <c r="AB20" s="202"/>
      <c r="AC20" s="224"/>
      <c r="AD20" s="221"/>
      <c r="AE20" s="140"/>
      <c r="AF20" s="65"/>
    </row>
    <row r="21" spans="1:32" x14ac:dyDescent="0.25">
      <c r="A21" s="253" t="s">
        <v>3</v>
      </c>
      <c r="B21" s="134" t="s">
        <v>74</v>
      </c>
      <c r="C21" s="16"/>
      <c r="D21" s="17"/>
      <c r="E21" s="71">
        <v>68000</v>
      </c>
      <c r="F21" s="221"/>
      <c r="G21" s="85"/>
      <c r="H21" s="221"/>
      <c r="I21" s="236"/>
      <c r="J21" s="71">
        <f>J75*1000</f>
        <v>134.25</v>
      </c>
      <c r="K21" s="107"/>
      <c r="L21" s="133"/>
      <c r="M21" s="170">
        <v>4350</v>
      </c>
      <c r="N21" s="170"/>
      <c r="O21" s="71">
        <v>2500</v>
      </c>
      <c r="P21" s="71">
        <v>1000</v>
      </c>
      <c r="Q21" s="77"/>
      <c r="R21" s="221"/>
      <c r="S21" s="71">
        <f>250000*S75</f>
        <v>1830</v>
      </c>
      <c r="T21" s="236"/>
      <c r="U21" s="77"/>
      <c r="V21" s="67"/>
      <c r="W21" s="78">
        <v>750</v>
      </c>
      <c r="X21" s="136"/>
      <c r="Y21" s="221"/>
      <c r="Z21" s="71">
        <f>25000*Z75</f>
        <v>2468.5</v>
      </c>
      <c r="AA21" s="188"/>
      <c r="AB21" s="71">
        <v>120</v>
      </c>
      <c r="AC21" s="224"/>
      <c r="AD21" s="221"/>
      <c r="AE21" s="154"/>
      <c r="AF21" s="70"/>
    </row>
    <row r="22" spans="1:32" s="1" customFormat="1" ht="15" customHeight="1" x14ac:dyDescent="0.25">
      <c r="A22" s="254"/>
      <c r="B22" s="15" t="s">
        <v>2</v>
      </c>
      <c r="C22" s="113"/>
      <c r="D22" s="17"/>
      <c r="E22" s="73"/>
      <c r="F22" s="221"/>
      <c r="G22" s="85"/>
      <c r="H22" s="221"/>
      <c r="I22" s="236"/>
      <c r="J22" s="126"/>
      <c r="K22" s="107"/>
      <c r="L22" s="133"/>
      <c r="M22" s="171"/>
      <c r="N22" s="169"/>
      <c r="O22" s="97"/>
      <c r="P22" s="73"/>
      <c r="Q22" s="73"/>
      <c r="R22" s="221"/>
      <c r="S22" s="145"/>
      <c r="T22" s="236"/>
      <c r="U22" s="73"/>
      <c r="V22" s="162">
        <v>500</v>
      </c>
      <c r="W22" s="72"/>
      <c r="X22" s="78">
        <v>500</v>
      </c>
      <c r="Y22" s="221"/>
      <c r="Z22" s="81"/>
      <c r="AA22" s="188"/>
      <c r="AB22" s="202"/>
      <c r="AC22" s="224"/>
      <c r="AD22" s="221"/>
      <c r="AE22" s="155">
        <f>5000*AE75</f>
        <v>478.29999999999995</v>
      </c>
      <c r="AF22" s="157">
        <f>60*AF75</f>
        <v>54.776399999999995</v>
      </c>
    </row>
    <row r="23" spans="1:32" ht="13.5" hidden="1" customHeight="1" x14ac:dyDescent="0.25">
      <c r="A23" s="254"/>
      <c r="B23" s="12"/>
      <c r="C23" s="233" t="s">
        <v>17</v>
      </c>
      <c r="D23" s="234"/>
      <c r="E23" s="66"/>
      <c r="F23" s="221"/>
      <c r="G23" s="85"/>
      <c r="H23" s="221"/>
      <c r="I23" s="236"/>
      <c r="J23" s="126"/>
      <c r="K23" s="107"/>
      <c r="L23" s="133"/>
      <c r="M23" s="171"/>
      <c r="N23" s="169"/>
      <c r="O23" s="60"/>
      <c r="P23" s="66"/>
      <c r="Q23" s="66"/>
      <c r="R23" s="221"/>
      <c r="S23" s="145"/>
      <c r="T23" s="236"/>
      <c r="U23" s="66"/>
      <c r="V23" s="162">
        <v>500</v>
      </c>
      <c r="W23" s="76"/>
      <c r="X23" s="136"/>
      <c r="Y23" s="221"/>
      <c r="Z23" s="68"/>
      <c r="AA23" s="188"/>
      <c r="AB23" s="202"/>
      <c r="AC23" s="224"/>
      <c r="AD23" s="221"/>
      <c r="AE23" s="156">
        <v>510</v>
      </c>
      <c r="AF23" s="70"/>
    </row>
    <row r="24" spans="1:32" ht="15" customHeight="1" x14ac:dyDescent="0.25">
      <c r="A24" s="254"/>
      <c r="B24" s="134" t="s">
        <v>121</v>
      </c>
      <c r="C24" s="130"/>
      <c r="D24" s="131"/>
      <c r="E24" s="73"/>
      <c r="F24" s="221"/>
      <c r="G24" s="85"/>
      <c r="H24" s="221"/>
      <c r="I24" s="236"/>
      <c r="J24" s="133"/>
      <c r="K24" s="71">
        <v>1000</v>
      </c>
      <c r="L24" s="133"/>
      <c r="M24" s="142"/>
      <c r="N24" s="169"/>
      <c r="O24" s="60"/>
      <c r="P24" s="73"/>
      <c r="Q24" s="73"/>
      <c r="R24" s="221"/>
      <c r="S24" s="145"/>
      <c r="T24" s="236"/>
      <c r="U24" s="72"/>
      <c r="V24" s="162">
        <v>500</v>
      </c>
      <c r="W24" s="133"/>
      <c r="X24" s="136"/>
      <c r="Y24" s="221"/>
      <c r="Z24" s="78"/>
      <c r="AA24" s="191"/>
      <c r="AB24" s="203"/>
      <c r="AC24" s="224"/>
      <c r="AD24" s="221"/>
      <c r="AE24" s="155">
        <f>5000*AE75</f>
        <v>478.29999999999995</v>
      </c>
      <c r="AF24" s="65"/>
    </row>
    <row r="25" spans="1:32" ht="15" customHeight="1" x14ac:dyDescent="0.25">
      <c r="A25" s="254"/>
      <c r="B25" s="261" t="s">
        <v>1</v>
      </c>
      <c r="C25" s="226" t="s">
        <v>114</v>
      </c>
      <c r="D25" s="270"/>
      <c r="E25" s="73"/>
      <c r="F25" s="221"/>
      <c r="G25" s="85"/>
      <c r="H25" s="221"/>
      <c r="I25" s="236"/>
      <c r="J25" s="71">
        <f>J75*100</f>
        <v>13.425000000000001</v>
      </c>
      <c r="K25" s="121"/>
      <c r="L25" s="133"/>
      <c r="M25" s="142"/>
      <c r="N25" s="169"/>
      <c r="O25" s="60"/>
      <c r="P25" s="73"/>
      <c r="Q25" s="73"/>
      <c r="R25" s="221"/>
      <c r="S25" s="145"/>
      <c r="T25" s="236"/>
      <c r="U25" s="73"/>
      <c r="V25" s="114"/>
      <c r="W25" s="72"/>
      <c r="X25" s="136"/>
      <c r="Y25" s="221"/>
      <c r="Z25" s="62"/>
      <c r="AA25" s="188"/>
      <c r="AB25" s="202"/>
      <c r="AC25" s="224"/>
      <c r="AD25" s="221"/>
      <c r="AE25" s="155">
        <f>500*AE75</f>
        <v>47.83</v>
      </c>
      <c r="AF25" s="65"/>
    </row>
    <row r="26" spans="1:32" ht="15" customHeight="1" x14ac:dyDescent="0.25">
      <c r="A26" s="254"/>
      <c r="B26" s="262"/>
      <c r="C26" s="228" t="s">
        <v>115</v>
      </c>
      <c r="D26" s="258"/>
      <c r="E26" s="73"/>
      <c r="F26" s="221"/>
      <c r="G26" s="85"/>
      <c r="H26" s="221"/>
      <c r="I26" s="236"/>
      <c r="J26" s="71">
        <f>J75*5000</f>
        <v>671.25</v>
      </c>
      <c r="K26" s="121"/>
      <c r="L26" s="133"/>
      <c r="M26" s="142"/>
      <c r="N26" s="169"/>
      <c r="O26" s="60"/>
      <c r="P26" s="73"/>
      <c r="Q26" s="73"/>
      <c r="R26" s="221"/>
      <c r="S26" s="145"/>
      <c r="T26" s="236"/>
      <c r="U26" s="73"/>
      <c r="V26" s="114"/>
      <c r="W26" s="72"/>
      <c r="X26" s="136"/>
      <c r="Y26" s="221"/>
      <c r="Z26" s="62"/>
      <c r="AA26" s="188"/>
      <c r="AB26" s="202"/>
      <c r="AC26" s="224"/>
      <c r="AD26" s="221"/>
      <c r="AE26" s="155">
        <f>500*AE75</f>
        <v>47.83</v>
      </c>
      <c r="AF26" s="65"/>
    </row>
    <row r="27" spans="1:32" s="1" customFormat="1" x14ac:dyDescent="0.25">
      <c r="A27" s="254"/>
      <c r="B27" s="262"/>
      <c r="C27" s="228" t="s">
        <v>18</v>
      </c>
      <c r="D27" s="229"/>
      <c r="E27" s="73"/>
      <c r="F27" s="221"/>
      <c r="G27" s="85"/>
      <c r="H27" s="221"/>
      <c r="I27" s="236"/>
      <c r="J27" s="124"/>
      <c r="K27" s="107"/>
      <c r="L27" s="133"/>
      <c r="M27" s="143"/>
      <c r="N27" s="174"/>
      <c r="O27" s="60"/>
      <c r="P27" s="71">
        <v>10</v>
      </c>
      <c r="Q27" s="73"/>
      <c r="R27" s="221"/>
      <c r="S27" s="145"/>
      <c r="T27" s="236"/>
      <c r="U27" s="73"/>
      <c r="V27" s="163"/>
      <c r="W27" s="72"/>
      <c r="X27" s="136"/>
      <c r="Y27" s="221"/>
      <c r="Z27" s="62"/>
      <c r="AA27" s="188"/>
      <c r="AB27" s="202"/>
      <c r="AC27" s="224"/>
      <c r="AD27" s="221"/>
      <c r="AE27" s="155">
        <f>500*AE75</f>
        <v>47.83</v>
      </c>
      <c r="AF27" s="65"/>
    </row>
    <row r="28" spans="1:32" ht="15" hidden="1" customHeight="1" x14ac:dyDescent="0.25">
      <c r="A28" s="254"/>
      <c r="B28" s="262"/>
      <c r="C28" s="120"/>
      <c r="D28" s="18" t="s">
        <v>86</v>
      </c>
      <c r="E28" s="73"/>
      <c r="F28" s="221"/>
      <c r="G28" s="85"/>
      <c r="H28" s="221"/>
      <c r="I28" s="236"/>
      <c r="J28" s="124"/>
      <c r="K28" s="107"/>
      <c r="L28" s="133"/>
      <c r="M28" s="171"/>
      <c r="N28" s="169"/>
      <c r="O28" s="82"/>
      <c r="P28" s="73"/>
      <c r="Q28" s="73"/>
      <c r="R28" s="221"/>
      <c r="S28" s="145"/>
      <c r="T28" s="236"/>
      <c r="U28" s="73"/>
      <c r="V28" s="60"/>
      <c r="W28" s="72"/>
      <c r="X28" s="78"/>
      <c r="Y28" s="221"/>
      <c r="Z28" s="62"/>
      <c r="AA28" s="188"/>
      <c r="AB28" s="202"/>
      <c r="AC28" s="224"/>
      <c r="AD28" s="221"/>
      <c r="AE28" s="100" t="e">
        <f t="shared" ref="AE28" si="0">500/AE78</f>
        <v>#DIV/0!</v>
      </c>
      <c r="AF28" s="65"/>
    </row>
    <row r="29" spans="1:32" ht="15" customHeight="1" x14ac:dyDescent="0.25">
      <c r="A29" s="254"/>
      <c r="B29" s="263"/>
      <c r="C29" s="119"/>
      <c r="D29" s="26" t="s">
        <v>87</v>
      </c>
      <c r="E29" s="66"/>
      <c r="F29" s="221"/>
      <c r="G29" s="85"/>
      <c r="H29" s="221"/>
      <c r="I29" s="236"/>
      <c r="J29" s="124"/>
      <c r="K29" s="107"/>
      <c r="L29" s="133"/>
      <c r="M29" s="171"/>
      <c r="N29" s="169"/>
      <c r="O29" s="97"/>
      <c r="P29" s="66"/>
      <c r="Q29" s="66"/>
      <c r="R29" s="221"/>
      <c r="S29" s="145"/>
      <c r="T29" s="236"/>
      <c r="U29" s="66"/>
      <c r="V29" s="86"/>
      <c r="W29" s="76"/>
      <c r="X29" s="136"/>
      <c r="Y29" s="221"/>
      <c r="Z29" s="68"/>
      <c r="AA29" s="188"/>
      <c r="AB29" s="202"/>
      <c r="AC29" s="224"/>
      <c r="AD29" s="221"/>
      <c r="AE29" s="155">
        <f>500*AE75</f>
        <v>47.83</v>
      </c>
      <c r="AF29" s="65"/>
    </row>
    <row r="30" spans="1:32" ht="15" hidden="1" customHeight="1" x14ac:dyDescent="0.25">
      <c r="A30" s="254"/>
      <c r="B30" s="14" t="s">
        <v>40</v>
      </c>
      <c r="C30" s="42"/>
      <c r="D30" s="42"/>
      <c r="E30" s="60"/>
      <c r="F30" s="221"/>
      <c r="G30" s="85"/>
      <c r="H30" s="221"/>
      <c r="I30" s="236"/>
      <c r="J30" s="124"/>
      <c r="K30" s="107"/>
      <c r="L30" s="133"/>
      <c r="M30" s="171"/>
      <c r="N30" s="169"/>
      <c r="O30" s="60"/>
      <c r="P30" s="60"/>
      <c r="Q30" s="60"/>
      <c r="R30" s="221"/>
      <c r="S30" s="145"/>
      <c r="T30" s="236"/>
      <c r="U30" s="60"/>
      <c r="V30" s="86"/>
      <c r="W30" s="72"/>
      <c r="X30" s="136"/>
      <c r="Y30" s="221"/>
      <c r="Z30" s="62"/>
      <c r="AA30" s="188"/>
      <c r="AB30" s="202"/>
      <c r="AC30" s="224"/>
      <c r="AD30" s="221"/>
      <c r="AE30" s="140"/>
      <c r="AF30" s="65"/>
    </row>
    <row r="31" spans="1:32" x14ac:dyDescent="0.25">
      <c r="A31" s="254"/>
      <c r="B31" s="19" t="s">
        <v>91</v>
      </c>
      <c r="C31" s="51"/>
      <c r="D31" s="51"/>
      <c r="E31" s="60"/>
      <c r="F31" s="221"/>
      <c r="G31" s="85"/>
      <c r="H31" s="221"/>
      <c r="I31" s="236"/>
      <c r="J31" s="124"/>
      <c r="K31" s="107"/>
      <c r="L31" s="133"/>
      <c r="M31" s="171"/>
      <c r="N31" s="169"/>
      <c r="O31" s="60"/>
      <c r="P31" s="60"/>
      <c r="Q31" s="60">
        <v>50</v>
      </c>
      <c r="R31" s="221"/>
      <c r="S31" s="145"/>
      <c r="T31" s="236"/>
      <c r="U31" s="60"/>
      <c r="V31" s="86"/>
      <c r="W31" s="72"/>
      <c r="X31" s="136"/>
      <c r="Y31" s="221"/>
      <c r="Z31" s="62"/>
      <c r="AA31" s="188"/>
      <c r="AB31" s="202"/>
      <c r="AC31" s="224"/>
      <c r="AD31" s="221"/>
      <c r="AE31" s="140"/>
      <c r="AF31" s="65"/>
    </row>
    <row r="32" spans="1:32" x14ac:dyDescent="0.25">
      <c r="A32" s="254"/>
      <c r="B32" s="19" t="s">
        <v>92</v>
      </c>
      <c r="C32" s="51"/>
      <c r="D32" s="51"/>
      <c r="E32" s="60"/>
      <c r="F32" s="221"/>
      <c r="G32" s="85"/>
      <c r="H32" s="221"/>
      <c r="I32" s="236"/>
      <c r="J32" s="124"/>
      <c r="K32" s="107"/>
      <c r="L32" s="133"/>
      <c r="M32" s="171"/>
      <c r="N32" s="169"/>
      <c r="O32" s="60"/>
      <c r="P32" s="60"/>
      <c r="Q32" s="60">
        <v>250</v>
      </c>
      <c r="R32" s="221"/>
      <c r="S32" s="145"/>
      <c r="T32" s="236"/>
      <c r="U32" s="60"/>
      <c r="V32" s="86"/>
      <c r="W32" s="72"/>
      <c r="X32" s="136"/>
      <c r="Y32" s="221"/>
      <c r="Z32" s="62"/>
      <c r="AA32" s="188"/>
      <c r="AB32" s="202"/>
      <c r="AC32" s="224"/>
      <c r="AD32" s="221"/>
      <c r="AE32" s="140"/>
      <c r="AF32" s="65"/>
    </row>
    <row r="33" spans="1:36" x14ac:dyDescent="0.25">
      <c r="A33" s="254"/>
      <c r="B33" s="19" t="s">
        <v>93</v>
      </c>
      <c r="C33" s="51"/>
      <c r="D33" s="51"/>
      <c r="E33" s="60"/>
      <c r="F33" s="221"/>
      <c r="G33" s="85"/>
      <c r="H33" s="221"/>
      <c r="I33" s="236"/>
      <c r="J33" s="124"/>
      <c r="K33" s="107"/>
      <c r="L33" s="133"/>
      <c r="M33" s="171"/>
      <c r="N33" s="169"/>
      <c r="O33" s="60"/>
      <c r="P33" s="60"/>
      <c r="Q33" s="60">
        <v>500</v>
      </c>
      <c r="R33" s="221"/>
      <c r="S33" s="145"/>
      <c r="T33" s="236"/>
      <c r="U33" s="60"/>
      <c r="V33" s="86"/>
      <c r="W33" s="72"/>
      <c r="X33" s="136"/>
      <c r="Y33" s="221"/>
      <c r="Z33" s="62"/>
      <c r="AA33" s="188"/>
      <c r="AB33" s="202"/>
      <c r="AC33" s="224"/>
      <c r="AD33" s="221"/>
      <c r="AE33" s="140"/>
      <c r="AF33" s="65"/>
    </row>
    <row r="34" spans="1:36" x14ac:dyDescent="0.25">
      <c r="A34" s="254"/>
      <c r="B34" s="19" t="s">
        <v>94</v>
      </c>
      <c r="C34" s="51"/>
      <c r="D34" s="51"/>
      <c r="E34" s="60"/>
      <c r="F34" s="221"/>
      <c r="G34" s="85"/>
      <c r="H34" s="221"/>
      <c r="I34" s="236"/>
      <c r="J34" s="124"/>
      <c r="K34" s="107"/>
      <c r="L34" s="133"/>
      <c r="M34" s="171"/>
      <c r="N34" s="169"/>
      <c r="O34" s="60"/>
      <c r="P34" s="60"/>
      <c r="Q34" s="60">
        <v>750</v>
      </c>
      <c r="R34" s="221"/>
      <c r="S34" s="145"/>
      <c r="T34" s="236"/>
      <c r="U34" s="60"/>
      <c r="V34" s="86"/>
      <c r="W34" s="72"/>
      <c r="X34" s="136"/>
      <c r="Y34" s="221"/>
      <c r="Z34" s="62"/>
      <c r="AA34" s="188"/>
      <c r="AB34" s="202"/>
      <c r="AC34" s="224"/>
      <c r="AD34" s="221"/>
      <c r="AE34" s="140"/>
      <c r="AF34" s="65"/>
    </row>
    <row r="35" spans="1:36" ht="15" hidden="1" customHeight="1" x14ac:dyDescent="0.25">
      <c r="A35" s="254"/>
      <c r="B35" s="12" t="s">
        <v>41</v>
      </c>
      <c r="C35" s="13"/>
      <c r="D35" s="26"/>
      <c r="E35" s="82"/>
      <c r="F35" s="221"/>
      <c r="G35" s="85"/>
      <c r="H35" s="221"/>
      <c r="I35" s="236"/>
      <c r="J35" s="124"/>
      <c r="K35" s="107"/>
      <c r="L35" s="133"/>
      <c r="M35" s="171"/>
      <c r="N35" s="169"/>
      <c r="O35" s="60"/>
      <c r="P35" s="82"/>
      <c r="Q35" s="82"/>
      <c r="R35" s="221"/>
      <c r="S35" s="145"/>
      <c r="T35" s="236"/>
      <c r="U35" s="82"/>
      <c r="V35" s="86"/>
      <c r="W35" s="76"/>
      <c r="X35" s="136"/>
      <c r="Y35" s="221"/>
      <c r="Z35" s="68"/>
      <c r="AA35" s="188"/>
      <c r="AB35" s="202"/>
      <c r="AC35" s="224"/>
      <c r="AD35" s="221"/>
      <c r="AE35" s="140"/>
      <c r="AF35" s="70"/>
    </row>
    <row r="36" spans="1:36" x14ac:dyDescent="0.25">
      <c r="A36" s="249" t="s">
        <v>36</v>
      </c>
      <c r="B36" s="52" t="s">
        <v>37</v>
      </c>
      <c r="C36" s="53"/>
      <c r="D36" s="54"/>
      <c r="E36" s="75"/>
      <c r="F36" s="221"/>
      <c r="G36" s="85"/>
      <c r="H36" s="221"/>
      <c r="I36" s="236"/>
      <c r="J36" s="124"/>
      <c r="K36" s="107"/>
      <c r="L36" s="71">
        <f>100*L75</f>
        <v>3.9170000000000003</v>
      </c>
      <c r="M36" s="170">
        <v>240</v>
      </c>
      <c r="N36" s="169"/>
      <c r="O36" s="60"/>
      <c r="P36" s="75"/>
      <c r="Q36" s="75"/>
      <c r="R36" s="221"/>
      <c r="S36" s="145"/>
      <c r="T36" s="236"/>
      <c r="U36" s="75"/>
      <c r="V36" s="86"/>
      <c r="W36" s="83"/>
      <c r="X36" s="136"/>
      <c r="Y36" s="221"/>
      <c r="Z36" s="75"/>
      <c r="AA36" s="188"/>
      <c r="AB36" s="202"/>
      <c r="AC36" s="224"/>
      <c r="AD36" s="221"/>
      <c r="AE36" s="140"/>
      <c r="AF36" s="65"/>
    </row>
    <row r="37" spans="1:36" x14ac:dyDescent="0.25">
      <c r="A37" s="269"/>
      <c r="B37" s="19" t="s">
        <v>85</v>
      </c>
      <c r="C37" s="42"/>
      <c r="D37" s="42"/>
      <c r="E37" s="68"/>
      <c r="F37" s="221"/>
      <c r="G37" s="85"/>
      <c r="H37" s="221"/>
      <c r="I37" s="236"/>
      <c r="J37" s="124"/>
      <c r="K37" s="71">
        <v>0.04</v>
      </c>
      <c r="L37" s="108"/>
      <c r="M37" s="171"/>
      <c r="N37" s="169"/>
      <c r="O37" s="82"/>
      <c r="P37" s="62"/>
      <c r="Q37" s="62"/>
      <c r="R37" s="221"/>
      <c r="S37" s="145"/>
      <c r="T37" s="236"/>
      <c r="U37" s="62"/>
      <c r="V37" s="86"/>
      <c r="W37" s="76"/>
      <c r="X37" s="136"/>
      <c r="Y37" s="221"/>
      <c r="Z37" s="62"/>
      <c r="AA37" s="188"/>
      <c r="AB37" s="202"/>
      <c r="AC37" s="224"/>
      <c r="AD37" s="221"/>
      <c r="AE37" s="140"/>
      <c r="AF37" s="157">
        <f>10*AF75</f>
        <v>9.1294000000000004</v>
      </c>
      <c r="AI37" s="115"/>
      <c r="AJ37" s="116"/>
    </row>
    <row r="38" spans="1:36" s="1" customFormat="1" x14ac:dyDescent="0.25">
      <c r="A38" s="255" t="s">
        <v>4</v>
      </c>
      <c r="B38" s="241" t="s">
        <v>5</v>
      </c>
      <c r="C38" s="245" t="s">
        <v>14</v>
      </c>
      <c r="D38" s="246"/>
      <c r="E38" s="60"/>
      <c r="F38" s="221"/>
      <c r="G38" s="235"/>
      <c r="H38" s="221"/>
      <c r="I38" s="236"/>
      <c r="J38" s="71">
        <f>J75*0.23</f>
        <v>3.0877500000000002E-2</v>
      </c>
      <c r="K38" s="107"/>
      <c r="L38" s="161">
        <f>1.25*L75</f>
        <v>4.8962500000000006E-2</v>
      </c>
      <c r="M38" s="84">
        <v>7.0000000000000001E-3</v>
      </c>
      <c r="N38" s="179"/>
      <c r="O38" s="84">
        <v>7.0000000000000001E-3</v>
      </c>
      <c r="P38" s="71">
        <v>0.01</v>
      </c>
      <c r="Q38" s="71">
        <v>0.01</v>
      </c>
      <c r="R38" s="221"/>
      <c r="S38" s="79">
        <f>3*S75</f>
        <v>2.196E-2</v>
      </c>
      <c r="T38" s="236"/>
      <c r="U38" s="84">
        <v>3.3000000000000002E-2</v>
      </c>
      <c r="V38" s="86"/>
      <c r="W38" s="84">
        <v>2.5000000000000001E-2</v>
      </c>
      <c r="X38" s="197">
        <v>4.0000000000000001E-3</v>
      </c>
      <c r="Y38" s="221"/>
      <c r="Z38" s="79"/>
      <c r="AA38" s="157">
        <v>8.0000000000000002E-3</v>
      </c>
      <c r="AB38" s="157">
        <v>5.0000000000000001E-3</v>
      </c>
      <c r="AC38" s="224"/>
      <c r="AD38" s="221"/>
      <c r="AE38" s="84">
        <f>0.09*AE75</f>
        <v>8.6093999999999997E-3</v>
      </c>
      <c r="AF38" s="80">
        <f>0.017*AF75</f>
        <v>1.5519980000000001E-2</v>
      </c>
    </row>
    <row r="39" spans="1:36" s="1" customFormat="1" x14ac:dyDescent="0.25">
      <c r="A39" s="237"/>
      <c r="B39" s="242"/>
      <c r="C39" s="245" t="s">
        <v>107</v>
      </c>
      <c r="D39" s="272"/>
      <c r="E39" s="60"/>
      <c r="F39" s="221"/>
      <c r="G39" s="236"/>
      <c r="H39" s="221"/>
      <c r="I39" s="236"/>
      <c r="J39" s="124"/>
      <c r="K39" s="111"/>
      <c r="L39" s="85"/>
      <c r="M39" s="172"/>
      <c r="N39" s="180"/>
      <c r="O39" s="85"/>
      <c r="P39" s="60"/>
      <c r="Q39" s="60"/>
      <c r="R39" s="221"/>
      <c r="S39" s="146"/>
      <c r="T39" s="236"/>
      <c r="U39" s="114"/>
      <c r="V39" s="86"/>
      <c r="W39" s="85"/>
      <c r="X39" s="197">
        <v>2.4E-2</v>
      </c>
      <c r="Y39" s="221"/>
      <c r="Z39" s="62"/>
      <c r="AA39" s="188"/>
      <c r="AB39" s="202"/>
      <c r="AC39" s="224"/>
      <c r="AD39" s="221"/>
      <c r="AE39" s="85"/>
      <c r="AF39" s="65"/>
    </row>
    <row r="40" spans="1:36" s="1" customFormat="1" x14ac:dyDescent="0.25">
      <c r="A40" s="237"/>
      <c r="B40" s="242"/>
      <c r="C40" s="245" t="s">
        <v>104</v>
      </c>
      <c r="D40" s="248"/>
      <c r="E40" s="60"/>
      <c r="F40" s="221"/>
      <c r="G40" s="236"/>
      <c r="H40" s="221"/>
      <c r="I40" s="236"/>
      <c r="J40" s="124"/>
      <c r="K40" s="111"/>
      <c r="L40" s="85"/>
      <c r="M40" s="172"/>
      <c r="N40" s="174"/>
      <c r="O40" s="191"/>
      <c r="P40" s="60"/>
      <c r="Q40" s="60"/>
      <c r="R40" s="221"/>
      <c r="S40" s="145"/>
      <c r="T40" s="236"/>
      <c r="U40" s="114"/>
      <c r="V40" s="86"/>
      <c r="W40" s="85"/>
      <c r="X40" s="197">
        <v>4.0000000000000001E-3</v>
      </c>
      <c r="Y40" s="221"/>
      <c r="Z40" s="62"/>
      <c r="AA40" s="188"/>
      <c r="AB40" s="202"/>
      <c r="AC40" s="224"/>
      <c r="AD40" s="221"/>
      <c r="AE40" s="85"/>
      <c r="AF40" s="65"/>
    </row>
    <row r="41" spans="1:36" s="1" customFormat="1" ht="15" hidden="1" customHeight="1" x14ac:dyDescent="0.25">
      <c r="A41" s="237"/>
      <c r="B41" s="242"/>
      <c r="C41" s="259" t="s">
        <v>84</v>
      </c>
      <c r="D41" s="260"/>
      <c r="E41" s="60"/>
      <c r="F41" s="221"/>
      <c r="G41" s="236"/>
      <c r="H41" s="221"/>
      <c r="I41" s="236"/>
      <c r="J41" s="124"/>
      <c r="K41" s="107"/>
      <c r="L41" s="133"/>
      <c r="M41" s="171"/>
      <c r="N41" s="169"/>
      <c r="O41" s="99"/>
      <c r="P41" s="60"/>
      <c r="Q41" s="60"/>
      <c r="R41" s="221"/>
      <c r="S41" s="145"/>
      <c r="T41" s="236"/>
      <c r="U41" s="81"/>
      <c r="V41" s="86"/>
      <c r="W41" s="85"/>
      <c r="X41" s="198"/>
      <c r="Y41" s="221"/>
      <c r="Z41" s="62"/>
      <c r="AA41" s="188"/>
      <c r="AB41" s="202"/>
      <c r="AC41" s="224"/>
      <c r="AD41" s="221"/>
      <c r="AE41" s="140"/>
      <c r="AF41" s="65"/>
    </row>
    <row r="42" spans="1:36" s="1" customFormat="1" ht="15" hidden="1" customHeight="1" x14ac:dyDescent="0.25">
      <c r="A42" s="237"/>
      <c r="B42" s="242"/>
      <c r="C42" s="259" t="s">
        <v>72</v>
      </c>
      <c r="D42" s="260"/>
      <c r="E42" s="60"/>
      <c r="F42" s="221"/>
      <c r="G42" s="236"/>
      <c r="H42" s="221"/>
      <c r="I42" s="236"/>
      <c r="J42" s="124"/>
      <c r="K42" s="107"/>
      <c r="L42" s="133"/>
      <c r="M42" s="171"/>
      <c r="N42" s="169"/>
      <c r="O42" s="99"/>
      <c r="P42" s="60"/>
      <c r="Q42" s="60"/>
      <c r="R42" s="221"/>
      <c r="S42" s="145"/>
      <c r="T42" s="236"/>
      <c r="U42" s="60"/>
      <c r="V42" s="86"/>
      <c r="W42" s="85"/>
      <c r="X42" s="198"/>
      <c r="Y42" s="221"/>
      <c r="Z42" s="62"/>
      <c r="AA42" s="188"/>
      <c r="AB42" s="202"/>
      <c r="AC42" s="224"/>
      <c r="AD42" s="221"/>
      <c r="AE42" s="140"/>
      <c r="AF42" s="65"/>
    </row>
    <row r="43" spans="1:36" x14ac:dyDescent="0.25">
      <c r="A43" s="256"/>
      <c r="B43" s="243"/>
      <c r="C43" s="245" t="s">
        <v>6</v>
      </c>
      <c r="D43" s="246"/>
      <c r="E43" s="62"/>
      <c r="F43" s="221"/>
      <c r="G43" s="236"/>
      <c r="H43" s="221"/>
      <c r="I43" s="236"/>
      <c r="J43" s="124"/>
      <c r="K43" s="107"/>
      <c r="L43" s="133"/>
      <c r="M43" s="171"/>
      <c r="N43" s="169"/>
      <c r="O43" s="99"/>
      <c r="P43" s="62"/>
      <c r="Q43" s="62"/>
      <c r="R43" s="221"/>
      <c r="S43" s="145"/>
      <c r="T43" s="236"/>
      <c r="U43" s="86"/>
      <c r="V43" s="86"/>
      <c r="W43" s="72"/>
      <c r="X43" s="198"/>
      <c r="Y43" s="221"/>
      <c r="Z43" s="62"/>
      <c r="AA43" s="188"/>
      <c r="AB43" s="202"/>
      <c r="AC43" s="224"/>
      <c r="AD43" s="221"/>
      <c r="AE43" s="140"/>
      <c r="AF43" s="65"/>
    </row>
    <row r="44" spans="1:36" x14ac:dyDescent="0.25">
      <c r="A44" s="256"/>
      <c r="B44" s="243"/>
      <c r="C44" s="233" t="s">
        <v>7</v>
      </c>
      <c r="D44" s="234"/>
      <c r="E44" s="62"/>
      <c r="F44" s="221"/>
      <c r="G44" s="236"/>
      <c r="H44" s="221"/>
      <c r="I44" s="236"/>
      <c r="J44" s="124"/>
      <c r="K44" s="107"/>
      <c r="L44" s="133"/>
      <c r="M44" s="171"/>
      <c r="N44" s="169"/>
      <c r="O44" s="99"/>
      <c r="P44" s="62"/>
      <c r="Q44" s="62"/>
      <c r="R44" s="221"/>
      <c r="S44" s="145"/>
      <c r="T44" s="236"/>
      <c r="U44" s="86"/>
      <c r="V44" s="114"/>
      <c r="W44" s="72"/>
      <c r="X44" s="62"/>
      <c r="Y44" s="221"/>
      <c r="Z44" s="62"/>
      <c r="AA44" s="188"/>
      <c r="AB44" s="202"/>
      <c r="AC44" s="224"/>
      <c r="AD44" s="221"/>
      <c r="AE44" s="140"/>
      <c r="AF44" s="65"/>
    </row>
    <row r="45" spans="1:36" x14ac:dyDescent="0.25">
      <c r="A45" s="256"/>
      <c r="B45" s="243"/>
      <c r="C45" s="233" t="s">
        <v>8</v>
      </c>
      <c r="D45" s="234"/>
      <c r="E45" s="62"/>
      <c r="F45" s="221"/>
      <c r="G45" s="236"/>
      <c r="H45" s="221"/>
      <c r="I45" s="236"/>
      <c r="J45" s="124"/>
      <c r="K45" s="107"/>
      <c r="L45" s="133"/>
      <c r="M45" s="171"/>
      <c r="N45" s="169"/>
      <c r="O45" s="99"/>
      <c r="P45" s="62"/>
      <c r="Q45" s="62"/>
      <c r="R45" s="221"/>
      <c r="S45" s="145"/>
      <c r="T45" s="236"/>
      <c r="U45" s="86"/>
      <c r="V45" s="114"/>
      <c r="W45" s="72"/>
      <c r="X45" s="62"/>
      <c r="Y45" s="221"/>
      <c r="Z45" s="62"/>
      <c r="AA45" s="188"/>
      <c r="AB45" s="202"/>
      <c r="AC45" s="224"/>
      <c r="AD45" s="221"/>
      <c r="AE45" s="140"/>
      <c r="AF45" s="65"/>
    </row>
    <row r="46" spans="1:36" x14ac:dyDescent="0.25">
      <c r="A46" s="256"/>
      <c r="B46" s="243"/>
      <c r="C46" s="233" t="s">
        <v>9</v>
      </c>
      <c r="D46" s="234"/>
      <c r="E46" s="62"/>
      <c r="F46" s="221"/>
      <c r="G46" s="236"/>
      <c r="H46" s="221"/>
      <c r="I46" s="236"/>
      <c r="J46" s="124"/>
      <c r="K46" s="107"/>
      <c r="L46" s="133"/>
      <c r="M46" s="171"/>
      <c r="N46" s="180"/>
      <c r="O46" s="85"/>
      <c r="P46" s="62"/>
      <c r="Q46" s="62"/>
      <c r="R46" s="221"/>
      <c r="S46" s="145"/>
      <c r="T46" s="236"/>
      <c r="U46" s="86"/>
      <c r="V46" s="163"/>
      <c r="W46" s="72"/>
      <c r="X46" s="62"/>
      <c r="Y46" s="221"/>
      <c r="Z46" s="62"/>
      <c r="AA46" s="188"/>
      <c r="AB46" s="202"/>
      <c r="AC46" s="224"/>
      <c r="AD46" s="221"/>
      <c r="AE46" s="140"/>
      <c r="AF46" s="65"/>
    </row>
    <row r="47" spans="1:36" x14ac:dyDescent="0.25">
      <c r="A47" s="256"/>
      <c r="B47" s="243"/>
      <c r="C47" s="233" t="s">
        <v>10</v>
      </c>
      <c r="D47" s="234"/>
      <c r="E47" s="62"/>
      <c r="F47" s="221"/>
      <c r="G47" s="236"/>
      <c r="H47" s="221"/>
      <c r="I47" s="236"/>
      <c r="J47" s="124"/>
      <c r="K47" s="107"/>
      <c r="L47" s="133"/>
      <c r="M47" s="171"/>
      <c r="N47" s="169"/>
      <c r="O47" s="99"/>
      <c r="P47" s="68"/>
      <c r="Q47" s="68"/>
      <c r="R47" s="221"/>
      <c r="S47" s="145"/>
      <c r="T47" s="236"/>
      <c r="U47" s="86"/>
      <c r="V47" s="60"/>
      <c r="W47" s="76"/>
      <c r="X47" s="62"/>
      <c r="Y47" s="221"/>
      <c r="Z47" s="68"/>
      <c r="AA47" s="188"/>
      <c r="AB47" s="202"/>
      <c r="AC47" s="224"/>
      <c r="AD47" s="221"/>
      <c r="AE47" s="140"/>
      <c r="AF47" s="65"/>
    </row>
    <row r="48" spans="1:36" ht="15" hidden="1" customHeight="1" x14ac:dyDescent="0.25">
      <c r="A48" s="256"/>
      <c r="B48" s="243"/>
      <c r="C48" s="228" t="s">
        <v>19</v>
      </c>
      <c r="D48" s="229"/>
      <c r="E48" s="62"/>
      <c r="F48" s="221"/>
      <c r="G48" s="236"/>
      <c r="H48" s="221"/>
      <c r="I48" s="236"/>
      <c r="J48" s="124"/>
      <c r="K48" s="107"/>
      <c r="L48" s="133"/>
      <c r="M48" s="171"/>
      <c r="N48" s="169"/>
      <c r="O48" s="99"/>
      <c r="P48" s="62"/>
      <c r="Q48" s="62"/>
      <c r="R48" s="221"/>
      <c r="S48" s="145"/>
      <c r="T48" s="236"/>
      <c r="U48" s="86"/>
      <c r="V48" s="86"/>
      <c r="W48" s="72"/>
      <c r="X48" s="62"/>
      <c r="Y48" s="221"/>
      <c r="Z48" s="62"/>
      <c r="AA48" s="188"/>
      <c r="AB48" s="202"/>
      <c r="AC48" s="224"/>
      <c r="AD48" s="221"/>
      <c r="AE48" s="140"/>
      <c r="AF48" s="65"/>
    </row>
    <row r="49" spans="1:32" ht="15" hidden="1" customHeight="1" x14ac:dyDescent="0.25">
      <c r="A49" s="256"/>
      <c r="B49" s="243"/>
      <c r="C49" s="233" t="s">
        <v>20</v>
      </c>
      <c r="D49" s="234"/>
      <c r="E49" s="62"/>
      <c r="F49" s="221"/>
      <c r="G49" s="236"/>
      <c r="H49" s="221"/>
      <c r="I49" s="236"/>
      <c r="J49" s="124"/>
      <c r="K49" s="107"/>
      <c r="L49" s="133"/>
      <c r="M49" s="171"/>
      <c r="N49" s="169"/>
      <c r="O49" s="99"/>
      <c r="P49" s="68"/>
      <c r="Q49" s="68"/>
      <c r="R49" s="221"/>
      <c r="S49" s="145"/>
      <c r="T49" s="236"/>
      <c r="U49" s="86"/>
      <c r="V49" s="86"/>
      <c r="W49" s="76"/>
      <c r="X49" s="62"/>
      <c r="Y49" s="221"/>
      <c r="Z49" s="68"/>
      <c r="AA49" s="188"/>
      <c r="AB49" s="202"/>
      <c r="AC49" s="224"/>
      <c r="AD49" s="221"/>
      <c r="AE49" s="140"/>
      <c r="AF49" s="65"/>
    </row>
    <row r="50" spans="1:32" ht="15" hidden="1" customHeight="1" x14ac:dyDescent="0.25">
      <c r="A50" s="256"/>
      <c r="B50" s="243"/>
      <c r="C50" s="226" t="s">
        <v>71</v>
      </c>
      <c r="D50" s="227"/>
      <c r="E50" s="62"/>
      <c r="F50" s="221"/>
      <c r="G50" s="236"/>
      <c r="H50" s="221"/>
      <c r="I50" s="236"/>
      <c r="J50" s="124"/>
      <c r="K50" s="107"/>
      <c r="L50" s="133"/>
      <c r="M50" s="171"/>
      <c r="N50" s="169"/>
      <c r="O50" s="99"/>
      <c r="P50" s="75"/>
      <c r="Q50" s="75"/>
      <c r="R50" s="221"/>
      <c r="S50" s="145"/>
      <c r="T50" s="236"/>
      <c r="U50" s="86"/>
      <c r="V50" s="86"/>
      <c r="W50" s="72"/>
      <c r="X50" s="62"/>
      <c r="Y50" s="221"/>
      <c r="Z50" s="62"/>
      <c r="AA50" s="188"/>
      <c r="AB50" s="202"/>
      <c r="AC50" s="224"/>
      <c r="AD50" s="221"/>
      <c r="AE50" s="140"/>
      <c r="AF50" s="65"/>
    </row>
    <row r="51" spans="1:32" ht="15" hidden="1" customHeight="1" x14ac:dyDescent="0.25">
      <c r="A51" s="256"/>
      <c r="B51" s="243"/>
      <c r="C51" s="233" t="s">
        <v>72</v>
      </c>
      <c r="D51" s="234"/>
      <c r="E51" s="62"/>
      <c r="F51" s="221"/>
      <c r="G51" s="236"/>
      <c r="H51" s="221"/>
      <c r="I51" s="236"/>
      <c r="J51" s="124"/>
      <c r="K51" s="107"/>
      <c r="L51" s="133"/>
      <c r="M51" s="171"/>
      <c r="N51" s="169"/>
      <c r="O51" s="99"/>
      <c r="P51" s="68"/>
      <c r="Q51" s="68"/>
      <c r="R51" s="221"/>
      <c r="S51" s="145"/>
      <c r="T51" s="236"/>
      <c r="U51" s="86"/>
      <c r="V51" s="86"/>
      <c r="W51" s="76"/>
      <c r="X51" s="62"/>
      <c r="Y51" s="221"/>
      <c r="Z51" s="68"/>
      <c r="AA51" s="188"/>
      <c r="AB51" s="202"/>
      <c r="AC51" s="224"/>
      <c r="AD51" s="221"/>
      <c r="AE51" s="140"/>
      <c r="AF51" s="65"/>
    </row>
    <row r="52" spans="1:32" ht="15" customHeight="1" x14ac:dyDescent="0.25">
      <c r="A52" s="256"/>
      <c r="B52" s="243"/>
      <c r="C52" s="245" t="s">
        <v>18</v>
      </c>
      <c r="D52" s="246"/>
      <c r="E52" s="62"/>
      <c r="F52" s="221"/>
      <c r="G52" s="236"/>
      <c r="H52" s="221"/>
      <c r="I52" s="236"/>
      <c r="J52" s="124"/>
      <c r="K52" s="77">
        <v>30</v>
      </c>
      <c r="L52" s="133"/>
      <c r="M52" s="171"/>
      <c r="N52" s="178"/>
      <c r="O52" s="60"/>
      <c r="P52" s="62"/>
      <c r="Q52" s="62"/>
      <c r="R52" s="221"/>
      <c r="S52" s="145"/>
      <c r="T52" s="236"/>
      <c r="U52" s="86"/>
      <c r="V52" s="86"/>
      <c r="W52" s="72"/>
      <c r="X52" s="62"/>
      <c r="Y52" s="221"/>
      <c r="Z52" s="62"/>
      <c r="AA52" s="188"/>
      <c r="AB52" s="202"/>
      <c r="AC52" s="224"/>
      <c r="AD52" s="221"/>
      <c r="AE52" s="140"/>
      <c r="AF52" s="65"/>
    </row>
    <row r="53" spans="1:32" ht="15" hidden="1" customHeight="1" x14ac:dyDescent="0.25">
      <c r="A53" s="256"/>
      <c r="B53" s="243"/>
      <c r="C53" s="41"/>
      <c r="D53" s="20" t="s">
        <v>24</v>
      </c>
      <c r="E53" s="62"/>
      <c r="F53" s="221"/>
      <c r="G53" s="236"/>
      <c r="H53" s="221"/>
      <c r="I53" s="236"/>
      <c r="J53" s="124"/>
      <c r="K53" s="107"/>
      <c r="L53" s="133"/>
      <c r="M53" s="171"/>
      <c r="N53" s="169"/>
      <c r="O53" s="99"/>
      <c r="P53" s="62"/>
      <c r="Q53" s="62"/>
      <c r="R53" s="221"/>
      <c r="S53" s="145"/>
      <c r="T53" s="236"/>
      <c r="U53" s="86"/>
      <c r="V53" s="86"/>
      <c r="W53" s="72"/>
      <c r="X53" s="62"/>
      <c r="Y53" s="221"/>
      <c r="Z53" s="62"/>
      <c r="AA53" s="188"/>
      <c r="AB53" s="202"/>
      <c r="AC53" s="224"/>
      <c r="AD53" s="221"/>
      <c r="AE53" s="140"/>
      <c r="AF53" s="65"/>
    </row>
    <row r="54" spans="1:32" ht="15" hidden="1" customHeight="1" x14ac:dyDescent="0.25">
      <c r="A54" s="256"/>
      <c r="B54" s="243"/>
      <c r="C54" s="21"/>
      <c r="D54" s="21" t="s">
        <v>25</v>
      </c>
      <c r="E54" s="62"/>
      <c r="F54" s="221"/>
      <c r="G54" s="236"/>
      <c r="H54" s="221"/>
      <c r="I54" s="236"/>
      <c r="J54" s="124"/>
      <c r="K54" s="107"/>
      <c r="L54" s="133"/>
      <c r="M54" s="171"/>
      <c r="N54" s="169"/>
      <c r="O54" s="99"/>
      <c r="P54" s="68"/>
      <c r="Q54" s="68"/>
      <c r="R54" s="221"/>
      <c r="S54" s="145"/>
      <c r="T54" s="236"/>
      <c r="U54" s="86"/>
      <c r="V54" s="86"/>
      <c r="W54" s="76"/>
      <c r="X54" s="62"/>
      <c r="Y54" s="221"/>
      <c r="Z54" s="68"/>
      <c r="AA54" s="190"/>
      <c r="AB54" s="202"/>
      <c r="AC54" s="224"/>
      <c r="AD54" s="221"/>
      <c r="AE54" s="140"/>
      <c r="AF54" s="70"/>
    </row>
    <row r="55" spans="1:32" ht="15" hidden="1" customHeight="1" x14ac:dyDescent="0.25">
      <c r="A55" s="256"/>
      <c r="B55" s="243"/>
      <c r="C55" s="245" t="s">
        <v>44</v>
      </c>
      <c r="D55" s="246"/>
      <c r="E55" s="62"/>
      <c r="F55" s="221"/>
      <c r="G55" s="236"/>
      <c r="H55" s="221"/>
      <c r="I55" s="236"/>
      <c r="J55" s="124"/>
      <c r="K55" s="107"/>
      <c r="L55" s="133"/>
      <c r="M55" s="171"/>
      <c r="N55" s="169"/>
      <c r="O55" s="99"/>
      <c r="P55" s="62"/>
      <c r="Q55" s="62"/>
      <c r="R55" s="221"/>
      <c r="S55" s="145"/>
      <c r="T55" s="236"/>
      <c r="U55" s="86"/>
      <c r="V55" s="86"/>
      <c r="W55" s="72"/>
      <c r="X55" s="62"/>
      <c r="Y55" s="221"/>
      <c r="Z55" s="62"/>
      <c r="AA55" s="188"/>
      <c r="AB55" s="202"/>
      <c r="AC55" s="224"/>
      <c r="AD55" s="221"/>
      <c r="AE55" s="140"/>
      <c r="AF55" s="65"/>
    </row>
    <row r="56" spans="1:32" ht="15" hidden="1" customHeight="1" x14ac:dyDescent="0.25">
      <c r="A56" s="256"/>
      <c r="B56" s="243"/>
      <c r="C56" s="233" t="s">
        <v>59</v>
      </c>
      <c r="D56" s="234"/>
      <c r="E56" s="62"/>
      <c r="F56" s="221"/>
      <c r="G56" s="236"/>
      <c r="H56" s="221"/>
      <c r="I56" s="236"/>
      <c r="J56" s="124"/>
      <c r="K56" s="107"/>
      <c r="L56" s="133"/>
      <c r="M56" s="171"/>
      <c r="N56" s="169"/>
      <c r="O56" s="99"/>
      <c r="P56" s="62"/>
      <c r="Q56" s="62"/>
      <c r="R56" s="221"/>
      <c r="S56" s="145"/>
      <c r="T56" s="236"/>
      <c r="U56" s="86"/>
      <c r="V56" s="86"/>
      <c r="W56" s="72"/>
      <c r="X56" s="62"/>
      <c r="Y56" s="221"/>
      <c r="Z56" s="62"/>
      <c r="AA56" s="188"/>
      <c r="AB56" s="202"/>
      <c r="AC56" s="224"/>
      <c r="AD56" s="221"/>
      <c r="AE56" s="140"/>
      <c r="AF56" s="65"/>
    </row>
    <row r="57" spans="1:32" ht="15" customHeight="1" x14ac:dyDescent="0.25">
      <c r="A57" s="256"/>
      <c r="B57" s="244"/>
      <c r="C57" s="233" t="s">
        <v>69</v>
      </c>
      <c r="D57" s="234"/>
      <c r="E57" s="62"/>
      <c r="F57" s="221"/>
      <c r="G57" s="236"/>
      <c r="H57" s="221"/>
      <c r="I57" s="236"/>
      <c r="J57" s="124"/>
      <c r="K57" s="107"/>
      <c r="L57" s="133"/>
      <c r="M57" s="171"/>
      <c r="N57" s="169"/>
      <c r="O57" s="99"/>
      <c r="P57" s="62"/>
      <c r="Q57" s="62"/>
      <c r="R57" s="221"/>
      <c r="S57" s="145"/>
      <c r="T57" s="236"/>
      <c r="U57" s="86"/>
      <c r="V57" s="86"/>
      <c r="W57" s="72"/>
      <c r="X57" s="62"/>
      <c r="Y57" s="221"/>
      <c r="Z57" s="62"/>
      <c r="AA57" s="188"/>
      <c r="AB57" s="202"/>
      <c r="AC57" s="224"/>
      <c r="AD57" s="221"/>
      <c r="AE57" s="140"/>
      <c r="AF57" s="65"/>
    </row>
    <row r="58" spans="1:32" x14ac:dyDescent="0.25">
      <c r="A58" s="256"/>
      <c r="B58" s="241" t="s">
        <v>12</v>
      </c>
      <c r="C58" s="245" t="s">
        <v>35</v>
      </c>
      <c r="D58" s="246"/>
      <c r="E58" s="87"/>
      <c r="F58" s="221"/>
      <c r="G58" s="195"/>
      <c r="H58" s="221"/>
      <c r="I58" s="236"/>
      <c r="J58" s="124"/>
      <c r="K58" s="107"/>
      <c r="L58" s="133"/>
      <c r="M58" s="171"/>
      <c r="N58" s="169"/>
      <c r="O58" s="99"/>
      <c r="P58" s="184"/>
      <c r="Q58" s="82">
        <v>0.01</v>
      </c>
      <c r="R58" s="221"/>
      <c r="S58" s="79">
        <f>1*S75</f>
        <v>7.3200000000000001E-3</v>
      </c>
      <c r="T58" s="236"/>
      <c r="U58" s="101"/>
      <c r="V58" s="86"/>
      <c r="W58" s="103"/>
      <c r="X58" s="199"/>
      <c r="Y58" s="221"/>
      <c r="Z58" s="79">
        <f>0.035*Z75</f>
        <v>3.4559E-3</v>
      </c>
      <c r="AA58" s="188"/>
      <c r="AB58" s="79">
        <v>5.0000000000000001E-3</v>
      </c>
      <c r="AC58" s="224"/>
      <c r="AD58" s="221"/>
      <c r="AE58" s="140"/>
      <c r="AF58" s="80">
        <f>0.01*AF75</f>
        <v>9.1293999999999993E-3</v>
      </c>
    </row>
    <row r="59" spans="1:32" ht="15" hidden="1" customHeight="1" x14ac:dyDescent="0.25">
      <c r="A59" s="256"/>
      <c r="B59" s="242"/>
      <c r="C59" s="245" t="s">
        <v>76</v>
      </c>
      <c r="D59" s="246"/>
      <c r="E59" s="89"/>
      <c r="F59" s="221"/>
      <c r="G59" s="84"/>
      <c r="H59" s="221"/>
      <c r="I59" s="236"/>
      <c r="J59" s="124"/>
      <c r="K59" s="107"/>
      <c r="L59" s="133"/>
      <c r="M59" s="171"/>
      <c r="N59" s="169"/>
      <c r="O59" s="99"/>
      <c r="P59" s="185"/>
      <c r="Q59" s="88"/>
      <c r="R59" s="221"/>
      <c r="S59" s="145"/>
      <c r="T59" s="236"/>
      <c r="U59" s="86"/>
      <c r="V59" s="86"/>
      <c r="W59" s="72"/>
      <c r="X59" s="198"/>
      <c r="Y59" s="221"/>
      <c r="Z59" s="90"/>
      <c r="AA59" s="188"/>
      <c r="AB59" s="202"/>
      <c r="AC59" s="224"/>
      <c r="AD59" s="221"/>
      <c r="AE59" s="140"/>
      <c r="AF59" s="65"/>
    </row>
    <row r="60" spans="1:32" x14ac:dyDescent="0.25">
      <c r="A60" s="256"/>
      <c r="B60" s="243"/>
      <c r="C60" s="233" t="s">
        <v>52</v>
      </c>
      <c r="D60" s="234"/>
      <c r="E60" s="62"/>
      <c r="F60" s="221"/>
      <c r="G60" s="84">
        <v>1.2E-2</v>
      </c>
      <c r="H60" s="221"/>
      <c r="I60" s="236"/>
      <c r="J60" s="124"/>
      <c r="K60" s="107"/>
      <c r="L60" s="84">
        <f>0.25*L75</f>
        <v>9.7925000000000009E-3</v>
      </c>
      <c r="M60" s="171"/>
      <c r="N60" s="169"/>
      <c r="O60" s="99"/>
      <c r="P60" s="182">
        <v>5.0000000000000001E-3</v>
      </c>
      <c r="Q60" s="91"/>
      <c r="R60" s="221"/>
      <c r="S60" s="145"/>
      <c r="T60" s="236"/>
      <c r="U60" s="102">
        <v>3.0000000000000001E-3</v>
      </c>
      <c r="V60" s="86"/>
      <c r="W60" s="104"/>
      <c r="X60" s="197">
        <v>4.0000000000000001E-3</v>
      </c>
      <c r="Y60" s="221"/>
      <c r="Z60" s="75"/>
      <c r="AA60" s="188"/>
      <c r="AB60" s="202"/>
      <c r="AC60" s="224"/>
      <c r="AD60" s="221"/>
      <c r="AE60" s="141"/>
      <c r="AF60" s="65"/>
    </row>
    <row r="61" spans="1:32" ht="15" customHeight="1" x14ac:dyDescent="0.25">
      <c r="A61" s="256"/>
      <c r="B61" s="243"/>
      <c r="C61" s="233" t="s">
        <v>53</v>
      </c>
      <c r="D61" s="234"/>
      <c r="E61" s="85"/>
      <c r="F61" s="221"/>
      <c r="G61" s="84">
        <v>1.7999999999999999E-2</v>
      </c>
      <c r="H61" s="221"/>
      <c r="I61" s="236"/>
      <c r="J61" s="71">
        <f>J75*0.23</f>
        <v>3.0877500000000002E-2</v>
      </c>
      <c r="K61" s="71">
        <v>0.02</v>
      </c>
      <c r="L61" s="84">
        <f>0.25*L75</f>
        <v>9.7925000000000009E-3</v>
      </c>
      <c r="M61" s="84">
        <v>5.0000000000000001E-3</v>
      </c>
      <c r="N61" s="179">
        <v>5.0000000000000001E-3</v>
      </c>
      <c r="O61" s="207">
        <v>2.5000000000000001E-3</v>
      </c>
      <c r="P61" s="186">
        <v>0.01</v>
      </c>
      <c r="Q61" s="91"/>
      <c r="R61" s="221"/>
      <c r="S61" s="145"/>
      <c r="T61" s="236"/>
      <c r="U61" s="102">
        <v>5.0000000000000001E-3</v>
      </c>
      <c r="V61" s="79">
        <v>2.1999999999999999E-2</v>
      </c>
      <c r="W61" s="192">
        <v>2.5000000000000001E-2</v>
      </c>
      <c r="X61" s="197">
        <v>2.4E-2</v>
      </c>
      <c r="Y61" s="221"/>
      <c r="Z61" s="62"/>
      <c r="AA61" s="157">
        <v>1.2999999999999999E-2</v>
      </c>
      <c r="AB61" s="202"/>
      <c r="AC61" s="224"/>
      <c r="AD61" s="221"/>
      <c r="AE61" s="79">
        <f>0.03*AE75</f>
        <v>2.8697999999999996E-3</v>
      </c>
      <c r="AF61" s="65"/>
    </row>
    <row r="62" spans="1:32" ht="15" customHeight="1" x14ac:dyDescent="0.25">
      <c r="A62" s="256"/>
      <c r="B62" s="244"/>
      <c r="C62" s="233" t="s">
        <v>54</v>
      </c>
      <c r="D62" s="234"/>
      <c r="E62" s="85"/>
      <c r="F62" s="221"/>
      <c r="G62" s="84">
        <v>1.4E-2</v>
      </c>
      <c r="H62" s="221"/>
      <c r="I62" s="236"/>
      <c r="J62" s="71">
        <f>J75*0.23</f>
        <v>3.0877500000000002E-2</v>
      </c>
      <c r="K62" s="71">
        <v>0.02</v>
      </c>
      <c r="L62" s="133"/>
      <c r="M62" s="84">
        <v>1E-3</v>
      </c>
      <c r="N62" s="179">
        <v>5.0000000000000001E-3</v>
      </c>
      <c r="O62" s="205">
        <v>2.5000000000000001E-3</v>
      </c>
      <c r="P62" s="187">
        <v>5.0000000000000001E-3</v>
      </c>
      <c r="Q62" s="93"/>
      <c r="R62" s="221"/>
      <c r="S62" s="145"/>
      <c r="T62" s="236"/>
      <c r="U62" s="110">
        <v>5.0000000000000001E-3</v>
      </c>
      <c r="V62" s="79">
        <v>2.1999999999999999E-2</v>
      </c>
      <c r="W62" s="192">
        <v>2.5000000000000001E-2</v>
      </c>
      <c r="X62" s="197">
        <v>4.0000000000000001E-3</v>
      </c>
      <c r="Y62" s="221"/>
      <c r="Z62" s="68"/>
      <c r="AA62" s="157">
        <v>5.0000000000000001E-3</v>
      </c>
      <c r="AB62" s="202"/>
      <c r="AC62" s="224"/>
      <c r="AD62" s="221"/>
      <c r="AE62" s="75"/>
      <c r="AF62" s="65"/>
    </row>
    <row r="63" spans="1:32" x14ac:dyDescent="0.25">
      <c r="A63" s="256"/>
      <c r="B63" s="241" t="s">
        <v>75</v>
      </c>
      <c r="C63" s="245" t="s">
        <v>81</v>
      </c>
      <c r="D63" s="246"/>
      <c r="E63" s="87"/>
      <c r="F63" s="221"/>
      <c r="G63" s="84">
        <v>2.5000000000000001E-2</v>
      </c>
      <c r="H63" s="221"/>
      <c r="I63" s="236"/>
      <c r="J63" s="124"/>
      <c r="K63" s="135"/>
      <c r="L63" s="133"/>
      <c r="M63" s="71">
        <v>0.01</v>
      </c>
      <c r="N63" s="179">
        <v>5.0000000000000001E-3</v>
      </c>
      <c r="O63" s="71">
        <v>0.03</v>
      </c>
      <c r="P63" s="87">
        <v>0.01</v>
      </c>
      <c r="Q63" s="62"/>
      <c r="R63" s="221"/>
      <c r="S63" s="79">
        <f>1.6*S75</f>
        <v>1.1712E-2</v>
      </c>
      <c r="T63" s="236"/>
      <c r="U63" s="102"/>
      <c r="V63" s="79">
        <v>2.1999999999999999E-2</v>
      </c>
      <c r="W63" s="193"/>
      <c r="X63" s="200"/>
      <c r="Y63" s="221"/>
      <c r="Z63" s="62"/>
      <c r="AA63" s="188"/>
      <c r="AB63" s="202"/>
      <c r="AC63" s="224"/>
      <c r="AD63" s="221"/>
      <c r="AE63" s="85"/>
      <c r="AF63" s="65"/>
    </row>
    <row r="64" spans="1:32" x14ac:dyDescent="0.25">
      <c r="A64" s="256"/>
      <c r="B64" s="242"/>
      <c r="C64" s="245" t="s">
        <v>82</v>
      </c>
      <c r="D64" s="246"/>
      <c r="E64" s="62"/>
      <c r="F64" s="221"/>
      <c r="G64" s="108"/>
      <c r="H64" s="221"/>
      <c r="I64" s="236"/>
      <c r="J64" s="124"/>
      <c r="K64" s="135"/>
      <c r="L64" s="133"/>
      <c r="M64" s="169"/>
      <c r="N64" s="169"/>
      <c r="O64" s="97"/>
      <c r="P64" s="75"/>
      <c r="Q64" s="62"/>
      <c r="R64" s="221"/>
      <c r="S64" s="145"/>
      <c r="T64" s="236"/>
      <c r="U64" s="92"/>
      <c r="V64" s="92"/>
      <c r="W64" s="72"/>
      <c r="X64" s="62"/>
      <c r="Y64" s="221"/>
      <c r="Z64" s="62"/>
      <c r="AA64" s="188"/>
      <c r="AB64" s="202"/>
      <c r="AC64" s="224"/>
      <c r="AD64" s="221"/>
      <c r="AE64" s="60"/>
      <c r="AF64" s="65"/>
    </row>
    <row r="65" spans="1:32" x14ac:dyDescent="0.25">
      <c r="A65" s="256"/>
      <c r="B65" s="243"/>
      <c r="C65" s="245" t="s">
        <v>11</v>
      </c>
      <c r="D65" s="246"/>
      <c r="E65" s="62"/>
      <c r="F65" s="221"/>
      <c r="G65" s="85"/>
      <c r="H65" s="221"/>
      <c r="I65" s="236"/>
      <c r="J65" s="124"/>
      <c r="K65" s="135"/>
      <c r="L65" s="133"/>
      <c r="M65" s="169"/>
      <c r="N65" s="169"/>
      <c r="O65" s="60"/>
      <c r="P65" s="62"/>
      <c r="Q65" s="62"/>
      <c r="R65" s="221"/>
      <c r="S65" s="145"/>
      <c r="T65" s="236"/>
      <c r="U65" s="92"/>
      <c r="V65" s="92"/>
      <c r="W65" s="72"/>
      <c r="X65" s="62"/>
      <c r="Y65" s="221"/>
      <c r="Z65" s="62"/>
      <c r="AA65" s="188"/>
      <c r="AB65" s="202"/>
      <c r="AC65" s="224"/>
      <c r="AD65" s="221"/>
      <c r="AE65" s="140"/>
      <c r="AF65" s="65"/>
    </row>
    <row r="66" spans="1:32" x14ac:dyDescent="0.25">
      <c r="A66" s="256"/>
      <c r="B66" s="243"/>
      <c r="C66" s="245" t="s">
        <v>73</v>
      </c>
      <c r="D66" s="246"/>
      <c r="E66" s="62"/>
      <c r="F66" s="221"/>
      <c r="G66" s="195"/>
      <c r="H66" s="221"/>
      <c r="I66" s="236"/>
      <c r="J66" s="124"/>
      <c r="K66" s="135"/>
      <c r="L66" s="133"/>
      <c r="M66" s="169"/>
      <c r="N66" s="169"/>
      <c r="O66" s="60"/>
      <c r="P66" s="68"/>
      <c r="Q66" s="68"/>
      <c r="R66" s="221"/>
      <c r="S66" s="145"/>
      <c r="T66" s="236"/>
      <c r="U66" s="92"/>
      <c r="V66" s="92"/>
      <c r="W66" s="76"/>
      <c r="X66" s="198"/>
      <c r="Y66" s="221"/>
      <c r="Z66" s="68"/>
      <c r="AA66" s="188"/>
      <c r="AB66" s="202"/>
      <c r="AC66" s="224"/>
      <c r="AD66" s="221"/>
      <c r="AE66" s="140"/>
      <c r="AF66" s="65"/>
    </row>
    <row r="67" spans="1:32" ht="15" hidden="1" customHeight="1" x14ac:dyDescent="0.25">
      <c r="A67" s="256"/>
      <c r="B67" s="243"/>
      <c r="C67" s="226" t="s">
        <v>84</v>
      </c>
      <c r="D67" s="227"/>
      <c r="E67" s="62"/>
      <c r="F67" s="221"/>
      <c r="G67" s="84"/>
      <c r="H67" s="221"/>
      <c r="I67" s="236"/>
      <c r="J67" s="124"/>
      <c r="K67" s="135"/>
      <c r="L67" s="133"/>
      <c r="M67" s="169"/>
      <c r="N67" s="169"/>
      <c r="O67" s="60"/>
      <c r="P67" s="62"/>
      <c r="Q67" s="62"/>
      <c r="R67" s="221"/>
      <c r="S67" s="145"/>
      <c r="T67" s="236"/>
      <c r="U67" s="92"/>
      <c r="V67" s="165"/>
      <c r="W67" s="72"/>
      <c r="X67" s="198"/>
      <c r="Y67" s="221"/>
      <c r="Z67" s="62"/>
      <c r="AA67" s="188"/>
      <c r="AB67" s="202"/>
      <c r="AC67" s="224"/>
      <c r="AD67" s="221"/>
      <c r="AE67" s="140"/>
      <c r="AF67" s="65"/>
    </row>
    <row r="68" spans="1:32" ht="15" hidden="1" customHeight="1" x14ac:dyDescent="0.25">
      <c r="A68" s="256"/>
      <c r="B68" s="243"/>
      <c r="C68" s="233" t="s">
        <v>72</v>
      </c>
      <c r="D68" s="234"/>
      <c r="E68" s="62"/>
      <c r="F68" s="221"/>
      <c r="G68" s="84"/>
      <c r="H68" s="221"/>
      <c r="I68" s="236"/>
      <c r="J68" s="124"/>
      <c r="K68" s="135"/>
      <c r="L68" s="133"/>
      <c r="M68" s="169"/>
      <c r="N68" s="169"/>
      <c r="O68" s="60"/>
      <c r="P68" s="68"/>
      <c r="Q68" s="68"/>
      <c r="R68" s="221"/>
      <c r="S68" s="145"/>
      <c r="T68" s="236"/>
      <c r="U68" s="92"/>
      <c r="V68" s="165"/>
      <c r="W68" s="76"/>
      <c r="X68" s="198"/>
      <c r="Y68" s="221"/>
      <c r="Z68" s="68"/>
      <c r="AA68" s="188"/>
      <c r="AB68" s="202"/>
      <c r="AC68" s="224"/>
      <c r="AD68" s="221"/>
      <c r="AE68" s="140"/>
      <c r="AF68" s="65"/>
    </row>
    <row r="69" spans="1:32" x14ac:dyDescent="0.25">
      <c r="A69" s="257"/>
      <c r="B69" s="244"/>
      <c r="C69" s="233" t="s">
        <v>34</v>
      </c>
      <c r="D69" s="234"/>
      <c r="E69" s="68"/>
      <c r="F69" s="221"/>
      <c r="G69" s="84">
        <v>1.2E-2</v>
      </c>
      <c r="H69" s="221"/>
      <c r="I69" s="236"/>
      <c r="J69" s="124"/>
      <c r="K69" s="71">
        <v>0.01</v>
      </c>
      <c r="L69" s="133"/>
      <c r="M69" s="169"/>
      <c r="N69" s="175"/>
      <c r="O69" s="60"/>
      <c r="P69" s="68"/>
      <c r="Q69" s="82">
        <v>0.02</v>
      </c>
      <c r="R69" s="221"/>
      <c r="S69" s="79">
        <f>0.1*S75</f>
        <v>7.3200000000000001E-4</v>
      </c>
      <c r="T69" s="236"/>
      <c r="U69" s="84">
        <v>3.3000000000000002E-2</v>
      </c>
      <c r="V69" s="164">
        <v>2.1999999999999999E-2</v>
      </c>
      <c r="W69" s="78"/>
      <c r="X69" s="197">
        <v>1.1999999999999999E-3</v>
      </c>
      <c r="Y69" s="221"/>
      <c r="Z69" s="79"/>
      <c r="AA69" s="188"/>
      <c r="AB69" s="202"/>
      <c r="AC69" s="224"/>
      <c r="AD69" s="221"/>
      <c r="AE69" s="62"/>
      <c r="AF69" s="65"/>
    </row>
    <row r="70" spans="1:32" s="1" customFormat="1" ht="15" hidden="1" customHeight="1" x14ac:dyDescent="0.25">
      <c r="A70" s="237" t="s">
        <v>48</v>
      </c>
      <c r="B70" s="245" t="s">
        <v>21</v>
      </c>
      <c r="C70" s="268"/>
      <c r="D70" s="246"/>
      <c r="F70" s="221"/>
      <c r="G70" s="84"/>
      <c r="H70" s="221"/>
      <c r="I70" s="236"/>
      <c r="J70" s="124"/>
      <c r="K70" s="107"/>
      <c r="L70" s="133"/>
      <c r="M70" s="169"/>
      <c r="N70" s="179"/>
      <c r="O70" s="60"/>
      <c r="P70" s="62"/>
      <c r="Q70" s="62"/>
      <c r="R70" s="221"/>
      <c r="S70" s="145"/>
      <c r="T70" s="236"/>
      <c r="U70" s="86"/>
      <c r="V70" s="166"/>
      <c r="W70" s="72"/>
      <c r="X70" s="139"/>
      <c r="Y70" s="221"/>
      <c r="Z70" s="62"/>
      <c r="AA70" s="188"/>
      <c r="AB70" s="202"/>
      <c r="AC70" s="224"/>
      <c r="AD70" s="221"/>
      <c r="AE70" s="140"/>
      <c r="AF70" s="65"/>
    </row>
    <row r="71" spans="1:32" s="1" customFormat="1" ht="27.75" customHeight="1" x14ac:dyDescent="0.25">
      <c r="A71" s="237"/>
      <c r="B71" s="245" t="s">
        <v>154</v>
      </c>
      <c r="C71" s="247"/>
      <c r="D71" s="248"/>
      <c r="E71" s="62"/>
      <c r="F71" s="221"/>
      <c r="G71" s="108"/>
      <c r="H71" s="221"/>
      <c r="I71" s="236"/>
      <c r="J71" s="124"/>
      <c r="K71" s="107"/>
      <c r="L71" s="133"/>
      <c r="M71" s="169"/>
      <c r="N71" s="169"/>
      <c r="O71" s="60"/>
      <c r="P71" s="62"/>
      <c r="Q71" s="60">
        <v>10</v>
      </c>
      <c r="R71" s="221"/>
      <c r="S71" s="145"/>
      <c r="T71" s="236"/>
      <c r="U71" s="86"/>
      <c r="V71" s="86"/>
      <c r="W71" s="72"/>
      <c r="X71" s="139"/>
      <c r="Y71" s="221"/>
      <c r="Z71" s="62"/>
      <c r="AA71" s="188"/>
      <c r="AB71" s="202"/>
      <c r="AC71" s="224"/>
      <c r="AD71" s="221"/>
      <c r="AE71" s="140"/>
      <c r="AF71" s="65"/>
    </row>
    <row r="72" spans="1:32" s="1" customFormat="1" x14ac:dyDescent="0.25">
      <c r="A72" s="237"/>
      <c r="B72" s="112" t="s">
        <v>105</v>
      </c>
      <c r="C72" s="118"/>
      <c r="D72" s="118"/>
      <c r="F72" s="275"/>
      <c r="G72" s="85"/>
      <c r="H72" s="224"/>
      <c r="I72" s="236"/>
      <c r="J72" s="124"/>
      <c r="K72" s="111"/>
      <c r="L72" s="133"/>
      <c r="M72" s="169"/>
      <c r="N72" s="169"/>
      <c r="O72" s="71">
        <v>200</v>
      </c>
      <c r="P72" s="62"/>
      <c r="Q72" s="97"/>
      <c r="R72" s="221"/>
      <c r="S72" s="145"/>
      <c r="T72" s="236"/>
      <c r="U72" s="86"/>
      <c r="V72" s="86"/>
      <c r="W72" s="72"/>
      <c r="X72" s="139"/>
      <c r="Y72" s="221"/>
      <c r="Z72" s="62"/>
      <c r="AA72" s="188"/>
      <c r="AB72" s="202"/>
      <c r="AC72" s="224"/>
      <c r="AD72" s="221"/>
      <c r="AE72" s="140"/>
      <c r="AF72" s="65"/>
    </row>
    <row r="73" spans="1:32" ht="57" customHeight="1" x14ac:dyDescent="0.25">
      <c r="A73" s="237"/>
      <c r="B73" s="238" t="s">
        <v>45</v>
      </c>
      <c r="C73" s="239"/>
      <c r="D73" s="240"/>
      <c r="E73" s="60"/>
      <c r="F73" s="275"/>
      <c r="G73" s="85"/>
      <c r="H73" s="224"/>
      <c r="I73" s="236"/>
      <c r="J73" s="124"/>
      <c r="K73" s="107"/>
      <c r="L73" s="133"/>
      <c r="M73" s="169"/>
      <c r="N73" s="169"/>
      <c r="O73" s="71" t="s">
        <v>106</v>
      </c>
      <c r="P73" s="60"/>
      <c r="Q73" s="97"/>
      <c r="R73" s="221"/>
      <c r="S73" s="145"/>
      <c r="T73" s="236"/>
      <c r="U73" s="86"/>
      <c r="V73" s="86"/>
      <c r="W73" s="72"/>
      <c r="X73" s="139"/>
      <c r="Y73" s="221"/>
      <c r="Z73" s="62"/>
      <c r="AA73" s="188"/>
      <c r="AB73" s="202"/>
      <c r="AC73" s="224"/>
      <c r="AD73" s="221"/>
      <c r="AE73" s="153"/>
      <c r="AF73" s="65"/>
    </row>
    <row r="74" spans="1:32" ht="45" customHeight="1" x14ac:dyDescent="0.25">
      <c r="A74" s="237"/>
      <c r="B74" s="22" t="s">
        <v>38</v>
      </c>
      <c r="C74" s="42"/>
      <c r="D74" s="18"/>
      <c r="E74" s="62"/>
      <c r="F74" s="275"/>
      <c r="G74" s="85"/>
      <c r="H74" s="224"/>
      <c r="I74" s="236"/>
      <c r="J74" s="128"/>
      <c r="K74" s="107"/>
      <c r="L74" s="133"/>
      <c r="M74" s="169"/>
      <c r="N74" s="169"/>
      <c r="O74" s="71"/>
      <c r="P74" s="62"/>
      <c r="Q74" s="62"/>
      <c r="R74" s="221"/>
      <c r="S74" s="145"/>
      <c r="T74" s="236"/>
      <c r="U74" s="86"/>
      <c r="V74" s="86"/>
      <c r="W74" s="76"/>
      <c r="X74" s="105"/>
      <c r="Y74" s="221"/>
      <c r="Z74" s="62"/>
      <c r="AA74" s="188"/>
      <c r="AB74" s="202"/>
      <c r="AC74" s="224"/>
      <c r="AD74" s="221"/>
      <c r="AE74" s="141"/>
      <c r="AF74" s="65"/>
    </row>
    <row r="75" spans="1:32" s="152" customFormat="1" ht="15" customHeight="1" x14ac:dyDescent="0.25">
      <c r="A75" s="159" t="s">
        <v>88</v>
      </c>
      <c r="B75" s="276"/>
      <c r="C75" s="277"/>
      <c r="D75" s="278"/>
      <c r="E75" s="160"/>
      <c r="F75" s="222"/>
      <c r="G75" s="195"/>
      <c r="H75" s="222"/>
      <c r="I75" s="274"/>
      <c r="J75" s="208">
        <v>0.13425000000000001</v>
      </c>
      <c r="K75" s="148"/>
      <c r="L75" s="209">
        <v>3.9170000000000003E-2</v>
      </c>
      <c r="M75" s="173"/>
      <c r="N75" s="181"/>
      <c r="O75" s="206"/>
      <c r="P75" s="147"/>
      <c r="Q75" s="147"/>
      <c r="R75" s="222"/>
      <c r="S75" s="210">
        <v>7.3200000000000001E-3</v>
      </c>
      <c r="T75" s="274"/>
      <c r="U75" s="149"/>
      <c r="V75" s="86"/>
      <c r="W75" s="150"/>
      <c r="X75" s="151"/>
      <c r="Y75" s="222"/>
      <c r="Z75" s="211">
        <v>9.8739999999999994E-2</v>
      </c>
      <c r="AA75" s="201"/>
      <c r="AB75" s="204"/>
      <c r="AC75" s="225"/>
      <c r="AD75" s="222"/>
      <c r="AE75" s="211">
        <v>9.5659999999999995E-2</v>
      </c>
      <c r="AF75" s="212">
        <v>0.91293999999999997</v>
      </c>
    </row>
    <row r="76" spans="1:32" ht="15.75" thickBot="1" x14ac:dyDescent="0.3">
      <c r="A76" s="137" t="s">
        <v>47</v>
      </c>
      <c r="B76" s="230"/>
      <c r="C76" s="231"/>
      <c r="D76" s="232"/>
      <c r="E76" s="94" t="s">
        <v>102</v>
      </c>
      <c r="F76" s="94"/>
      <c r="G76" s="94" t="s">
        <v>131</v>
      </c>
      <c r="H76" s="94"/>
      <c r="I76" s="94"/>
      <c r="J76" s="94" t="s">
        <v>113</v>
      </c>
      <c r="K76" s="94" t="s">
        <v>122</v>
      </c>
      <c r="L76" s="94" t="s">
        <v>126</v>
      </c>
      <c r="M76" s="94" t="s">
        <v>70</v>
      </c>
      <c r="N76" s="94"/>
      <c r="O76" s="94" t="s">
        <v>142</v>
      </c>
      <c r="P76" s="94"/>
      <c r="Q76" s="94" t="s">
        <v>58</v>
      </c>
      <c r="R76" s="94"/>
      <c r="S76" s="94" t="s">
        <v>130</v>
      </c>
      <c r="T76" s="94" t="s">
        <v>119</v>
      </c>
      <c r="U76" s="94"/>
      <c r="V76" s="94" t="s">
        <v>61</v>
      </c>
      <c r="W76" s="94"/>
      <c r="X76" s="94"/>
      <c r="Y76" s="94"/>
      <c r="Z76" s="94" t="s">
        <v>56</v>
      </c>
      <c r="AA76" s="94"/>
      <c r="AB76" s="94" t="s">
        <v>138</v>
      </c>
      <c r="AC76" s="94" t="s">
        <v>97</v>
      </c>
      <c r="AD76" s="94"/>
      <c r="AE76" s="94" t="s">
        <v>133</v>
      </c>
      <c r="AF76" s="94" t="s">
        <v>57</v>
      </c>
    </row>
    <row r="77" spans="1:32" x14ac:dyDescent="0.25">
      <c r="E77" s="23"/>
      <c r="F77" s="23"/>
      <c r="G77" s="23"/>
      <c r="H77" s="23"/>
      <c r="I77" s="23"/>
      <c r="J77" s="23"/>
      <c r="K77" s="33"/>
      <c r="L77" s="33"/>
      <c r="M77" s="23"/>
      <c r="N77" s="23"/>
      <c r="O77" s="33"/>
      <c r="P77" s="23"/>
      <c r="Q77" s="23"/>
      <c r="R77" s="23"/>
      <c r="S77" s="23"/>
      <c r="T77" s="33"/>
      <c r="U77" s="33"/>
      <c r="W77" s="23"/>
      <c r="X77" s="23"/>
      <c r="Y77" s="23"/>
      <c r="Z77" s="23"/>
      <c r="AA77" s="33"/>
      <c r="AB77" s="33"/>
      <c r="AC77" s="23"/>
      <c r="AD77" s="23"/>
      <c r="AE77" s="23"/>
      <c r="AF77" s="33"/>
    </row>
    <row r="78" spans="1:32" ht="15" customHeight="1" x14ac:dyDescent="0.25">
      <c r="A78" s="138" t="s">
        <v>47</v>
      </c>
      <c r="B78" s="46"/>
      <c r="C78" s="43"/>
      <c r="D78" s="43"/>
      <c r="E78" s="43"/>
      <c r="F78" s="43"/>
      <c r="G78" s="129"/>
      <c r="H78" s="43"/>
      <c r="I78" s="127"/>
      <c r="J78" s="43"/>
      <c r="K78" s="43"/>
      <c r="L78" s="129"/>
      <c r="M78" s="43"/>
      <c r="N78" s="43"/>
      <c r="O78" s="43"/>
      <c r="P78" s="129"/>
      <c r="Q78" s="43"/>
      <c r="R78" s="129"/>
      <c r="S78" s="129"/>
      <c r="T78" s="127"/>
      <c r="U78" s="129"/>
      <c r="V78" s="129"/>
      <c r="W78" s="43"/>
      <c r="X78" s="37"/>
      <c r="Y78" s="43"/>
      <c r="Z78" s="129"/>
      <c r="AA78" s="129"/>
      <c r="AB78" s="129"/>
      <c r="AC78" s="43"/>
      <c r="AD78" s="129"/>
      <c r="AE78" s="43"/>
      <c r="AF78" s="43"/>
    </row>
    <row r="79" spans="1:32" x14ac:dyDescent="0.25">
      <c r="A79" s="38"/>
      <c r="B79" s="214"/>
      <c r="C79" s="37"/>
      <c r="D79" s="37"/>
      <c r="E79" s="37"/>
      <c r="F79" s="37"/>
      <c r="G79" s="129"/>
      <c r="H79" s="43"/>
      <c r="I79" s="127"/>
      <c r="J79" s="43"/>
      <c r="K79" s="43"/>
      <c r="L79" s="129"/>
      <c r="M79" s="37"/>
      <c r="N79" s="37"/>
      <c r="O79" s="37"/>
      <c r="P79" s="167"/>
      <c r="Q79" s="37"/>
      <c r="R79" s="37"/>
      <c r="S79" s="37"/>
      <c r="T79" s="37"/>
      <c r="U79" s="37"/>
      <c r="V79" s="37"/>
      <c r="W79" s="37"/>
      <c r="X79" s="37"/>
      <c r="Y79" s="37"/>
      <c r="Z79" s="37"/>
      <c r="AA79" s="167"/>
      <c r="AB79" s="183"/>
      <c r="AC79" s="37"/>
      <c r="AD79" s="37"/>
      <c r="AE79" s="37"/>
      <c r="AF79" s="37"/>
    </row>
    <row r="80" spans="1:32" ht="17.25" customHeight="1" x14ac:dyDescent="0.25">
      <c r="A80" s="38" t="s">
        <v>56</v>
      </c>
      <c r="B80" s="36" t="s">
        <v>157</v>
      </c>
      <c r="C80" s="37"/>
      <c r="D80" s="37"/>
      <c r="E80" s="37"/>
      <c r="F80" s="37"/>
      <c r="G80" s="129"/>
      <c r="H80" s="129"/>
      <c r="I80" s="129"/>
      <c r="J80" s="129"/>
      <c r="K80" s="129"/>
      <c r="L80" s="129"/>
      <c r="M80" s="37"/>
      <c r="N80" s="37"/>
      <c r="O80" s="37"/>
      <c r="P80" s="167"/>
      <c r="Q80" s="37"/>
      <c r="R80" s="37"/>
      <c r="S80" s="47"/>
      <c r="T80" s="37"/>
      <c r="U80" s="37"/>
      <c r="V80" s="37"/>
      <c r="W80" s="37"/>
      <c r="X80" s="37"/>
      <c r="Y80" s="37"/>
      <c r="Z80" s="37"/>
      <c r="AA80" s="47"/>
      <c r="AB80" s="47"/>
      <c r="AC80" s="37"/>
      <c r="AD80" s="37"/>
      <c r="AE80" s="37"/>
      <c r="AF80" s="37"/>
    </row>
    <row r="81" spans="1:32" ht="17.25" customHeight="1" x14ac:dyDescent="0.25">
      <c r="A81" s="38"/>
      <c r="B81" s="36" t="s">
        <v>155</v>
      </c>
      <c r="C81" s="213"/>
      <c r="D81" s="213"/>
      <c r="E81" s="213"/>
      <c r="F81" s="213"/>
      <c r="G81" s="129"/>
      <c r="H81" s="129"/>
      <c r="I81" s="129"/>
      <c r="J81" s="129"/>
      <c r="K81" s="129"/>
      <c r="L81" s="129"/>
      <c r="M81" s="213"/>
      <c r="N81" s="213"/>
      <c r="O81" s="213"/>
      <c r="P81" s="213"/>
      <c r="Q81" s="213"/>
      <c r="R81" s="213"/>
      <c r="S81" s="47"/>
      <c r="T81" s="213"/>
      <c r="U81" s="213"/>
      <c r="V81" s="213"/>
      <c r="W81" s="213"/>
      <c r="X81" s="213"/>
      <c r="Y81" s="213"/>
      <c r="Z81" s="213"/>
      <c r="AA81" s="47"/>
      <c r="AB81" s="47"/>
      <c r="AC81" s="213"/>
      <c r="AD81" s="213"/>
      <c r="AE81" s="213"/>
      <c r="AF81" s="213"/>
    </row>
    <row r="82" spans="1:32" s="48" customFormat="1" x14ac:dyDescent="0.25">
      <c r="A82" s="38" t="s">
        <v>57</v>
      </c>
      <c r="B82" s="36" t="s">
        <v>155</v>
      </c>
      <c r="C82" s="37"/>
      <c r="D82" s="37"/>
      <c r="E82" s="36"/>
      <c r="F82" s="47"/>
      <c r="G82" s="129"/>
      <c r="H82" s="129"/>
      <c r="I82" s="129"/>
      <c r="J82" s="129"/>
      <c r="K82" s="129"/>
      <c r="L82" s="129"/>
      <c r="M82" s="47"/>
      <c r="N82" s="47"/>
      <c r="O82" s="47"/>
      <c r="P82" s="47"/>
      <c r="Q82" s="47"/>
      <c r="R82" s="47"/>
      <c r="S82" s="37"/>
      <c r="T82" s="47"/>
      <c r="U82" s="47"/>
      <c r="V82" s="47"/>
      <c r="W82" s="47"/>
      <c r="X82" s="37"/>
      <c r="Y82" s="47"/>
      <c r="Z82" s="47"/>
      <c r="AA82" s="167"/>
      <c r="AB82" s="183"/>
      <c r="AC82" s="47"/>
      <c r="AD82" s="47"/>
      <c r="AE82" s="47"/>
      <c r="AF82" s="47"/>
    </row>
    <row r="83" spans="1:32" x14ac:dyDescent="0.25">
      <c r="A83" s="38" t="s">
        <v>58</v>
      </c>
      <c r="B83" s="36" t="s">
        <v>153</v>
      </c>
      <c r="C83" s="37"/>
      <c r="D83" s="37"/>
      <c r="E83" s="37"/>
      <c r="F83" s="37"/>
      <c r="G83" s="129"/>
      <c r="H83" s="43"/>
      <c r="I83" s="127"/>
      <c r="J83" s="43"/>
      <c r="K83" s="43"/>
      <c r="L83" s="129"/>
      <c r="M83" s="37"/>
      <c r="N83" s="37"/>
      <c r="O83" s="37"/>
      <c r="P83" s="167"/>
      <c r="Q83" s="37"/>
      <c r="R83" s="37"/>
      <c r="S83" s="37"/>
      <c r="T83" s="37"/>
      <c r="U83" s="37"/>
      <c r="V83" s="37"/>
      <c r="W83" s="37"/>
      <c r="X83" s="37"/>
      <c r="Y83" s="37"/>
      <c r="Z83" s="37"/>
      <c r="AA83" s="167"/>
      <c r="AB83" s="183"/>
      <c r="AC83" s="37"/>
      <c r="AD83" s="37"/>
      <c r="AE83" s="37"/>
      <c r="AF83" s="37"/>
    </row>
    <row r="84" spans="1:32" x14ac:dyDescent="0.25">
      <c r="A84" s="38" t="s">
        <v>61</v>
      </c>
      <c r="B84" s="98" t="s">
        <v>141</v>
      </c>
      <c r="C84" s="37"/>
      <c r="D84" s="37"/>
      <c r="E84" s="37"/>
      <c r="F84" s="37"/>
      <c r="G84" s="129"/>
      <c r="H84" s="43"/>
      <c r="I84" s="127"/>
      <c r="J84" s="43"/>
      <c r="K84" s="43"/>
      <c r="L84" s="129"/>
      <c r="M84" s="37"/>
      <c r="N84" s="37"/>
      <c r="O84" s="37"/>
      <c r="P84" s="167"/>
      <c r="Q84" s="37"/>
      <c r="R84" s="37"/>
      <c r="S84" s="37"/>
      <c r="T84" s="37"/>
      <c r="U84" s="37"/>
      <c r="V84" s="37"/>
      <c r="W84" s="37"/>
      <c r="X84" s="37"/>
      <c r="Y84" s="37"/>
      <c r="Z84" s="37"/>
      <c r="AA84" s="167"/>
      <c r="AB84" s="183"/>
      <c r="AC84" s="37"/>
      <c r="AD84" s="37"/>
      <c r="AE84" s="37"/>
      <c r="AF84" s="37"/>
    </row>
    <row r="85" spans="1:32" x14ac:dyDescent="0.25">
      <c r="A85" s="38" t="s">
        <v>133</v>
      </c>
      <c r="B85" s="98" t="s">
        <v>134</v>
      </c>
      <c r="C85" s="37"/>
      <c r="D85" s="37"/>
      <c r="E85" s="37"/>
      <c r="F85" s="37"/>
      <c r="G85" s="129"/>
      <c r="H85" s="129"/>
      <c r="I85" s="129"/>
      <c r="J85" s="129"/>
      <c r="K85" s="129"/>
      <c r="L85" s="129"/>
      <c r="M85" s="37"/>
      <c r="N85" s="37"/>
      <c r="O85" s="37"/>
      <c r="P85" s="167"/>
      <c r="Q85" s="37"/>
      <c r="R85" s="37"/>
      <c r="S85" s="37"/>
      <c r="T85" s="37"/>
      <c r="U85" s="37"/>
      <c r="V85" s="37"/>
      <c r="W85" s="37"/>
      <c r="X85" s="47"/>
      <c r="Y85" s="37"/>
      <c r="Z85" s="37"/>
      <c r="AA85" s="167"/>
      <c r="AB85" s="183"/>
      <c r="AC85" s="37"/>
      <c r="AD85" s="37"/>
      <c r="AE85" s="37"/>
      <c r="AF85" s="37"/>
    </row>
    <row r="86" spans="1:32" x14ac:dyDescent="0.25">
      <c r="A86" s="38"/>
      <c r="B86" s="36" t="s">
        <v>155</v>
      </c>
      <c r="C86" s="37"/>
      <c r="D86" s="37"/>
      <c r="E86" s="37"/>
      <c r="F86" s="37"/>
      <c r="G86" s="129"/>
      <c r="H86" s="129"/>
      <c r="I86" s="129"/>
      <c r="J86" s="129"/>
      <c r="K86" s="129"/>
      <c r="L86" s="129"/>
      <c r="M86" s="37"/>
      <c r="N86" s="37"/>
      <c r="O86" s="37"/>
      <c r="P86" s="167"/>
      <c r="Q86" s="37"/>
      <c r="R86" s="37"/>
      <c r="S86" s="47"/>
      <c r="T86" s="37"/>
      <c r="U86" s="37"/>
      <c r="V86" s="37"/>
      <c r="W86" s="37"/>
      <c r="X86" s="47"/>
      <c r="Y86" s="37"/>
      <c r="Z86" s="37"/>
      <c r="AA86" s="167"/>
      <c r="AB86" s="183"/>
      <c r="AC86" s="37"/>
      <c r="AD86" s="37"/>
      <c r="AE86" s="37"/>
      <c r="AF86" s="37"/>
    </row>
    <row r="87" spans="1:32" s="48" customFormat="1" x14ac:dyDescent="0.25">
      <c r="A87" s="38" t="s">
        <v>70</v>
      </c>
      <c r="B87" s="36" t="s">
        <v>135</v>
      </c>
      <c r="C87" s="47"/>
      <c r="D87" s="47"/>
      <c r="E87" s="47"/>
      <c r="F87" s="47"/>
      <c r="G87" s="129"/>
      <c r="H87" s="43"/>
      <c r="I87" s="127"/>
      <c r="J87" s="43"/>
      <c r="K87" s="43"/>
      <c r="L87" s="129"/>
      <c r="M87" s="47"/>
      <c r="N87" s="47"/>
      <c r="O87" s="47"/>
      <c r="P87" s="47"/>
      <c r="Q87" s="47"/>
      <c r="R87" s="47"/>
      <c r="S87" s="37"/>
      <c r="T87" s="47"/>
      <c r="U87" s="47"/>
      <c r="V87" s="47"/>
      <c r="W87" s="47"/>
      <c r="X87" s="37"/>
      <c r="Y87" s="47"/>
      <c r="Z87" s="47"/>
      <c r="AA87" s="49"/>
      <c r="AB87" s="49"/>
      <c r="AC87" s="47"/>
      <c r="AD87" s="47"/>
      <c r="AE87" s="47"/>
      <c r="AF87" s="49"/>
    </row>
    <row r="88" spans="1:32" hidden="1" x14ac:dyDescent="0.25">
      <c r="A88" s="38" t="s">
        <v>97</v>
      </c>
      <c r="B88" s="98" t="s">
        <v>95</v>
      </c>
      <c r="C88" s="37"/>
      <c r="D88" s="37"/>
      <c r="E88" s="37"/>
      <c r="F88" s="37"/>
      <c r="G88" s="37"/>
      <c r="H88" s="37"/>
      <c r="I88" s="37"/>
      <c r="J88" s="37"/>
      <c r="K88" s="43"/>
      <c r="L88" s="129"/>
      <c r="M88" s="37"/>
      <c r="N88" s="37"/>
      <c r="O88" s="37"/>
      <c r="P88" s="167"/>
      <c r="Q88" s="37"/>
      <c r="R88" s="37"/>
      <c r="S88" s="37"/>
      <c r="T88" s="37"/>
      <c r="U88" s="37"/>
      <c r="V88" s="37"/>
      <c r="W88" s="37"/>
      <c r="X88" s="37"/>
      <c r="Y88" s="37"/>
      <c r="Z88" s="37"/>
      <c r="AA88" s="167"/>
      <c r="AB88" s="183"/>
      <c r="AC88" s="37"/>
      <c r="AD88" s="37"/>
      <c r="AE88" s="37"/>
      <c r="AF88" s="37"/>
    </row>
    <row r="89" spans="1:32" hidden="1" x14ac:dyDescent="0.25">
      <c r="A89" s="38"/>
      <c r="B89" s="98" t="s">
        <v>96</v>
      </c>
      <c r="C89" s="37"/>
      <c r="D89" s="37"/>
      <c r="E89" s="37"/>
      <c r="F89" s="37"/>
      <c r="G89" s="37"/>
      <c r="H89" s="37"/>
      <c r="I89" s="37"/>
      <c r="J89" s="37"/>
      <c r="K89" s="43"/>
      <c r="L89" s="129"/>
      <c r="M89" s="37"/>
      <c r="N89" s="37"/>
      <c r="O89" s="37"/>
      <c r="P89" s="167"/>
      <c r="Q89" s="37"/>
      <c r="R89" s="37"/>
      <c r="S89" s="37"/>
      <c r="T89" s="37"/>
      <c r="U89" s="37"/>
      <c r="V89" s="37"/>
      <c r="W89" s="37"/>
      <c r="X89" s="37"/>
      <c r="Y89" s="37"/>
      <c r="Z89" s="37"/>
      <c r="AA89" s="167"/>
      <c r="AB89" s="183"/>
      <c r="AC89" s="37"/>
      <c r="AD89" s="37"/>
      <c r="AE89" s="37"/>
      <c r="AF89" s="37"/>
    </row>
    <row r="90" spans="1:32" x14ac:dyDescent="0.25">
      <c r="A90" s="38" t="s">
        <v>97</v>
      </c>
      <c r="B90" s="36" t="s">
        <v>149</v>
      </c>
      <c r="C90" s="183"/>
      <c r="D90" s="183"/>
      <c r="E90" s="183"/>
      <c r="F90" s="183"/>
      <c r="G90" s="129"/>
      <c r="H90" s="129"/>
      <c r="I90" s="129"/>
      <c r="J90" s="129"/>
      <c r="K90" s="129"/>
      <c r="L90" s="129"/>
      <c r="M90" s="183"/>
      <c r="N90" s="183"/>
      <c r="O90" s="183"/>
      <c r="P90" s="183"/>
      <c r="Q90" s="183"/>
      <c r="R90" s="183"/>
      <c r="S90" s="183"/>
      <c r="T90" s="183"/>
      <c r="U90" s="183"/>
      <c r="V90" s="183"/>
      <c r="W90" s="183"/>
      <c r="X90" s="183"/>
      <c r="Y90" s="183"/>
      <c r="Z90" s="183"/>
      <c r="AA90" s="183"/>
      <c r="AB90" s="183"/>
      <c r="AC90" s="183"/>
      <c r="AD90" s="183"/>
      <c r="AE90" s="183"/>
      <c r="AF90" s="183"/>
    </row>
    <row r="91" spans="1:32" x14ac:dyDescent="0.25">
      <c r="A91" s="38"/>
      <c r="B91" s="36" t="s">
        <v>148</v>
      </c>
      <c r="C91" s="183"/>
      <c r="D91" s="183"/>
      <c r="E91" s="183"/>
      <c r="F91" s="183"/>
      <c r="G91" s="129"/>
      <c r="H91" s="129"/>
      <c r="I91" s="129"/>
      <c r="J91" s="129"/>
      <c r="K91" s="129"/>
      <c r="L91" s="129"/>
      <c r="M91" s="183"/>
      <c r="N91" s="183"/>
      <c r="O91" s="183"/>
      <c r="P91" s="183"/>
      <c r="Q91" s="183"/>
      <c r="R91" s="183"/>
      <c r="S91" s="183"/>
      <c r="T91" s="183"/>
      <c r="U91" s="183"/>
      <c r="V91" s="183"/>
      <c r="W91" s="183"/>
      <c r="X91" s="183"/>
      <c r="Y91" s="183"/>
      <c r="Z91" s="183"/>
      <c r="AA91" s="183"/>
      <c r="AB91" s="183"/>
      <c r="AC91" s="183"/>
      <c r="AD91" s="183"/>
      <c r="AE91" s="183"/>
      <c r="AF91" s="183"/>
    </row>
    <row r="92" spans="1:32" s="48" customFormat="1" ht="30" customHeight="1" x14ac:dyDescent="0.25">
      <c r="A92" s="38"/>
      <c r="B92" s="218" t="s">
        <v>150</v>
      </c>
      <c r="C92" s="219"/>
      <c r="D92" s="219"/>
      <c r="E92" s="219"/>
      <c r="F92" s="219"/>
      <c r="G92" s="219"/>
      <c r="H92" s="219"/>
      <c r="I92" s="219"/>
      <c r="J92" s="219"/>
      <c r="K92" s="219"/>
      <c r="L92" s="219"/>
      <c r="M92" s="219"/>
      <c r="N92" s="219"/>
      <c r="O92" s="219"/>
      <c r="P92" s="219"/>
      <c r="Q92" s="47"/>
      <c r="R92" s="47"/>
      <c r="S92" s="37"/>
      <c r="T92" s="47"/>
      <c r="U92" s="47"/>
      <c r="V92" s="47"/>
      <c r="W92" s="47"/>
      <c r="X92" s="37"/>
      <c r="Y92" s="47"/>
      <c r="Z92" s="47"/>
      <c r="AA92" s="167"/>
      <c r="AB92" s="183"/>
      <c r="AC92" s="47"/>
      <c r="AD92" s="47"/>
      <c r="AE92" s="47"/>
      <c r="AF92" s="49"/>
    </row>
    <row r="93" spans="1:32" x14ac:dyDescent="0.25">
      <c r="A93" s="38" t="s">
        <v>102</v>
      </c>
      <c r="B93" s="98" t="s">
        <v>139</v>
      </c>
      <c r="C93" s="37"/>
      <c r="D93" s="37"/>
      <c r="E93" s="37"/>
      <c r="F93" s="37"/>
      <c r="G93" s="37"/>
      <c r="H93" s="37"/>
      <c r="I93" s="37"/>
      <c r="J93" s="37"/>
      <c r="K93" s="37"/>
      <c r="L93" s="37"/>
      <c r="M93" s="37"/>
      <c r="N93" s="37"/>
      <c r="O93" s="37"/>
      <c r="P93" s="167"/>
      <c r="Q93" s="37"/>
      <c r="R93" s="49"/>
      <c r="S93" s="37"/>
      <c r="T93" s="37"/>
      <c r="U93" s="37"/>
      <c r="V93" s="37"/>
      <c r="W93" s="37"/>
      <c r="X93" s="37"/>
      <c r="Y93" s="37"/>
      <c r="Z93" s="37"/>
      <c r="AA93" s="167"/>
      <c r="AB93" s="183"/>
      <c r="AC93" s="49"/>
      <c r="AD93" s="49"/>
      <c r="AE93" s="37"/>
      <c r="AF93" s="37"/>
    </row>
    <row r="94" spans="1:32" x14ac:dyDescent="0.25">
      <c r="A94" s="38"/>
      <c r="B94" s="98" t="s">
        <v>103</v>
      </c>
      <c r="C94" s="37"/>
      <c r="D94" s="37"/>
      <c r="E94" s="37"/>
      <c r="F94" s="37"/>
      <c r="G94" s="37"/>
      <c r="H94" s="37"/>
      <c r="I94" s="37"/>
      <c r="J94" s="37"/>
      <c r="K94" s="37"/>
      <c r="L94" s="37"/>
      <c r="M94" s="37"/>
      <c r="N94" s="37"/>
      <c r="O94" s="37"/>
      <c r="P94" s="167"/>
      <c r="Q94" s="37"/>
      <c r="R94" s="37"/>
      <c r="S94" s="49"/>
      <c r="T94" s="37"/>
      <c r="U94" s="37"/>
      <c r="V94" s="37"/>
      <c r="W94" s="37"/>
      <c r="X94" s="37"/>
      <c r="Y94" s="37"/>
      <c r="Z94" s="37"/>
      <c r="AA94" s="167"/>
      <c r="AB94" s="183"/>
      <c r="AC94" s="37"/>
      <c r="AD94" s="37"/>
      <c r="AE94" s="37"/>
      <c r="AF94" s="37"/>
    </row>
    <row r="95" spans="1:32" x14ac:dyDescent="0.25">
      <c r="A95" s="38" t="s">
        <v>113</v>
      </c>
      <c r="B95" s="36" t="s">
        <v>155</v>
      </c>
      <c r="C95" s="37"/>
      <c r="D95" s="37"/>
      <c r="E95" s="37"/>
      <c r="F95" s="37"/>
      <c r="G95" s="37"/>
      <c r="H95" s="37"/>
      <c r="I95" s="37"/>
      <c r="J95" s="37"/>
      <c r="K95" s="37"/>
      <c r="L95" s="37"/>
      <c r="M95" s="37"/>
      <c r="N95" s="37"/>
      <c r="O95" s="37"/>
      <c r="P95" s="167"/>
      <c r="Q95" s="37"/>
      <c r="R95" s="49"/>
      <c r="S95" s="37"/>
      <c r="T95" s="37"/>
      <c r="U95" s="37"/>
      <c r="V95" s="37"/>
      <c r="W95" s="37"/>
      <c r="X95" s="37"/>
      <c r="Y95" s="37"/>
      <c r="Z95" s="37"/>
      <c r="AA95" s="167"/>
      <c r="AB95" s="183"/>
      <c r="AC95" s="49"/>
      <c r="AD95" s="49"/>
      <c r="AE95" s="37"/>
      <c r="AF95" s="37"/>
    </row>
    <row r="96" spans="1:32" ht="15" customHeight="1" x14ac:dyDescent="0.25">
      <c r="A96" s="38"/>
      <c r="B96" s="36" t="s">
        <v>127</v>
      </c>
      <c r="C96" s="98"/>
      <c r="D96" s="98"/>
      <c r="E96" s="37"/>
      <c r="F96" s="37"/>
      <c r="G96" s="37"/>
      <c r="H96" s="37"/>
      <c r="I96" s="37"/>
      <c r="J96" s="37"/>
      <c r="K96" s="37"/>
      <c r="L96" s="37"/>
      <c r="M96" s="37"/>
      <c r="N96" s="37"/>
      <c r="O96" s="37"/>
      <c r="P96" s="167"/>
      <c r="Q96" s="37"/>
      <c r="R96" s="37"/>
      <c r="S96" s="37"/>
      <c r="T96" s="37"/>
      <c r="U96" s="37"/>
      <c r="V96" s="37"/>
      <c r="W96" s="37"/>
      <c r="X96" s="37"/>
      <c r="Y96" s="37"/>
      <c r="Z96" s="37"/>
      <c r="AA96" s="167"/>
      <c r="AB96" s="183"/>
      <c r="AC96" s="37"/>
      <c r="AD96" s="37"/>
      <c r="AE96" s="37"/>
      <c r="AF96" s="37"/>
    </row>
    <row r="97" spans="1:32" ht="15.75" customHeight="1" x14ac:dyDescent="0.25">
      <c r="A97" s="38" t="s">
        <v>119</v>
      </c>
      <c r="B97" s="98" t="s">
        <v>120</v>
      </c>
      <c r="C97" s="98"/>
      <c r="D97" s="98"/>
      <c r="E97" s="37"/>
      <c r="F97" s="37"/>
      <c r="G97" s="37"/>
      <c r="H97" s="37"/>
      <c r="I97" s="37"/>
      <c r="J97" s="37"/>
      <c r="K97" s="43"/>
      <c r="L97" s="129"/>
      <c r="M97" s="37"/>
      <c r="N97" s="37"/>
      <c r="O97" s="37"/>
      <c r="P97" s="167"/>
      <c r="Q97" s="37"/>
      <c r="R97" s="37"/>
      <c r="S97" s="37"/>
      <c r="T97" s="37"/>
      <c r="U97" s="37"/>
      <c r="V97" s="37"/>
      <c r="W97" s="37"/>
      <c r="X97" s="37"/>
      <c r="Y97" s="37"/>
      <c r="Z97" s="37"/>
      <c r="AA97" s="167"/>
      <c r="AB97" s="183"/>
      <c r="AC97" s="37"/>
      <c r="AD97" s="37"/>
      <c r="AE97" s="37"/>
      <c r="AF97" s="37"/>
    </row>
    <row r="98" spans="1:32" ht="15.75" customHeight="1" x14ac:dyDescent="0.25">
      <c r="A98" s="38" t="s">
        <v>122</v>
      </c>
      <c r="B98" s="98" t="s">
        <v>123</v>
      </c>
      <c r="C98" s="98"/>
      <c r="D98" s="98"/>
      <c r="E98" s="37"/>
      <c r="F98" s="37"/>
      <c r="G98" s="37"/>
      <c r="H98" s="37"/>
      <c r="I98" s="37"/>
      <c r="J98" s="37"/>
      <c r="K98" s="129"/>
      <c r="L98" s="129"/>
      <c r="M98" s="37"/>
      <c r="N98" s="37"/>
      <c r="O98" s="37"/>
      <c r="P98" s="167"/>
      <c r="Q98" s="37"/>
      <c r="R98" s="37"/>
      <c r="S98" s="37"/>
      <c r="T98" s="37"/>
      <c r="U98" s="37"/>
      <c r="V98" s="37"/>
      <c r="W98" s="37"/>
      <c r="X98" s="37"/>
      <c r="Y98" s="37"/>
      <c r="Z98" s="37"/>
      <c r="AA98" s="167"/>
      <c r="AB98" s="183"/>
      <c r="AC98" s="37"/>
      <c r="AD98" s="37"/>
      <c r="AE98" s="37"/>
      <c r="AF98" s="37"/>
    </row>
    <row r="99" spans="1:32" ht="15.75" customHeight="1" x14ac:dyDescent="0.25">
      <c r="A99" s="38"/>
      <c r="B99" s="98" t="s">
        <v>137</v>
      </c>
      <c r="C99" s="98"/>
      <c r="D99" s="98"/>
      <c r="E99" s="37"/>
      <c r="F99" s="37"/>
      <c r="G99" s="37"/>
      <c r="H99" s="37"/>
      <c r="I99" s="37"/>
      <c r="J99" s="37"/>
      <c r="K99" s="129"/>
      <c r="L99" s="129"/>
      <c r="M99" s="37"/>
      <c r="N99" s="37"/>
      <c r="O99" s="37"/>
      <c r="P99" s="167"/>
      <c r="Q99" s="37"/>
      <c r="R99" s="37"/>
      <c r="S99" s="37"/>
      <c r="T99" s="37"/>
      <c r="U99" s="37"/>
      <c r="V99" s="37"/>
      <c r="W99" s="37"/>
      <c r="X99" s="37"/>
      <c r="Y99" s="37"/>
      <c r="Z99" s="37"/>
      <c r="AA99" s="167"/>
      <c r="AB99" s="183"/>
      <c r="AC99" s="37"/>
      <c r="AD99" s="37"/>
      <c r="AE99" s="37"/>
      <c r="AF99" s="37"/>
    </row>
    <row r="100" spans="1:32" ht="15.75" customHeight="1" x14ac:dyDescent="0.25">
      <c r="A100" s="38" t="s">
        <v>126</v>
      </c>
      <c r="B100" s="36" t="s">
        <v>155</v>
      </c>
      <c r="C100" s="98"/>
      <c r="D100" s="98"/>
      <c r="E100" s="37"/>
      <c r="F100" s="37"/>
      <c r="G100" s="37"/>
      <c r="H100" s="37"/>
      <c r="I100" s="37"/>
      <c r="J100" s="37"/>
      <c r="K100" s="129"/>
      <c r="L100" s="129"/>
      <c r="M100" s="37"/>
      <c r="N100" s="37"/>
      <c r="O100" s="37"/>
      <c r="P100" s="167"/>
      <c r="Q100" s="37"/>
      <c r="R100" s="37"/>
      <c r="S100" s="37"/>
      <c r="T100" s="37"/>
      <c r="U100" s="37"/>
      <c r="V100" s="37"/>
      <c r="W100" s="37"/>
      <c r="X100" s="37"/>
      <c r="Y100" s="37"/>
      <c r="Z100" s="37"/>
      <c r="AA100" s="167"/>
      <c r="AB100" s="183"/>
      <c r="AC100" s="37"/>
      <c r="AD100" s="37"/>
      <c r="AE100" s="37"/>
      <c r="AF100" s="37"/>
    </row>
    <row r="101" spans="1:32" ht="15.75" customHeight="1" x14ac:dyDescent="0.25">
      <c r="A101" s="38" t="s">
        <v>131</v>
      </c>
      <c r="B101" s="98" t="s">
        <v>147</v>
      </c>
      <c r="C101" s="98"/>
      <c r="D101" s="98"/>
      <c r="E101" s="37"/>
      <c r="F101" s="37"/>
      <c r="G101" s="37"/>
      <c r="H101" s="37"/>
      <c r="I101" s="37"/>
      <c r="J101" s="37"/>
      <c r="K101" s="129"/>
      <c r="L101" s="129"/>
      <c r="M101" s="37"/>
      <c r="N101" s="37"/>
      <c r="O101" s="37"/>
      <c r="P101" s="167"/>
      <c r="Q101" s="37"/>
      <c r="R101" s="37"/>
      <c r="S101" s="37"/>
      <c r="T101" s="37"/>
      <c r="U101" s="37"/>
      <c r="V101" s="37"/>
      <c r="W101" s="37"/>
      <c r="X101" s="37"/>
      <c r="Y101" s="37"/>
      <c r="Z101" s="37"/>
      <c r="AA101" s="167"/>
      <c r="AB101" s="183"/>
      <c r="AC101" s="37"/>
      <c r="AD101" s="37"/>
      <c r="AE101" s="37"/>
      <c r="AF101" s="37"/>
    </row>
    <row r="102" spans="1:32" ht="15.75" customHeight="1" x14ac:dyDescent="0.25">
      <c r="A102" s="38" t="s">
        <v>130</v>
      </c>
      <c r="B102" s="36" t="s">
        <v>155</v>
      </c>
      <c r="C102" s="98"/>
      <c r="D102" s="98"/>
      <c r="E102" s="37"/>
      <c r="F102" s="37"/>
      <c r="G102" s="37"/>
      <c r="H102" s="37"/>
      <c r="I102" s="37"/>
      <c r="J102" s="37"/>
      <c r="K102" s="129"/>
      <c r="L102" s="129"/>
      <c r="M102" s="37"/>
      <c r="N102" s="37"/>
      <c r="O102" s="37"/>
      <c r="P102" s="167"/>
      <c r="Q102" s="37"/>
      <c r="R102" s="37"/>
      <c r="S102" s="37"/>
      <c r="T102" s="37"/>
      <c r="U102" s="37"/>
      <c r="V102" s="37"/>
      <c r="W102" s="37"/>
      <c r="X102" s="37"/>
      <c r="Y102" s="37"/>
      <c r="Z102" s="37"/>
      <c r="AA102" s="183"/>
      <c r="AB102" s="183"/>
      <c r="AC102" s="37"/>
      <c r="AD102" s="37"/>
      <c r="AE102" s="37"/>
      <c r="AF102" s="37"/>
    </row>
    <row r="103" spans="1:32" ht="15.75" customHeight="1" x14ac:dyDescent="0.25">
      <c r="A103" s="38" t="s">
        <v>138</v>
      </c>
      <c r="B103" s="36" t="s">
        <v>152</v>
      </c>
      <c r="C103" s="98"/>
      <c r="D103" s="98"/>
      <c r="E103" s="37"/>
      <c r="F103" s="37"/>
      <c r="G103" s="37"/>
      <c r="H103" s="37"/>
      <c r="I103" s="37"/>
      <c r="J103" s="37"/>
      <c r="K103" s="129"/>
      <c r="L103" s="129"/>
      <c r="M103" s="37"/>
      <c r="N103" s="37"/>
      <c r="O103" s="37"/>
      <c r="P103" s="167"/>
      <c r="Q103" s="37"/>
      <c r="R103" s="37"/>
      <c r="S103" s="37"/>
      <c r="T103" s="37"/>
      <c r="U103" s="37"/>
      <c r="V103" s="37"/>
      <c r="W103" s="37"/>
      <c r="X103" s="37"/>
      <c r="Y103" s="37"/>
      <c r="Z103" s="37"/>
      <c r="AA103" s="183"/>
      <c r="AB103" s="183"/>
      <c r="AC103" s="37"/>
      <c r="AD103" s="37"/>
      <c r="AE103" s="37"/>
      <c r="AF103" s="37"/>
    </row>
    <row r="104" spans="1:32" ht="15.75" customHeight="1" x14ac:dyDescent="0.25">
      <c r="A104" s="38" t="s">
        <v>142</v>
      </c>
      <c r="B104" s="36" t="s">
        <v>143</v>
      </c>
      <c r="C104" s="98"/>
      <c r="D104" s="98"/>
      <c r="E104" s="167"/>
      <c r="F104" s="167"/>
      <c r="G104" s="167"/>
      <c r="H104" s="167"/>
      <c r="I104" s="167"/>
      <c r="J104" s="167"/>
      <c r="K104" s="129"/>
      <c r="L104" s="129"/>
      <c r="M104" s="167"/>
      <c r="N104" s="167"/>
      <c r="O104" s="167"/>
      <c r="P104" s="167"/>
      <c r="Q104" s="167"/>
      <c r="R104" s="167"/>
      <c r="S104" s="167"/>
      <c r="T104" s="167"/>
      <c r="U104" s="167"/>
      <c r="V104" s="167"/>
      <c r="W104" s="167"/>
      <c r="X104" s="167"/>
      <c r="Y104" s="167"/>
      <c r="Z104" s="167"/>
      <c r="AA104" s="183"/>
      <c r="AB104" s="183"/>
      <c r="AC104" s="167"/>
      <c r="AD104" s="167"/>
      <c r="AE104" s="167"/>
      <c r="AF104" s="167"/>
    </row>
    <row r="105" spans="1:32" x14ac:dyDescent="0.25">
      <c r="A105" s="39"/>
      <c r="E105" s="23"/>
      <c r="F105" s="23"/>
      <c r="G105" s="23"/>
      <c r="H105" s="23"/>
      <c r="I105" s="23"/>
      <c r="J105" s="23"/>
      <c r="K105" s="23"/>
      <c r="L105" s="23"/>
      <c r="M105" s="23"/>
      <c r="N105" s="23"/>
      <c r="O105" s="33"/>
      <c r="P105" s="23"/>
      <c r="Q105" s="23"/>
      <c r="R105" s="23"/>
      <c r="S105" s="23"/>
      <c r="T105" s="33"/>
      <c r="U105" s="33"/>
      <c r="W105" s="33"/>
      <c r="X105" s="23"/>
      <c r="Y105" s="23"/>
      <c r="Z105" s="23"/>
      <c r="AA105" s="23"/>
      <c r="AB105" s="23"/>
      <c r="AC105" s="23"/>
      <c r="AD105" s="23"/>
      <c r="AE105" s="23"/>
      <c r="AF105" s="23"/>
    </row>
    <row r="106" spans="1:32" x14ac:dyDescent="0.25">
      <c r="A106" s="39"/>
      <c r="E106" s="23"/>
      <c r="F106" s="23"/>
      <c r="G106" s="23"/>
      <c r="H106" s="23"/>
      <c r="I106" s="23"/>
      <c r="J106" s="23"/>
      <c r="K106" s="23"/>
      <c r="L106" s="23"/>
      <c r="M106" s="23"/>
      <c r="N106" s="23"/>
      <c r="O106" s="33"/>
      <c r="P106" s="23"/>
      <c r="Q106" s="23"/>
      <c r="R106" s="23"/>
      <c r="S106" s="23"/>
      <c r="T106" s="33"/>
      <c r="U106" s="33"/>
      <c r="W106" s="33"/>
      <c r="X106" s="23"/>
      <c r="Y106" s="23"/>
      <c r="Z106" s="23"/>
      <c r="AA106" s="23"/>
      <c r="AB106" s="23"/>
      <c r="AC106" s="23"/>
      <c r="AD106" s="23"/>
      <c r="AE106" s="23"/>
      <c r="AF106" s="23"/>
    </row>
    <row r="107" spans="1:32" x14ac:dyDescent="0.25">
      <c r="A107" s="39"/>
      <c r="E107" s="23"/>
      <c r="F107" s="23"/>
      <c r="G107" s="23"/>
      <c r="H107" s="23"/>
      <c r="I107" s="23"/>
      <c r="J107" s="23"/>
      <c r="K107" s="23"/>
      <c r="L107" s="23"/>
      <c r="M107" s="23"/>
      <c r="N107" s="23"/>
      <c r="O107" s="33"/>
      <c r="P107" s="23"/>
      <c r="Q107" s="23"/>
      <c r="R107" s="23"/>
      <c r="S107" s="23"/>
      <c r="T107" s="33"/>
      <c r="U107" s="33"/>
      <c r="W107" s="33"/>
      <c r="X107" s="23"/>
      <c r="Y107" s="23"/>
      <c r="Z107" s="23"/>
      <c r="AA107" s="23"/>
      <c r="AB107" s="23"/>
      <c r="AC107" s="23"/>
      <c r="AD107" s="23"/>
      <c r="AE107" s="23"/>
      <c r="AF107" s="23"/>
    </row>
    <row r="108" spans="1:32" x14ac:dyDescent="0.25">
      <c r="A108" s="39"/>
      <c r="E108" s="23"/>
      <c r="F108" s="23"/>
      <c r="G108" s="23"/>
      <c r="H108" s="23"/>
      <c r="I108" s="23"/>
      <c r="J108" s="23"/>
      <c r="K108" s="23"/>
      <c r="L108" s="23"/>
      <c r="M108" s="23"/>
      <c r="N108" s="23"/>
      <c r="O108" s="33"/>
      <c r="P108" s="23"/>
      <c r="Q108" s="23"/>
      <c r="R108" s="23"/>
      <c r="S108" s="23"/>
      <c r="T108" s="33"/>
      <c r="U108" s="33"/>
      <c r="W108" s="33"/>
      <c r="X108" s="23"/>
      <c r="Y108" s="23"/>
      <c r="Z108" s="23"/>
      <c r="AA108" s="23"/>
      <c r="AB108" s="23"/>
      <c r="AC108" s="23"/>
      <c r="AD108" s="23"/>
      <c r="AE108" s="23"/>
      <c r="AF108" s="23"/>
    </row>
    <row r="109" spans="1:32" x14ac:dyDescent="0.25">
      <c r="A109" s="39"/>
      <c r="E109" s="23"/>
      <c r="F109" s="23"/>
      <c r="G109" s="23"/>
      <c r="H109" s="23"/>
      <c r="I109" s="23"/>
      <c r="J109" s="23"/>
      <c r="K109" s="23"/>
      <c r="L109" s="23"/>
      <c r="M109" s="23"/>
      <c r="N109" s="23"/>
      <c r="O109" s="33"/>
      <c r="P109" s="23"/>
      <c r="Q109" s="23"/>
      <c r="R109" s="23"/>
      <c r="S109" s="23"/>
      <c r="T109" s="33"/>
      <c r="U109" s="33"/>
      <c r="W109" s="33"/>
      <c r="X109" s="23"/>
      <c r="Y109" s="23"/>
      <c r="Z109" s="23"/>
      <c r="AA109" s="23"/>
      <c r="AB109" s="23"/>
      <c r="AC109" s="23"/>
      <c r="AD109" s="23"/>
      <c r="AE109" s="23"/>
      <c r="AF109" s="23"/>
    </row>
    <row r="110" spans="1:32" x14ac:dyDescent="0.25">
      <c r="A110" s="39"/>
      <c r="E110" s="23"/>
      <c r="F110" s="23"/>
      <c r="G110" s="23"/>
      <c r="H110" s="23"/>
      <c r="I110" s="23"/>
      <c r="J110" s="23"/>
      <c r="K110" s="23"/>
      <c r="L110" s="23"/>
      <c r="M110" s="23"/>
      <c r="N110" s="23"/>
      <c r="O110" s="33"/>
      <c r="P110" s="23"/>
      <c r="Q110" s="23"/>
      <c r="R110" s="23"/>
      <c r="S110" s="23"/>
      <c r="T110" s="33"/>
      <c r="U110" s="33"/>
      <c r="W110" s="33"/>
      <c r="X110" s="23"/>
      <c r="Y110" s="23"/>
      <c r="Z110" s="23"/>
      <c r="AA110" s="23"/>
      <c r="AB110" s="23"/>
      <c r="AC110" s="23"/>
      <c r="AD110" s="23"/>
      <c r="AE110" s="23"/>
      <c r="AF110" s="23"/>
    </row>
    <row r="111" spans="1:32" x14ac:dyDescent="0.25">
      <c r="A111" s="39"/>
      <c r="E111" s="23"/>
      <c r="F111" s="23"/>
      <c r="G111" s="23"/>
      <c r="H111" s="23"/>
      <c r="I111" s="23"/>
      <c r="J111" s="23"/>
      <c r="K111" s="23"/>
      <c r="L111" s="23"/>
      <c r="M111" s="23"/>
      <c r="N111" s="23"/>
      <c r="O111" s="33"/>
      <c r="P111" s="23"/>
      <c r="Q111" s="23"/>
      <c r="R111" s="23"/>
      <c r="S111" s="23"/>
      <c r="T111" s="33"/>
      <c r="U111" s="33"/>
      <c r="W111" s="33"/>
      <c r="X111" s="23"/>
      <c r="Y111" s="23"/>
      <c r="Z111" s="23"/>
      <c r="AA111" s="23"/>
      <c r="AB111" s="23"/>
      <c r="AC111" s="23"/>
      <c r="AD111" s="23"/>
      <c r="AE111" s="23"/>
      <c r="AF111" s="23"/>
    </row>
    <row r="112" spans="1:32" x14ac:dyDescent="0.25">
      <c r="A112" s="39"/>
      <c r="E112" s="23"/>
      <c r="F112" s="23"/>
      <c r="G112" s="23"/>
      <c r="H112" s="23"/>
      <c r="I112" s="23"/>
      <c r="J112" s="23"/>
      <c r="K112" s="23"/>
      <c r="L112" s="23"/>
      <c r="M112" s="23"/>
      <c r="N112" s="23"/>
      <c r="O112" s="33"/>
      <c r="P112" s="23"/>
      <c r="Q112" s="23"/>
      <c r="R112" s="23"/>
      <c r="S112" s="23"/>
      <c r="T112" s="33"/>
      <c r="U112" s="33"/>
      <c r="W112" s="33"/>
      <c r="X112" s="23"/>
      <c r="Y112" s="23"/>
      <c r="Z112" s="23"/>
      <c r="AA112" s="23"/>
      <c r="AB112" s="23"/>
      <c r="AC112" s="23"/>
      <c r="AD112" s="23"/>
      <c r="AE112" s="23"/>
      <c r="AF112" s="23"/>
    </row>
    <row r="113" spans="1:32" x14ac:dyDescent="0.25">
      <c r="A113" s="39"/>
      <c r="E113" s="23"/>
      <c r="F113" s="23"/>
      <c r="G113" s="23"/>
      <c r="H113" s="23"/>
      <c r="I113" s="23"/>
      <c r="J113" s="23"/>
      <c r="K113" s="23"/>
      <c r="L113" s="23"/>
      <c r="M113" s="23"/>
      <c r="N113" s="23"/>
      <c r="O113" s="33"/>
      <c r="P113" s="23"/>
      <c r="Q113" s="23"/>
      <c r="R113" s="23"/>
      <c r="S113" s="23"/>
      <c r="T113" s="33"/>
      <c r="U113" s="33"/>
      <c r="W113" s="33"/>
      <c r="X113" s="23"/>
      <c r="Y113" s="23"/>
      <c r="Z113" s="23"/>
      <c r="AA113" s="23"/>
      <c r="AB113" s="23"/>
      <c r="AC113" s="23"/>
      <c r="AD113" s="23"/>
      <c r="AE113" s="23"/>
      <c r="AF113" s="23"/>
    </row>
    <row r="114" spans="1:32" x14ac:dyDescent="0.25">
      <c r="A114" s="39"/>
      <c r="E114" s="23"/>
      <c r="F114" s="23"/>
      <c r="G114" s="23"/>
      <c r="H114" s="23"/>
      <c r="I114" s="23"/>
      <c r="J114" s="23"/>
      <c r="K114" s="23"/>
      <c r="L114" s="23"/>
      <c r="M114" s="23"/>
      <c r="N114" s="23"/>
      <c r="O114" s="33"/>
      <c r="P114" s="23"/>
      <c r="Q114" s="23"/>
      <c r="R114" s="23"/>
      <c r="S114" s="23"/>
      <c r="T114" s="33"/>
      <c r="U114" s="33"/>
      <c r="W114" s="33"/>
      <c r="X114" s="23"/>
      <c r="Y114" s="23"/>
      <c r="Z114" s="23"/>
      <c r="AA114" s="23"/>
      <c r="AB114" s="23"/>
      <c r="AC114" s="23"/>
      <c r="AD114" s="23"/>
      <c r="AE114" s="23"/>
      <c r="AF114" s="23"/>
    </row>
    <row r="115" spans="1:32" x14ac:dyDescent="0.25">
      <c r="A115" s="39"/>
      <c r="E115" s="23"/>
      <c r="F115" s="23"/>
      <c r="G115" s="23"/>
      <c r="H115" s="23"/>
      <c r="I115" s="23"/>
      <c r="J115" s="23"/>
      <c r="K115" s="23"/>
      <c r="L115" s="23"/>
      <c r="M115" s="23"/>
      <c r="N115" s="23"/>
      <c r="O115" s="33"/>
      <c r="P115" s="23"/>
      <c r="Q115" s="23"/>
      <c r="R115" s="23"/>
      <c r="S115" s="23"/>
      <c r="T115" s="33"/>
      <c r="U115" s="33"/>
      <c r="W115" s="33"/>
      <c r="X115" s="23"/>
      <c r="Y115" s="23"/>
      <c r="Z115" s="23"/>
      <c r="AA115" s="23"/>
      <c r="AB115" s="23"/>
      <c r="AC115" s="23"/>
      <c r="AD115" s="23"/>
      <c r="AE115" s="23"/>
      <c r="AF115" s="23"/>
    </row>
    <row r="116" spans="1:32" x14ac:dyDescent="0.25">
      <c r="A116" s="39"/>
      <c r="E116" s="23"/>
      <c r="F116" s="23"/>
      <c r="G116" s="23"/>
      <c r="H116" s="23"/>
      <c r="I116" s="23"/>
      <c r="J116" s="23"/>
      <c r="K116" s="23"/>
      <c r="L116" s="23"/>
      <c r="M116" s="23"/>
      <c r="N116" s="23"/>
      <c r="O116" s="33"/>
      <c r="P116" s="23"/>
      <c r="Q116" s="23"/>
      <c r="R116" s="23"/>
      <c r="S116" s="23"/>
      <c r="T116" s="33"/>
      <c r="U116" s="33"/>
      <c r="W116" s="33"/>
      <c r="X116" s="23"/>
      <c r="Y116" s="23"/>
      <c r="Z116" s="23"/>
      <c r="AA116" s="23"/>
      <c r="AB116" s="23"/>
      <c r="AC116" s="23"/>
      <c r="AD116" s="23"/>
      <c r="AE116" s="23"/>
      <c r="AF116" s="23"/>
    </row>
    <row r="117" spans="1:32" x14ac:dyDescent="0.25">
      <c r="A117" s="39"/>
      <c r="E117" s="23"/>
      <c r="F117" s="23"/>
      <c r="G117" s="23"/>
      <c r="H117" s="23"/>
      <c r="I117" s="23"/>
      <c r="J117" s="23"/>
      <c r="K117" s="23"/>
      <c r="L117" s="23"/>
      <c r="M117" s="23"/>
      <c r="N117" s="23"/>
      <c r="O117" s="33"/>
      <c r="P117" s="23"/>
      <c r="Q117" s="23"/>
      <c r="R117" s="23"/>
      <c r="S117" s="23"/>
      <c r="T117" s="33"/>
      <c r="U117" s="33"/>
      <c r="W117" s="33"/>
      <c r="X117" s="32"/>
      <c r="Y117" s="23"/>
      <c r="Z117" s="23"/>
      <c r="AA117" s="23"/>
      <c r="AB117" s="23"/>
      <c r="AC117" s="23"/>
      <c r="AD117" s="23"/>
      <c r="AE117" s="23"/>
      <c r="AF117" s="23"/>
    </row>
    <row r="118" spans="1:32" x14ac:dyDescent="0.25">
      <c r="A118" s="39"/>
      <c r="E118" s="23"/>
      <c r="F118" s="23"/>
      <c r="G118" s="23"/>
      <c r="H118" s="23"/>
      <c r="I118" s="23"/>
      <c r="J118" s="23"/>
      <c r="K118" s="23"/>
      <c r="L118" s="23"/>
      <c r="M118" s="23"/>
      <c r="N118" s="23"/>
      <c r="O118" s="33"/>
      <c r="P118" s="23"/>
      <c r="Q118" s="23"/>
      <c r="R118" s="23"/>
      <c r="S118" s="23"/>
      <c r="T118" s="33"/>
      <c r="U118" s="33"/>
      <c r="W118" s="33"/>
      <c r="X118" s="32"/>
      <c r="Y118" s="23"/>
      <c r="Z118" s="23"/>
      <c r="AA118" s="23"/>
      <c r="AB118" s="23"/>
      <c r="AC118" s="23"/>
      <c r="AD118" s="23"/>
      <c r="AE118" s="23"/>
      <c r="AF118" s="23"/>
    </row>
    <row r="119" spans="1:32" x14ac:dyDescent="0.25">
      <c r="A119" s="39"/>
      <c r="E119" s="23"/>
      <c r="F119" s="23"/>
      <c r="G119" s="23"/>
      <c r="H119" s="23"/>
      <c r="I119" s="23"/>
      <c r="J119" s="23"/>
      <c r="K119" s="23"/>
      <c r="L119" s="23"/>
      <c r="M119" s="23"/>
      <c r="N119" s="23"/>
      <c r="O119" s="33"/>
      <c r="P119" s="23"/>
      <c r="Q119" s="23"/>
      <c r="R119" s="23"/>
      <c r="S119" s="23"/>
      <c r="T119" s="33"/>
      <c r="U119" s="33"/>
      <c r="W119" s="33"/>
      <c r="X119" s="32"/>
      <c r="Y119" s="23"/>
      <c r="Z119" s="23"/>
      <c r="AA119" s="23"/>
      <c r="AB119" s="23"/>
      <c r="AC119" s="23"/>
      <c r="AD119" s="23"/>
      <c r="AE119" s="23"/>
      <c r="AF119" s="23"/>
    </row>
    <row r="120" spans="1:32" s="32" customFormat="1" x14ac:dyDescent="0.25">
      <c r="A120" s="31"/>
      <c r="G120" s="23"/>
      <c r="H120" s="23"/>
      <c r="I120" s="23"/>
      <c r="J120" s="23"/>
      <c r="K120" s="23"/>
      <c r="L120" s="23"/>
      <c r="S120" s="23"/>
      <c r="AA120" s="23"/>
      <c r="AB120" s="23"/>
      <c r="AF120" s="23"/>
    </row>
    <row r="121" spans="1:32" s="32" customFormat="1" x14ac:dyDescent="0.25">
      <c r="A121" s="31"/>
      <c r="G121" s="23"/>
      <c r="H121" s="23"/>
      <c r="I121" s="23"/>
      <c r="J121" s="23"/>
      <c r="K121" s="23"/>
      <c r="L121" s="23"/>
      <c r="S121" s="23"/>
      <c r="AA121" s="23"/>
      <c r="AB121" s="23"/>
      <c r="AF121" s="23"/>
    </row>
    <row r="122" spans="1:32" s="32" customFormat="1" x14ac:dyDescent="0.25">
      <c r="A122" s="31"/>
      <c r="G122" s="23"/>
      <c r="H122" s="23"/>
      <c r="I122" s="23"/>
      <c r="J122" s="23"/>
      <c r="K122" s="23"/>
      <c r="L122" s="23"/>
      <c r="AA122" s="23"/>
      <c r="AB122" s="23"/>
      <c r="AF122" s="23"/>
    </row>
    <row r="123" spans="1:32" s="32" customFormat="1" x14ac:dyDescent="0.25">
      <c r="A123" s="31"/>
      <c r="G123" s="23"/>
      <c r="H123" s="23"/>
      <c r="I123" s="23"/>
      <c r="J123" s="23"/>
      <c r="K123" s="23"/>
      <c r="L123" s="23"/>
      <c r="AA123" s="23"/>
      <c r="AB123" s="23"/>
      <c r="AF123" s="23"/>
    </row>
    <row r="124" spans="1:32" s="32" customFormat="1" x14ac:dyDescent="0.25">
      <c r="A124" s="31"/>
      <c r="G124" s="23"/>
      <c r="H124" s="23"/>
      <c r="I124" s="23"/>
      <c r="J124" s="23"/>
      <c r="K124" s="23"/>
      <c r="L124" s="23"/>
      <c r="AA124" s="23"/>
      <c r="AB124" s="23"/>
      <c r="AF124" s="23"/>
    </row>
    <row r="125" spans="1:32" s="32" customFormat="1" x14ac:dyDescent="0.25">
      <c r="A125" s="31"/>
      <c r="G125" s="23"/>
      <c r="H125" s="23"/>
      <c r="I125" s="23"/>
      <c r="J125" s="23"/>
      <c r="K125" s="23"/>
      <c r="L125" s="23"/>
      <c r="AA125" s="23"/>
      <c r="AB125" s="23"/>
      <c r="AF125" s="23"/>
    </row>
    <row r="126" spans="1:32" s="32" customFormat="1" x14ac:dyDescent="0.25">
      <c r="A126" s="31"/>
      <c r="G126" s="23"/>
      <c r="H126" s="23"/>
      <c r="I126" s="23"/>
      <c r="J126" s="23"/>
      <c r="K126" s="23"/>
      <c r="L126" s="23"/>
      <c r="AA126" s="23"/>
      <c r="AB126" s="23"/>
      <c r="AF126" s="23"/>
    </row>
    <row r="127" spans="1:32" s="32" customFormat="1" x14ac:dyDescent="0.25">
      <c r="A127" s="31"/>
      <c r="G127" s="23"/>
      <c r="H127" s="23"/>
      <c r="I127" s="23"/>
      <c r="J127" s="23"/>
      <c r="K127" s="23"/>
      <c r="L127" s="23"/>
      <c r="AA127" s="23"/>
      <c r="AB127" s="23"/>
      <c r="AF127" s="23"/>
    </row>
    <row r="128" spans="1:32" s="32" customFormat="1" x14ac:dyDescent="0.25">
      <c r="A128" s="31"/>
      <c r="G128" s="23"/>
      <c r="H128" s="23"/>
      <c r="I128" s="23"/>
      <c r="J128" s="23"/>
      <c r="K128" s="23"/>
      <c r="L128" s="23"/>
      <c r="W128" s="44"/>
      <c r="AA128" s="23"/>
      <c r="AB128" s="23"/>
      <c r="AF128" s="23"/>
    </row>
    <row r="129" spans="1:32" s="32" customFormat="1" x14ac:dyDescent="0.25">
      <c r="A129" s="31"/>
      <c r="G129" s="23"/>
      <c r="H129" s="23"/>
      <c r="I129" s="23"/>
      <c r="J129" s="23"/>
      <c r="K129" s="23"/>
      <c r="L129" s="23"/>
      <c r="W129" s="44"/>
      <c r="AA129" s="167"/>
      <c r="AB129" s="183"/>
      <c r="AF129" s="23"/>
    </row>
    <row r="130" spans="1:32" s="32" customFormat="1" x14ac:dyDescent="0.25">
      <c r="A130" s="31"/>
      <c r="G130" s="23"/>
      <c r="H130" s="23"/>
      <c r="I130" s="23"/>
      <c r="J130" s="23"/>
      <c r="K130" s="23"/>
      <c r="L130" s="23"/>
      <c r="W130" s="44"/>
      <c r="AA130" s="167"/>
      <c r="AB130" s="183"/>
      <c r="AF130" s="37"/>
    </row>
    <row r="131" spans="1:32" s="32" customFormat="1" x14ac:dyDescent="0.25">
      <c r="A131" s="31"/>
      <c r="G131" s="23"/>
      <c r="H131" s="23"/>
      <c r="I131" s="23"/>
      <c r="J131" s="23"/>
      <c r="K131" s="23"/>
      <c r="L131" s="23"/>
      <c r="W131" s="44"/>
      <c r="AA131" s="167"/>
      <c r="AB131" s="183"/>
      <c r="AF131" s="37"/>
    </row>
    <row r="132" spans="1:32" s="32" customFormat="1" x14ac:dyDescent="0.25">
      <c r="A132" s="31"/>
      <c r="G132" s="23"/>
      <c r="H132" s="23"/>
      <c r="I132" s="23"/>
      <c r="J132" s="23"/>
      <c r="K132" s="23"/>
      <c r="L132" s="23"/>
      <c r="W132" s="44"/>
      <c r="AA132" s="167"/>
      <c r="AB132" s="183"/>
      <c r="AF132" s="37"/>
    </row>
    <row r="133" spans="1:32" s="32" customFormat="1" x14ac:dyDescent="0.25">
      <c r="A133" s="31"/>
      <c r="G133" s="23"/>
      <c r="H133" s="23"/>
      <c r="I133" s="23"/>
      <c r="J133" s="23"/>
      <c r="K133" s="23"/>
      <c r="L133" s="23"/>
      <c r="W133" s="44"/>
      <c r="AA133" s="167"/>
      <c r="AB133" s="183"/>
      <c r="AF133" s="37"/>
    </row>
    <row r="134" spans="1:32" s="32" customFormat="1" x14ac:dyDescent="0.25">
      <c r="A134" s="31"/>
      <c r="G134" s="23"/>
      <c r="H134" s="23"/>
      <c r="I134" s="23"/>
      <c r="J134" s="23"/>
      <c r="K134" s="23"/>
      <c r="L134" s="23"/>
      <c r="W134" s="44"/>
      <c r="AA134" s="167"/>
      <c r="AB134" s="183"/>
      <c r="AF134" s="37"/>
    </row>
    <row r="135" spans="1:32" s="32" customFormat="1" x14ac:dyDescent="0.25">
      <c r="A135" s="31"/>
      <c r="G135" s="23"/>
      <c r="H135" s="23"/>
      <c r="I135" s="23"/>
      <c r="J135" s="23"/>
      <c r="K135" s="23"/>
      <c r="L135" s="23"/>
      <c r="W135" s="44"/>
      <c r="AA135" s="167"/>
      <c r="AB135" s="183"/>
      <c r="AF135" s="37"/>
    </row>
    <row r="136" spans="1:32" s="32" customFormat="1" x14ac:dyDescent="0.25">
      <c r="A136" s="31"/>
      <c r="G136" s="23"/>
      <c r="H136" s="23"/>
      <c r="I136" s="23"/>
      <c r="J136" s="23"/>
      <c r="K136" s="23"/>
      <c r="L136" s="23"/>
      <c r="W136" s="44"/>
      <c r="AA136" s="47"/>
      <c r="AB136" s="47"/>
      <c r="AF136" s="37"/>
    </row>
    <row r="137" spans="1:32" s="32" customFormat="1" x14ac:dyDescent="0.25">
      <c r="A137" s="31"/>
      <c r="G137" s="23"/>
      <c r="H137" s="23"/>
      <c r="I137" s="23"/>
      <c r="J137" s="23"/>
      <c r="K137" s="23"/>
      <c r="L137" s="23"/>
      <c r="W137" s="44"/>
      <c r="AA137" s="49"/>
      <c r="AB137" s="49"/>
      <c r="AF137" s="47"/>
    </row>
    <row r="138" spans="1:32" s="32" customFormat="1" x14ac:dyDescent="0.25">
      <c r="A138" s="31"/>
      <c r="G138" s="23"/>
      <c r="H138" s="23"/>
      <c r="I138" s="23"/>
      <c r="J138" s="23"/>
      <c r="K138" s="23"/>
      <c r="L138" s="23"/>
      <c r="W138" s="44"/>
      <c r="AA138" s="167"/>
      <c r="AB138" s="183"/>
      <c r="AF138" s="49"/>
    </row>
    <row r="139" spans="1:32" s="32" customFormat="1" x14ac:dyDescent="0.25">
      <c r="A139" s="31"/>
      <c r="G139" s="23"/>
      <c r="H139" s="23"/>
      <c r="I139" s="23"/>
      <c r="J139" s="23"/>
      <c r="K139" s="23"/>
      <c r="L139" s="23"/>
      <c r="W139" s="44"/>
      <c r="AA139" s="167"/>
      <c r="AB139" s="183"/>
      <c r="AF139" s="37"/>
    </row>
    <row r="140" spans="1:32" s="32" customFormat="1" x14ac:dyDescent="0.25">
      <c r="A140" s="31"/>
      <c r="G140" s="23"/>
      <c r="H140" s="23"/>
      <c r="I140" s="23"/>
      <c r="J140" s="23"/>
      <c r="K140" s="23"/>
      <c r="L140" s="23"/>
      <c r="W140" s="44"/>
      <c r="AA140" s="167"/>
      <c r="AB140" s="183"/>
      <c r="AF140" s="37"/>
    </row>
    <row r="141" spans="1:32" s="32" customFormat="1" x14ac:dyDescent="0.25">
      <c r="A141" s="31"/>
      <c r="G141" s="23"/>
      <c r="H141" s="23"/>
      <c r="I141" s="23"/>
      <c r="J141" s="23"/>
      <c r="K141" s="23"/>
      <c r="L141" s="23"/>
      <c r="W141" s="44"/>
      <c r="AA141" s="167"/>
      <c r="AB141" s="183"/>
      <c r="AF141" s="37"/>
    </row>
    <row r="142" spans="1:32" s="32" customFormat="1" x14ac:dyDescent="0.25">
      <c r="A142" s="31"/>
      <c r="G142" s="23"/>
      <c r="H142" s="23"/>
      <c r="I142" s="23"/>
      <c r="J142" s="23"/>
      <c r="K142" s="23"/>
      <c r="L142" s="23"/>
      <c r="W142" s="44"/>
      <c r="X142" s="34"/>
      <c r="AA142" s="167"/>
      <c r="AB142" s="183"/>
      <c r="AF142" s="37"/>
    </row>
    <row r="143" spans="1:32" s="32" customFormat="1" x14ac:dyDescent="0.25">
      <c r="A143" s="31"/>
      <c r="G143" s="23"/>
      <c r="H143" s="23"/>
      <c r="I143" s="23"/>
      <c r="J143" s="23"/>
      <c r="K143" s="23"/>
      <c r="L143" s="23"/>
      <c r="W143" s="44"/>
      <c r="X143" s="34"/>
      <c r="AA143" s="167"/>
      <c r="AB143" s="183"/>
      <c r="AF143" s="37"/>
    </row>
    <row r="144" spans="1:32" s="32" customFormat="1" x14ac:dyDescent="0.25">
      <c r="A144" s="31"/>
      <c r="G144" s="23"/>
      <c r="H144" s="23"/>
      <c r="I144" s="23"/>
      <c r="J144" s="23"/>
      <c r="K144" s="23"/>
      <c r="L144" s="23"/>
      <c r="W144" s="44"/>
      <c r="X144" s="34"/>
      <c r="AA144" s="167"/>
      <c r="AB144" s="183"/>
      <c r="AF144" s="37"/>
    </row>
    <row r="145" spans="1:32" s="35" customFormat="1" x14ac:dyDescent="0.25">
      <c r="A145" s="33"/>
      <c r="B145" s="34"/>
      <c r="C145" s="34"/>
      <c r="D145" s="34"/>
      <c r="E145" s="34"/>
      <c r="F145" s="34"/>
      <c r="G145" s="23"/>
      <c r="H145" s="23"/>
      <c r="I145" s="23"/>
      <c r="J145" s="23"/>
      <c r="K145" s="23"/>
      <c r="L145" s="23"/>
      <c r="M145" s="34"/>
      <c r="N145" s="34"/>
      <c r="O145" s="34"/>
      <c r="P145" s="34"/>
      <c r="Q145" s="34"/>
      <c r="R145" s="34"/>
      <c r="S145" s="32"/>
      <c r="T145" s="34"/>
      <c r="U145" s="34"/>
      <c r="W145" s="45"/>
      <c r="X145" s="34"/>
      <c r="Y145" s="34"/>
      <c r="Z145" s="34"/>
      <c r="AA145" s="47"/>
      <c r="AB145" s="47"/>
      <c r="AC145" s="34"/>
      <c r="AD145" s="34"/>
      <c r="AE145" s="34"/>
      <c r="AF145" s="37"/>
    </row>
    <row r="146" spans="1:32" s="35" customFormat="1" x14ac:dyDescent="0.25">
      <c r="A146" s="33"/>
      <c r="B146" s="34"/>
      <c r="C146" s="34"/>
      <c r="D146" s="34"/>
      <c r="E146" s="34"/>
      <c r="F146" s="34"/>
      <c r="G146" s="23"/>
      <c r="H146" s="23"/>
      <c r="I146" s="23"/>
      <c r="J146" s="23"/>
      <c r="K146" s="23"/>
      <c r="L146" s="23"/>
      <c r="M146" s="34"/>
      <c r="N146" s="34"/>
      <c r="O146" s="34"/>
      <c r="P146" s="34"/>
      <c r="Q146" s="34"/>
      <c r="R146" s="34"/>
      <c r="S146" s="32"/>
      <c r="T146" s="34"/>
      <c r="U146" s="34"/>
      <c r="W146" s="45"/>
      <c r="X146" s="34"/>
      <c r="Y146" s="34"/>
      <c r="Z146" s="34"/>
      <c r="AA146" s="49"/>
      <c r="AB146" s="49"/>
      <c r="AC146" s="34"/>
      <c r="AD146" s="34"/>
      <c r="AE146" s="34"/>
      <c r="AF146" s="47"/>
    </row>
    <row r="147" spans="1:32" s="35" customFormat="1" x14ac:dyDescent="0.25">
      <c r="A147" s="33"/>
      <c r="B147" s="34"/>
      <c r="C147" s="34"/>
      <c r="D147" s="34"/>
      <c r="E147" s="34"/>
      <c r="F147" s="34"/>
      <c r="G147" s="23"/>
      <c r="H147" s="23"/>
      <c r="I147" s="23"/>
      <c r="J147" s="23"/>
      <c r="K147" s="23"/>
      <c r="L147" s="23"/>
      <c r="M147" s="34"/>
      <c r="N147" s="34"/>
      <c r="O147" s="34"/>
      <c r="P147" s="34"/>
      <c r="Q147" s="34"/>
      <c r="R147" s="34"/>
      <c r="S147" s="34"/>
      <c r="T147" s="34"/>
      <c r="U147" s="34"/>
      <c r="W147" s="45"/>
      <c r="X147" s="34"/>
      <c r="Y147" s="34"/>
      <c r="Z147" s="34"/>
      <c r="AA147" s="167"/>
      <c r="AB147" s="183"/>
      <c r="AC147" s="34"/>
      <c r="AD147" s="34"/>
      <c r="AE147" s="34"/>
      <c r="AF147" s="49"/>
    </row>
    <row r="148" spans="1:32" s="35" customFormat="1" x14ac:dyDescent="0.25">
      <c r="A148" s="33"/>
      <c r="B148" s="34"/>
      <c r="C148" s="34"/>
      <c r="D148" s="34"/>
      <c r="E148" s="34"/>
      <c r="F148" s="34"/>
      <c r="G148" s="23"/>
      <c r="H148" s="23"/>
      <c r="I148" s="23"/>
      <c r="J148" s="23"/>
      <c r="K148" s="23"/>
      <c r="L148" s="23"/>
      <c r="M148" s="34"/>
      <c r="N148" s="34"/>
      <c r="O148" s="34"/>
      <c r="P148" s="34"/>
      <c r="Q148" s="34"/>
      <c r="R148" s="34"/>
      <c r="S148" s="34"/>
      <c r="T148" s="34"/>
      <c r="U148" s="34"/>
      <c r="W148" s="45"/>
      <c r="X148" s="34"/>
      <c r="Y148" s="34"/>
      <c r="Z148" s="34"/>
      <c r="AA148" s="167"/>
      <c r="AB148" s="183"/>
      <c r="AC148" s="34"/>
      <c r="AD148" s="34"/>
      <c r="AE148" s="34"/>
      <c r="AF148" s="37"/>
    </row>
    <row r="149" spans="1:32" s="35" customFormat="1" x14ac:dyDescent="0.25">
      <c r="A149" s="33"/>
      <c r="B149" s="34"/>
      <c r="C149" s="34"/>
      <c r="D149" s="34"/>
      <c r="E149" s="34"/>
      <c r="F149" s="34"/>
      <c r="G149" s="23"/>
      <c r="H149" s="23"/>
      <c r="I149" s="23"/>
      <c r="J149" s="23"/>
      <c r="K149" s="23"/>
      <c r="L149" s="23"/>
      <c r="M149" s="34"/>
      <c r="N149" s="34"/>
      <c r="O149" s="34"/>
      <c r="P149" s="34"/>
      <c r="Q149" s="34"/>
      <c r="R149" s="34"/>
      <c r="S149" s="34"/>
      <c r="T149" s="34"/>
      <c r="U149" s="34"/>
      <c r="W149" s="45"/>
      <c r="X149" s="34"/>
      <c r="Y149" s="34"/>
      <c r="Z149" s="34"/>
      <c r="AA149" s="167"/>
      <c r="AB149" s="183"/>
      <c r="AC149" s="34"/>
      <c r="AD149" s="34"/>
      <c r="AE149" s="34"/>
      <c r="AF149" s="37"/>
    </row>
    <row r="150" spans="1:32" s="35" customFormat="1" x14ac:dyDescent="0.25">
      <c r="A150" s="33"/>
      <c r="B150" s="34"/>
      <c r="C150" s="34"/>
      <c r="D150" s="34"/>
      <c r="E150" s="34"/>
      <c r="F150" s="34"/>
      <c r="G150" s="23"/>
      <c r="H150" s="23"/>
      <c r="I150" s="23"/>
      <c r="J150" s="23"/>
      <c r="K150" s="23"/>
      <c r="L150" s="23"/>
      <c r="M150" s="34"/>
      <c r="N150" s="34"/>
      <c r="O150" s="34"/>
      <c r="P150" s="34"/>
      <c r="Q150" s="34"/>
      <c r="R150" s="34"/>
      <c r="S150" s="34"/>
      <c r="T150" s="34"/>
      <c r="U150" s="34"/>
      <c r="W150" s="45"/>
      <c r="X150" s="34"/>
      <c r="Y150" s="34"/>
      <c r="Z150" s="34"/>
      <c r="AA150" s="167"/>
      <c r="AB150" s="183"/>
      <c r="AC150" s="34"/>
      <c r="AD150" s="34"/>
      <c r="AE150" s="34"/>
      <c r="AF150" s="37"/>
    </row>
    <row r="151" spans="1:32" s="35" customFormat="1" x14ac:dyDescent="0.25">
      <c r="A151" s="33"/>
      <c r="B151" s="34"/>
      <c r="C151" s="34"/>
      <c r="D151" s="34"/>
      <c r="E151" s="34"/>
      <c r="F151" s="34"/>
      <c r="G151" s="23"/>
      <c r="H151" s="23"/>
      <c r="I151" s="23"/>
      <c r="J151" s="23"/>
      <c r="K151" s="23"/>
      <c r="L151" s="23"/>
      <c r="M151" s="34"/>
      <c r="N151" s="34"/>
      <c r="O151" s="34"/>
      <c r="P151" s="34"/>
      <c r="Q151" s="34"/>
      <c r="R151" s="34"/>
      <c r="S151" s="34"/>
      <c r="T151" s="34"/>
      <c r="U151" s="34"/>
      <c r="W151" s="45"/>
      <c r="X151" s="34"/>
      <c r="Y151" s="34"/>
      <c r="Z151" s="34"/>
      <c r="AA151" s="167"/>
      <c r="AB151" s="183"/>
      <c r="AC151" s="34"/>
      <c r="AD151" s="34"/>
      <c r="AE151" s="34"/>
      <c r="AF151" s="37"/>
    </row>
    <row r="152" spans="1:32" s="35" customFormat="1" x14ac:dyDescent="0.25">
      <c r="A152" s="33"/>
      <c r="B152" s="34"/>
      <c r="C152" s="34"/>
      <c r="D152" s="34"/>
      <c r="E152" s="34"/>
      <c r="F152" s="34"/>
      <c r="G152" s="23"/>
      <c r="H152" s="23"/>
      <c r="I152" s="23"/>
      <c r="J152" s="23"/>
      <c r="K152" s="23"/>
      <c r="L152" s="23"/>
      <c r="M152" s="34"/>
      <c r="N152" s="34"/>
      <c r="O152" s="34"/>
      <c r="P152" s="34"/>
      <c r="Q152" s="34"/>
      <c r="R152" s="34"/>
      <c r="S152" s="34"/>
      <c r="T152" s="34"/>
      <c r="U152" s="34"/>
      <c r="W152" s="45"/>
      <c r="X152" s="34"/>
      <c r="Y152" s="34"/>
      <c r="Z152" s="34"/>
      <c r="AA152" s="167"/>
      <c r="AB152" s="183"/>
      <c r="AC152" s="34"/>
      <c r="AD152" s="34"/>
      <c r="AE152" s="34"/>
      <c r="AF152" s="37"/>
    </row>
    <row r="153" spans="1:32" s="35" customFormat="1" x14ac:dyDescent="0.25">
      <c r="A153" s="33"/>
      <c r="B153" s="34"/>
      <c r="C153" s="34"/>
      <c r="D153" s="34"/>
      <c r="E153" s="34"/>
      <c r="F153" s="34"/>
      <c r="G153" s="23"/>
      <c r="H153" s="23"/>
      <c r="I153" s="23"/>
      <c r="J153" s="23"/>
      <c r="K153" s="23"/>
      <c r="L153" s="23"/>
      <c r="M153" s="34"/>
      <c r="N153" s="34"/>
      <c r="O153" s="34"/>
      <c r="P153" s="34"/>
      <c r="Q153" s="34"/>
      <c r="R153" s="34"/>
      <c r="S153" s="34"/>
      <c r="T153" s="34"/>
      <c r="U153" s="34"/>
      <c r="W153" s="45"/>
      <c r="X153" s="34"/>
      <c r="Y153" s="34"/>
      <c r="Z153" s="34"/>
      <c r="AA153" s="167"/>
      <c r="AB153" s="183"/>
      <c r="AC153" s="34"/>
      <c r="AD153" s="34"/>
      <c r="AE153" s="34"/>
      <c r="AF153" s="37"/>
    </row>
    <row r="154" spans="1:32" s="35" customFormat="1" x14ac:dyDescent="0.25">
      <c r="A154" s="33"/>
      <c r="B154" s="34"/>
      <c r="C154" s="34"/>
      <c r="D154" s="34"/>
      <c r="E154" s="34"/>
      <c r="F154" s="34"/>
      <c r="G154" s="23"/>
      <c r="H154" s="23"/>
      <c r="I154" s="23"/>
      <c r="J154" s="23"/>
      <c r="K154" s="23"/>
      <c r="L154" s="23"/>
      <c r="M154" s="34"/>
      <c r="N154" s="34"/>
      <c r="O154" s="34"/>
      <c r="P154" s="34"/>
      <c r="Q154" s="34"/>
      <c r="R154" s="34"/>
      <c r="S154" s="34"/>
      <c r="T154" s="34"/>
      <c r="U154" s="34"/>
      <c r="W154" s="45"/>
      <c r="X154" s="34"/>
      <c r="Y154" s="34"/>
      <c r="Z154" s="34"/>
      <c r="AA154" s="47"/>
      <c r="AB154" s="47"/>
      <c r="AC154" s="34"/>
      <c r="AD154" s="34"/>
      <c r="AE154" s="34"/>
      <c r="AF154" s="37"/>
    </row>
    <row r="155" spans="1:32" s="35" customFormat="1" x14ac:dyDescent="0.25">
      <c r="A155" s="33"/>
      <c r="B155" s="34"/>
      <c r="C155" s="34"/>
      <c r="D155" s="34"/>
      <c r="E155" s="34"/>
      <c r="F155" s="34"/>
      <c r="G155" s="23"/>
      <c r="H155" s="23"/>
      <c r="I155" s="23"/>
      <c r="J155" s="23"/>
      <c r="K155" s="23"/>
      <c r="L155" s="23"/>
      <c r="M155" s="34"/>
      <c r="N155" s="34"/>
      <c r="O155" s="34"/>
      <c r="P155" s="34"/>
      <c r="Q155" s="34"/>
      <c r="R155" s="34"/>
      <c r="S155" s="34"/>
      <c r="T155" s="34"/>
      <c r="U155" s="34"/>
      <c r="W155" s="45"/>
      <c r="X155" s="34"/>
      <c r="Y155" s="34"/>
      <c r="Z155" s="34"/>
      <c r="AA155" s="49"/>
      <c r="AB155" s="49"/>
      <c r="AC155" s="34"/>
      <c r="AD155" s="34"/>
      <c r="AE155" s="34"/>
      <c r="AF155" s="47"/>
    </row>
    <row r="156" spans="1:32" s="35" customFormat="1" x14ac:dyDescent="0.25">
      <c r="A156" s="33"/>
      <c r="B156" s="34"/>
      <c r="C156" s="34"/>
      <c r="D156" s="34"/>
      <c r="E156" s="34"/>
      <c r="F156" s="34"/>
      <c r="G156" s="23"/>
      <c r="H156" s="23"/>
      <c r="I156" s="23"/>
      <c r="J156" s="23"/>
      <c r="K156" s="23"/>
      <c r="L156" s="23"/>
      <c r="M156" s="34"/>
      <c r="N156" s="34"/>
      <c r="O156" s="34"/>
      <c r="P156" s="34"/>
      <c r="Q156" s="34"/>
      <c r="R156" s="34"/>
      <c r="S156" s="34"/>
      <c r="T156" s="34"/>
      <c r="U156" s="34"/>
      <c r="W156" s="45"/>
      <c r="X156" s="34"/>
      <c r="Y156" s="34"/>
      <c r="Z156" s="34"/>
      <c r="AA156" s="167"/>
      <c r="AB156" s="183"/>
      <c r="AC156" s="34"/>
      <c r="AD156" s="34"/>
      <c r="AE156" s="34"/>
      <c r="AF156" s="49"/>
    </row>
    <row r="157" spans="1:32" s="35" customFormat="1" x14ac:dyDescent="0.25">
      <c r="A157" s="33"/>
      <c r="B157" s="34"/>
      <c r="C157" s="34"/>
      <c r="D157" s="34"/>
      <c r="E157" s="34"/>
      <c r="F157" s="34"/>
      <c r="G157" s="23"/>
      <c r="H157" s="23"/>
      <c r="I157" s="23"/>
      <c r="J157" s="23"/>
      <c r="K157" s="23"/>
      <c r="L157" s="23"/>
      <c r="M157" s="34"/>
      <c r="N157" s="34"/>
      <c r="O157" s="34"/>
      <c r="P157" s="34"/>
      <c r="Q157" s="34"/>
      <c r="R157" s="34"/>
      <c r="S157" s="34"/>
      <c r="T157" s="34"/>
      <c r="U157" s="34"/>
      <c r="W157" s="45"/>
      <c r="X157" s="34"/>
      <c r="Y157" s="34"/>
      <c r="Z157" s="34"/>
      <c r="AA157" s="167"/>
      <c r="AB157" s="183"/>
      <c r="AC157" s="34"/>
      <c r="AD157" s="34"/>
      <c r="AE157" s="34"/>
      <c r="AF157" s="37"/>
    </row>
    <row r="158" spans="1:32" s="35" customFormat="1" x14ac:dyDescent="0.25">
      <c r="A158" s="33"/>
      <c r="B158" s="34"/>
      <c r="C158" s="34"/>
      <c r="D158" s="34"/>
      <c r="E158" s="34"/>
      <c r="F158" s="34"/>
      <c r="G158" s="23"/>
      <c r="H158" s="23"/>
      <c r="I158" s="23"/>
      <c r="J158" s="23"/>
      <c r="K158" s="23"/>
      <c r="L158" s="23"/>
      <c r="M158" s="34"/>
      <c r="N158" s="34"/>
      <c r="O158" s="34"/>
      <c r="P158" s="34"/>
      <c r="Q158" s="34"/>
      <c r="R158" s="34"/>
      <c r="S158" s="34"/>
      <c r="T158" s="34"/>
      <c r="U158" s="34"/>
      <c r="W158" s="45"/>
      <c r="X158" s="34"/>
      <c r="Y158" s="34"/>
      <c r="Z158" s="34"/>
      <c r="AA158" s="167"/>
      <c r="AB158" s="183"/>
      <c r="AC158" s="34"/>
      <c r="AD158" s="34"/>
      <c r="AE158" s="34"/>
      <c r="AF158" s="37"/>
    </row>
    <row r="159" spans="1:32" s="35" customFormat="1" x14ac:dyDescent="0.25">
      <c r="A159" s="33"/>
      <c r="B159" s="34"/>
      <c r="C159" s="34"/>
      <c r="D159" s="34"/>
      <c r="E159" s="34"/>
      <c r="F159" s="34"/>
      <c r="G159" s="23"/>
      <c r="H159" s="23"/>
      <c r="I159" s="23"/>
      <c r="J159" s="23"/>
      <c r="K159" s="23"/>
      <c r="L159" s="23"/>
      <c r="M159" s="34"/>
      <c r="N159" s="34"/>
      <c r="O159" s="34"/>
      <c r="P159" s="34"/>
      <c r="Q159" s="34"/>
      <c r="R159" s="34"/>
      <c r="S159" s="34"/>
      <c r="T159" s="34"/>
      <c r="U159" s="34"/>
      <c r="W159" s="45"/>
      <c r="X159" s="34"/>
      <c r="Y159" s="34"/>
      <c r="Z159" s="34"/>
      <c r="AA159" s="167"/>
      <c r="AB159" s="183"/>
      <c r="AC159" s="34"/>
      <c r="AD159" s="34"/>
      <c r="AE159" s="34"/>
      <c r="AF159" s="37"/>
    </row>
    <row r="160" spans="1:32" s="35" customFormat="1" x14ac:dyDescent="0.25">
      <c r="A160" s="33"/>
      <c r="B160" s="34"/>
      <c r="C160" s="34"/>
      <c r="D160" s="34"/>
      <c r="E160" s="34"/>
      <c r="F160" s="34"/>
      <c r="G160" s="23"/>
      <c r="H160" s="23"/>
      <c r="I160" s="23"/>
      <c r="J160" s="23"/>
      <c r="K160" s="23"/>
      <c r="L160" s="23"/>
      <c r="M160" s="34"/>
      <c r="N160" s="34"/>
      <c r="O160" s="34"/>
      <c r="P160" s="34"/>
      <c r="Q160" s="34"/>
      <c r="R160" s="34"/>
      <c r="S160" s="34"/>
      <c r="T160" s="34"/>
      <c r="U160" s="34"/>
      <c r="W160" s="45"/>
      <c r="X160" s="34"/>
      <c r="Y160" s="34"/>
      <c r="Z160" s="34"/>
      <c r="AA160" s="167"/>
      <c r="AB160" s="183"/>
      <c r="AC160" s="34"/>
      <c r="AD160" s="34"/>
      <c r="AE160" s="34"/>
      <c r="AF160" s="37"/>
    </row>
    <row r="161" spans="1:32" s="35" customFormat="1" x14ac:dyDescent="0.25">
      <c r="A161" s="33"/>
      <c r="B161" s="34"/>
      <c r="C161" s="34"/>
      <c r="D161" s="34"/>
      <c r="E161" s="34"/>
      <c r="F161" s="34"/>
      <c r="G161" s="23"/>
      <c r="H161" s="23"/>
      <c r="I161" s="23"/>
      <c r="J161" s="23"/>
      <c r="K161" s="23"/>
      <c r="L161" s="23"/>
      <c r="M161" s="34"/>
      <c r="N161" s="34"/>
      <c r="O161" s="34"/>
      <c r="P161" s="34"/>
      <c r="Q161" s="34"/>
      <c r="R161" s="34"/>
      <c r="S161" s="34"/>
      <c r="T161" s="34"/>
      <c r="U161" s="34"/>
      <c r="W161" s="45"/>
      <c r="X161" s="34"/>
      <c r="Y161" s="34"/>
      <c r="Z161" s="34"/>
      <c r="AA161" s="167"/>
      <c r="AB161" s="183"/>
      <c r="AC161" s="34"/>
      <c r="AD161" s="34"/>
      <c r="AE161" s="34"/>
      <c r="AF161" s="37"/>
    </row>
    <row r="162" spans="1:32" s="35" customFormat="1" x14ac:dyDescent="0.25">
      <c r="A162" s="33"/>
      <c r="B162" s="34"/>
      <c r="C162" s="34"/>
      <c r="D162" s="34"/>
      <c r="E162" s="34"/>
      <c r="F162" s="34"/>
      <c r="G162" s="23"/>
      <c r="H162" s="23"/>
      <c r="I162" s="23"/>
      <c r="J162" s="23"/>
      <c r="K162" s="23"/>
      <c r="L162" s="23"/>
      <c r="M162" s="34"/>
      <c r="N162" s="34"/>
      <c r="O162" s="34"/>
      <c r="P162" s="34"/>
      <c r="Q162" s="34"/>
      <c r="R162" s="34"/>
      <c r="S162" s="34"/>
      <c r="T162" s="34"/>
      <c r="U162" s="34"/>
      <c r="W162" s="45"/>
      <c r="X162" s="34"/>
      <c r="Y162" s="34"/>
      <c r="Z162" s="34"/>
      <c r="AA162" s="167"/>
      <c r="AB162" s="183"/>
      <c r="AC162" s="34"/>
      <c r="AD162" s="34"/>
      <c r="AE162" s="34"/>
      <c r="AF162" s="37"/>
    </row>
    <row r="163" spans="1:32" s="35" customFormat="1" x14ac:dyDescent="0.25">
      <c r="A163" s="33"/>
      <c r="B163" s="34"/>
      <c r="C163" s="34"/>
      <c r="D163" s="34"/>
      <c r="E163" s="34"/>
      <c r="F163" s="34"/>
      <c r="G163" s="23"/>
      <c r="H163" s="23"/>
      <c r="I163" s="23"/>
      <c r="J163" s="23"/>
      <c r="K163" s="23"/>
      <c r="L163" s="23"/>
      <c r="M163" s="34"/>
      <c r="N163" s="34"/>
      <c r="O163" s="34"/>
      <c r="P163" s="34"/>
      <c r="Q163" s="34"/>
      <c r="R163" s="34"/>
      <c r="S163" s="34"/>
      <c r="T163" s="34"/>
      <c r="U163" s="34"/>
      <c r="W163" s="45"/>
      <c r="X163" s="34"/>
      <c r="Y163" s="34"/>
      <c r="Z163" s="34"/>
      <c r="AA163" s="47"/>
      <c r="AB163" s="47"/>
      <c r="AC163" s="34"/>
      <c r="AD163" s="34"/>
      <c r="AE163" s="34"/>
      <c r="AF163" s="37"/>
    </row>
    <row r="164" spans="1:32" s="35" customFormat="1" x14ac:dyDescent="0.25">
      <c r="A164" s="33"/>
      <c r="B164" s="34"/>
      <c r="C164" s="34"/>
      <c r="D164" s="34"/>
      <c r="E164" s="34"/>
      <c r="F164" s="34"/>
      <c r="G164" s="23"/>
      <c r="H164" s="23"/>
      <c r="I164" s="23"/>
      <c r="J164" s="23"/>
      <c r="K164" s="23"/>
      <c r="L164" s="23"/>
      <c r="M164" s="34"/>
      <c r="N164" s="34"/>
      <c r="O164" s="34"/>
      <c r="P164" s="34"/>
      <c r="Q164" s="34"/>
      <c r="R164" s="34"/>
      <c r="S164" s="34"/>
      <c r="T164" s="34"/>
      <c r="U164" s="34"/>
      <c r="W164" s="45"/>
      <c r="X164" s="34"/>
      <c r="Y164" s="34"/>
      <c r="Z164" s="34"/>
      <c r="AA164" s="49"/>
      <c r="AB164" s="49"/>
      <c r="AC164" s="34"/>
      <c r="AD164" s="34"/>
      <c r="AE164" s="34"/>
      <c r="AF164" s="47"/>
    </row>
    <row r="165" spans="1:32" s="35" customFormat="1" x14ac:dyDescent="0.25">
      <c r="A165" s="33"/>
      <c r="B165" s="34"/>
      <c r="C165" s="34"/>
      <c r="D165" s="34"/>
      <c r="E165" s="34"/>
      <c r="F165" s="34"/>
      <c r="G165" s="23"/>
      <c r="H165" s="23"/>
      <c r="I165" s="23"/>
      <c r="J165" s="23"/>
      <c r="K165" s="23"/>
      <c r="L165" s="23"/>
      <c r="M165" s="34"/>
      <c r="N165" s="34"/>
      <c r="O165" s="34"/>
      <c r="P165" s="34"/>
      <c r="Q165" s="34"/>
      <c r="R165" s="34"/>
      <c r="S165" s="34"/>
      <c r="T165" s="34"/>
      <c r="U165" s="34"/>
      <c r="W165" s="45"/>
      <c r="X165" s="34"/>
      <c r="Y165" s="34"/>
      <c r="Z165" s="34"/>
      <c r="AA165" s="167"/>
      <c r="AB165" s="183"/>
      <c r="AC165" s="34"/>
      <c r="AD165" s="34"/>
      <c r="AE165" s="34"/>
      <c r="AF165" s="49"/>
    </row>
    <row r="166" spans="1:32" s="35" customFormat="1" x14ac:dyDescent="0.25">
      <c r="A166" s="33"/>
      <c r="B166" s="34"/>
      <c r="C166" s="34"/>
      <c r="D166" s="34"/>
      <c r="E166" s="34"/>
      <c r="F166" s="34"/>
      <c r="G166" s="23"/>
      <c r="H166" s="23"/>
      <c r="I166" s="23"/>
      <c r="J166" s="23"/>
      <c r="K166" s="23"/>
      <c r="L166" s="23"/>
      <c r="M166" s="34"/>
      <c r="N166" s="34"/>
      <c r="O166" s="34"/>
      <c r="P166" s="34"/>
      <c r="Q166" s="34"/>
      <c r="R166" s="34"/>
      <c r="S166" s="34"/>
      <c r="T166" s="34"/>
      <c r="U166" s="34"/>
      <c r="W166" s="45"/>
      <c r="X166" s="34"/>
      <c r="Y166" s="34"/>
      <c r="Z166" s="34"/>
      <c r="AA166" s="167"/>
      <c r="AB166" s="183"/>
      <c r="AC166" s="34"/>
      <c r="AD166" s="34"/>
      <c r="AE166" s="34"/>
      <c r="AF166" s="37"/>
    </row>
    <row r="167" spans="1:32" s="35" customFormat="1" x14ac:dyDescent="0.25">
      <c r="A167" s="33"/>
      <c r="B167" s="34"/>
      <c r="C167" s="34"/>
      <c r="D167" s="34"/>
      <c r="E167" s="34"/>
      <c r="F167" s="34"/>
      <c r="G167" s="23"/>
      <c r="H167" s="23"/>
      <c r="I167" s="23"/>
      <c r="J167" s="23"/>
      <c r="K167" s="23"/>
      <c r="L167" s="23"/>
      <c r="M167" s="34"/>
      <c r="N167" s="34"/>
      <c r="O167" s="34"/>
      <c r="P167" s="34"/>
      <c r="Q167" s="34"/>
      <c r="R167" s="34"/>
      <c r="S167" s="34"/>
      <c r="T167" s="34"/>
      <c r="U167" s="34"/>
      <c r="W167" s="45"/>
      <c r="X167" s="34"/>
      <c r="Y167" s="34"/>
      <c r="Z167" s="34"/>
      <c r="AA167" s="167"/>
      <c r="AB167" s="183"/>
      <c r="AC167" s="34"/>
      <c r="AD167" s="34"/>
      <c r="AE167" s="34"/>
      <c r="AF167" s="37"/>
    </row>
    <row r="168" spans="1:32" s="35" customFormat="1" x14ac:dyDescent="0.25">
      <c r="A168" s="33"/>
      <c r="B168" s="34"/>
      <c r="C168" s="34"/>
      <c r="D168" s="34"/>
      <c r="E168" s="34"/>
      <c r="F168" s="34"/>
      <c r="G168" s="23"/>
      <c r="H168" s="23"/>
      <c r="I168" s="23"/>
      <c r="J168" s="23"/>
      <c r="K168" s="23"/>
      <c r="L168" s="23"/>
      <c r="M168" s="34"/>
      <c r="N168" s="34"/>
      <c r="O168" s="34"/>
      <c r="P168" s="34"/>
      <c r="Q168" s="34"/>
      <c r="R168" s="34"/>
      <c r="S168" s="34"/>
      <c r="T168" s="34"/>
      <c r="U168" s="34"/>
      <c r="W168" s="45"/>
      <c r="X168" s="34"/>
      <c r="Y168" s="34"/>
      <c r="Z168" s="34"/>
      <c r="AA168" s="167"/>
      <c r="AB168" s="183"/>
      <c r="AC168" s="34"/>
      <c r="AD168" s="34"/>
      <c r="AE168" s="34"/>
      <c r="AF168" s="37"/>
    </row>
    <row r="169" spans="1:32" s="35" customFormat="1" x14ac:dyDescent="0.25">
      <c r="A169" s="33"/>
      <c r="B169" s="34"/>
      <c r="C169" s="34"/>
      <c r="D169" s="34"/>
      <c r="E169" s="34"/>
      <c r="F169" s="34"/>
      <c r="G169" s="23"/>
      <c r="H169" s="23"/>
      <c r="I169" s="23"/>
      <c r="J169" s="23"/>
      <c r="K169" s="23"/>
      <c r="L169" s="23"/>
      <c r="M169" s="34"/>
      <c r="N169" s="34"/>
      <c r="O169" s="34"/>
      <c r="P169" s="34"/>
      <c r="Q169" s="34"/>
      <c r="R169" s="34"/>
      <c r="S169" s="34"/>
      <c r="T169" s="34"/>
      <c r="U169" s="34"/>
      <c r="W169" s="45"/>
      <c r="X169" s="34"/>
      <c r="Y169" s="34"/>
      <c r="Z169" s="34"/>
      <c r="AA169" s="167"/>
      <c r="AB169" s="183"/>
      <c r="AC169" s="34"/>
      <c r="AD169" s="34"/>
      <c r="AE169" s="34"/>
      <c r="AF169" s="37"/>
    </row>
    <row r="170" spans="1:32" s="35" customFormat="1" x14ac:dyDescent="0.25">
      <c r="A170" s="33"/>
      <c r="B170" s="34"/>
      <c r="C170" s="34"/>
      <c r="D170" s="34"/>
      <c r="E170" s="34"/>
      <c r="F170" s="34"/>
      <c r="G170" s="23"/>
      <c r="H170" s="23"/>
      <c r="I170" s="23"/>
      <c r="J170" s="23"/>
      <c r="K170" s="23"/>
      <c r="L170" s="23"/>
      <c r="M170" s="34"/>
      <c r="N170" s="34"/>
      <c r="O170" s="34"/>
      <c r="P170" s="34"/>
      <c r="Q170" s="34"/>
      <c r="R170" s="34"/>
      <c r="S170" s="34"/>
      <c r="T170" s="34"/>
      <c r="U170" s="34"/>
      <c r="W170" s="45"/>
      <c r="X170" s="34"/>
      <c r="Y170" s="34"/>
      <c r="Z170" s="34"/>
      <c r="AA170" s="167"/>
      <c r="AB170" s="183"/>
      <c r="AC170" s="34"/>
      <c r="AD170" s="34"/>
      <c r="AE170" s="34"/>
      <c r="AF170" s="37"/>
    </row>
    <row r="171" spans="1:32" s="35" customFormat="1" x14ac:dyDescent="0.25">
      <c r="A171" s="33"/>
      <c r="B171" s="34"/>
      <c r="C171" s="34"/>
      <c r="D171" s="34"/>
      <c r="E171" s="34"/>
      <c r="F171" s="34"/>
      <c r="G171" s="23"/>
      <c r="H171" s="23"/>
      <c r="I171" s="23"/>
      <c r="J171" s="23"/>
      <c r="K171" s="23"/>
      <c r="L171" s="23"/>
      <c r="M171" s="34"/>
      <c r="N171" s="34"/>
      <c r="O171" s="34"/>
      <c r="P171" s="34"/>
      <c r="Q171" s="34"/>
      <c r="R171" s="34"/>
      <c r="S171" s="34"/>
      <c r="T171" s="34"/>
      <c r="U171" s="34"/>
      <c r="W171" s="45"/>
      <c r="X171" s="34"/>
      <c r="Y171" s="34"/>
      <c r="Z171" s="34"/>
      <c r="AA171" s="167"/>
      <c r="AB171" s="183"/>
      <c r="AC171" s="34"/>
      <c r="AD171" s="34"/>
      <c r="AE171" s="34"/>
      <c r="AF171" s="37"/>
    </row>
    <row r="172" spans="1:32" s="35" customFormat="1" x14ac:dyDescent="0.25">
      <c r="A172" s="33"/>
      <c r="B172" s="34"/>
      <c r="C172" s="34"/>
      <c r="D172" s="34"/>
      <c r="E172" s="34"/>
      <c r="F172" s="34"/>
      <c r="G172" s="23"/>
      <c r="H172" s="23"/>
      <c r="I172" s="23"/>
      <c r="J172" s="23"/>
      <c r="K172" s="23"/>
      <c r="L172" s="23"/>
      <c r="M172" s="34"/>
      <c r="N172" s="34"/>
      <c r="O172" s="34"/>
      <c r="P172" s="34"/>
      <c r="Q172" s="34"/>
      <c r="R172" s="34"/>
      <c r="S172" s="34"/>
      <c r="T172" s="34"/>
      <c r="U172" s="34"/>
      <c r="W172" s="45"/>
      <c r="X172" s="34"/>
      <c r="Y172" s="34"/>
      <c r="Z172" s="34"/>
      <c r="AA172" s="47"/>
      <c r="AB172" s="47"/>
      <c r="AC172" s="34"/>
      <c r="AD172" s="34"/>
      <c r="AE172" s="34"/>
      <c r="AF172" s="37"/>
    </row>
    <row r="173" spans="1:32" s="35" customFormat="1" x14ac:dyDescent="0.25">
      <c r="A173" s="33"/>
      <c r="B173" s="34"/>
      <c r="C173" s="34"/>
      <c r="D173" s="34"/>
      <c r="E173" s="34"/>
      <c r="F173" s="34"/>
      <c r="G173" s="23"/>
      <c r="H173" s="23"/>
      <c r="I173" s="23"/>
      <c r="J173" s="23"/>
      <c r="K173" s="23"/>
      <c r="L173" s="23"/>
      <c r="M173" s="34"/>
      <c r="N173" s="34"/>
      <c r="O173" s="34"/>
      <c r="P173" s="34"/>
      <c r="Q173" s="34"/>
      <c r="R173" s="34"/>
      <c r="S173" s="34"/>
      <c r="T173" s="34"/>
      <c r="U173" s="34"/>
      <c r="W173" s="45"/>
      <c r="X173" s="34"/>
      <c r="Y173" s="34"/>
      <c r="Z173" s="34"/>
      <c r="AA173" s="49"/>
      <c r="AB173" s="49"/>
      <c r="AC173" s="34"/>
      <c r="AD173" s="34"/>
      <c r="AE173" s="34"/>
      <c r="AF173" s="47"/>
    </row>
    <row r="174" spans="1:32" s="35" customFormat="1" x14ac:dyDescent="0.25">
      <c r="A174" s="33"/>
      <c r="B174" s="34"/>
      <c r="C174" s="34"/>
      <c r="D174" s="34"/>
      <c r="E174" s="34"/>
      <c r="F174" s="34"/>
      <c r="G174" s="23"/>
      <c r="H174" s="23"/>
      <c r="I174" s="23"/>
      <c r="J174" s="23"/>
      <c r="K174" s="23"/>
      <c r="L174" s="23"/>
      <c r="M174" s="34"/>
      <c r="N174" s="34"/>
      <c r="O174" s="34"/>
      <c r="P174" s="34"/>
      <c r="Q174" s="34"/>
      <c r="R174" s="34"/>
      <c r="S174" s="34"/>
      <c r="T174" s="34"/>
      <c r="U174" s="34"/>
      <c r="W174" s="45"/>
      <c r="X174" s="34"/>
      <c r="Y174" s="34"/>
      <c r="Z174" s="34"/>
      <c r="AA174" s="167"/>
      <c r="AB174" s="183"/>
      <c r="AC174" s="34"/>
      <c r="AD174" s="34"/>
      <c r="AE174" s="34"/>
      <c r="AF174" s="49"/>
    </row>
    <row r="175" spans="1:32" s="35" customFormat="1" x14ac:dyDescent="0.25">
      <c r="A175" s="33"/>
      <c r="B175" s="34"/>
      <c r="C175" s="34"/>
      <c r="D175" s="34"/>
      <c r="E175" s="34"/>
      <c r="F175" s="34"/>
      <c r="G175" s="23"/>
      <c r="H175" s="23"/>
      <c r="I175" s="23"/>
      <c r="J175" s="23"/>
      <c r="K175" s="23"/>
      <c r="L175" s="23"/>
      <c r="M175" s="34"/>
      <c r="N175" s="34"/>
      <c r="O175" s="34"/>
      <c r="P175" s="34"/>
      <c r="Q175" s="34"/>
      <c r="R175" s="34"/>
      <c r="S175" s="34"/>
      <c r="T175" s="34"/>
      <c r="U175" s="34"/>
      <c r="W175" s="45"/>
      <c r="X175" s="34"/>
      <c r="Y175" s="34"/>
      <c r="Z175" s="34"/>
      <c r="AA175" s="167"/>
      <c r="AB175" s="183"/>
      <c r="AC175" s="34"/>
      <c r="AD175" s="34"/>
      <c r="AE175" s="34"/>
      <c r="AF175" s="37"/>
    </row>
    <row r="176" spans="1:32" s="35" customFormat="1" x14ac:dyDescent="0.25">
      <c r="A176" s="33"/>
      <c r="B176" s="34"/>
      <c r="C176" s="34"/>
      <c r="D176" s="34"/>
      <c r="E176" s="34"/>
      <c r="F176" s="34"/>
      <c r="G176" s="23"/>
      <c r="H176" s="23"/>
      <c r="I176" s="23"/>
      <c r="J176" s="23"/>
      <c r="K176" s="23"/>
      <c r="L176" s="23"/>
      <c r="M176" s="34"/>
      <c r="N176" s="34"/>
      <c r="O176" s="34"/>
      <c r="P176" s="34"/>
      <c r="Q176" s="34"/>
      <c r="R176" s="34"/>
      <c r="S176" s="34"/>
      <c r="T176" s="34"/>
      <c r="U176" s="34"/>
      <c r="W176" s="45"/>
      <c r="X176" s="34"/>
      <c r="Y176" s="34"/>
      <c r="Z176" s="34"/>
      <c r="AA176" s="167"/>
      <c r="AB176" s="183"/>
      <c r="AC176" s="34"/>
      <c r="AD176" s="34"/>
      <c r="AE176" s="34"/>
      <c r="AF176" s="37"/>
    </row>
    <row r="177" spans="1:32" s="35" customFormat="1" x14ac:dyDescent="0.25">
      <c r="A177" s="33"/>
      <c r="B177" s="34"/>
      <c r="C177" s="34"/>
      <c r="D177" s="34"/>
      <c r="E177" s="34"/>
      <c r="F177" s="34"/>
      <c r="G177" s="23"/>
      <c r="H177" s="23"/>
      <c r="I177" s="23"/>
      <c r="J177" s="23"/>
      <c r="K177" s="23"/>
      <c r="L177" s="23"/>
      <c r="M177" s="34"/>
      <c r="N177" s="34"/>
      <c r="O177" s="34"/>
      <c r="P177" s="34"/>
      <c r="Q177" s="34"/>
      <c r="R177" s="34"/>
      <c r="S177" s="34"/>
      <c r="T177" s="34"/>
      <c r="U177" s="34"/>
      <c r="W177" s="45"/>
      <c r="X177" s="34"/>
      <c r="Y177" s="34"/>
      <c r="Z177" s="34"/>
      <c r="AA177" s="167"/>
      <c r="AB177" s="183"/>
      <c r="AC177" s="34"/>
      <c r="AD177" s="34"/>
      <c r="AE177" s="34"/>
      <c r="AF177" s="37"/>
    </row>
    <row r="178" spans="1:32" s="35" customFormat="1" x14ac:dyDescent="0.25">
      <c r="A178" s="33"/>
      <c r="B178" s="34"/>
      <c r="C178" s="34"/>
      <c r="D178" s="34"/>
      <c r="E178" s="34"/>
      <c r="F178" s="34"/>
      <c r="G178" s="23"/>
      <c r="H178" s="23"/>
      <c r="I178" s="23"/>
      <c r="J178" s="23"/>
      <c r="K178" s="23"/>
      <c r="L178" s="23"/>
      <c r="M178" s="34"/>
      <c r="N178" s="34"/>
      <c r="O178" s="34"/>
      <c r="P178" s="34"/>
      <c r="Q178" s="34"/>
      <c r="R178" s="34"/>
      <c r="S178" s="34"/>
      <c r="T178" s="34"/>
      <c r="U178" s="34"/>
      <c r="W178" s="45"/>
      <c r="X178" s="34"/>
      <c r="Y178" s="34"/>
      <c r="Z178" s="34"/>
      <c r="AA178" s="167"/>
      <c r="AB178" s="183"/>
      <c r="AC178" s="34"/>
      <c r="AD178" s="34"/>
      <c r="AE178" s="34"/>
      <c r="AF178" s="37"/>
    </row>
    <row r="179" spans="1:32" s="35" customFormat="1" x14ac:dyDescent="0.25">
      <c r="A179" s="33"/>
      <c r="B179" s="34"/>
      <c r="C179" s="34"/>
      <c r="D179" s="34"/>
      <c r="E179" s="34"/>
      <c r="F179" s="34"/>
      <c r="G179" s="23"/>
      <c r="H179" s="23"/>
      <c r="I179" s="23"/>
      <c r="J179" s="23"/>
      <c r="K179" s="23"/>
      <c r="L179" s="23"/>
      <c r="M179" s="34"/>
      <c r="N179" s="34"/>
      <c r="O179" s="34"/>
      <c r="P179" s="34"/>
      <c r="Q179" s="34"/>
      <c r="R179" s="34"/>
      <c r="S179" s="34"/>
      <c r="T179" s="34"/>
      <c r="U179" s="34"/>
      <c r="W179" s="45"/>
      <c r="X179" s="34"/>
      <c r="Y179" s="34"/>
      <c r="Z179" s="34"/>
      <c r="AA179" s="167"/>
      <c r="AB179" s="183"/>
      <c r="AC179" s="34"/>
      <c r="AD179" s="34"/>
      <c r="AE179" s="34"/>
      <c r="AF179" s="37"/>
    </row>
    <row r="180" spans="1:32" s="35" customFormat="1" x14ac:dyDescent="0.25">
      <c r="A180" s="33"/>
      <c r="B180" s="34"/>
      <c r="C180" s="34"/>
      <c r="D180" s="34"/>
      <c r="E180" s="34"/>
      <c r="F180" s="34"/>
      <c r="G180" s="23"/>
      <c r="H180" s="23"/>
      <c r="I180" s="23"/>
      <c r="J180" s="23"/>
      <c r="K180" s="23"/>
      <c r="L180" s="23"/>
      <c r="M180" s="34"/>
      <c r="N180" s="34"/>
      <c r="O180" s="34"/>
      <c r="P180" s="34"/>
      <c r="Q180" s="34"/>
      <c r="R180" s="34"/>
      <c r="S180" s="34"/>
      <c r="T180" s="34"/>
      <c r="U180" s="34"/>
      <c r="W180" s="45"/>
      <c r="X180" s="34"/>
      <c r="Y180" s="34"/>
      <c r="Z180" s="34"/>
      <c r="AA180" s="167"/>
      <c r="AB180" s="183"/>
      <c r="AC180" s="34"/>
      <c r="AD180" s="34"/>
      <c r="AE180" s="34"/>
      <c r="AF180" s="37"/>
    </row>
    <row r="181" spans="1:32" s="35" customFormat="1" x14ac:dyDescent="0.25">
      <c r="A181" s="33"/>
      <c r="B181" s="34"/>
      <c r="C181" s="34"/>
      <c r="D181" s="34"/>
      <c r="E181" s="34"/>
      <c r="F181" s="34"/>
      <c r="G181" s="23"/>
      <c r="H181" s="23"/>
      <c r="I181" s="23"/>
      <c r="J181" s="23"/>
      <c r="K181" s="23"/>
      <c r="L181" s="23"/>
      <c r="M181" s="34"/>
      <c r="N181" s="34"/>
      <c r="O181" s="34"/>
      <c r="P181" s="34"/>
      <c r="Q181" s="34"/>
      <c r="R181" s="34"/>
      <c r="S181" s="34"/>
      <c r="T181" s="34"/>
      <c r="U181" s="34"/>
      <c r="W181" s="45"/>
      <c r="X181" s="34"/>
      <c r="Y181" s="34"/>
      <c r="Z181" s="34"/>
      <c r="AA181" s="47"/>
      <c r="AB181" s="47"/>
      <c r="AC181" s="34"/>
      <c r="AD181" s="34"/>
      <c r="AE181" s="34"/>
      <c r="AF181" s="37"/>
    </row>
    <row r="182" spans="1:32" s="35" customFormat="1" x14ac:dyDescent="0.25">
      <c r="A182" s="33"/>
      <c r="B182" s="34"/>
      <c r="C182" s="34"/>
      <c r="D182" s="34"/>
      <c r="E182" s="34"/>
      <c r="F182" s="34"/>
      <c r="G182" s="23"/>
      <c r="H182" s="23"/>
      <c r="I182" s="23"/>
      <c r="J182" s="23"/>
      <c r="K182" s="23"/>
      <c r="L182" s="23"/>
      <c r="M182" s="34"/>
      <c r="N182" s="34"/>
      <c r="O182" s="34"/>
      <c r="P182" s="34"/>
      <c r="Q182" s="34"/>
      <c r="R182" s="34"/>
      <c r="S182" s="34"/>
      <c r="T182" s="34"/>
      <c r="U182" s="34"/>
      <c r="W182" s="45"/>
      <c r="X182" s="34"/>
      <c r="Y182" s="34"/>
      <c r="Z182" s="34"/>
      <c r="AA182" s="49"/>
      <c r="AB182" s="49"/>
      <c r="AC182" s="34"/>
      <c r="AD182" s="34"/>
      <c r="AE182" s="34"/>
      <c r="AF182" s="47"/>
    </row>
    <row r="183" spans="1:32" s="35" customFormat="1" x14ac:dyDescent="0.25">
      <c r="A183" s="33"/>
      <c r="B183" s="34"/>
      <c r="C183" s="34"/>
      <c r="D183" s="34"/>
      <c r="E183" s="34"/>
      <c r="F183" s="34"/>
      <c r="G183" s="23"/>
      <c r="H183" s="23"/>
      <c r="I183" s="23"/>
      <c r="J183" s="23"/>
      <c r="K183" s="23"/>
      <c r="L183" s="23"/>
      <c r="M183" s="34"/>
      <c r="N183" s="34"/>
      <c r="O183" s="34"/>
      <c r="P183" s="34"/>
      <c r="Q183" s="34"/>
      <c r="R183" s="34"/>
      <c r="S183" s="34"/>
      <c r="T183" s="34"/>
      <c r="U183" s="34"/>
      <c r="W183" s="45"/>
      <c r="X183" s="34"/>
      <c r="Y183" s="34"/>
      <c r="Z183" s="34"/>
      <c r="AA183" s="167"/>
      <c r="AB183" s="183"/>
      <c r="AC183" s="34"/>
      <c r="AD183" s="34"/>
      <c r="AE183" s="34"/>
      <c r="AF183" s="49"/>
    </row>
    <row r="184" spans="1:32" s="35" customFormat="1" x14ac:dyDescent="0.25">
      <c r="A184" s="33"/>
      <c r="B184" s="34"/>
      <c r="C184" s="34"/>
      <c r="D184" s="34"/>
      <c r="E184" s="34"/>
      <c r="F184" s="34"/>
      <c r="G184" s="23"/>
      <c r="H184" s="23"/>
      <c r="I184" s="23"/>
      <c r="J184" s="23"/>
      <c r="K184" s="23"/>
      <c r="L184" s="23"/>
      <c r="M184" s="34"/>
      <c r="N184" s="34"/>
      <c r="O184" s="34"/>
      <c r="P184" s="34"/>
      <c r="Q184" s="34"/>
      <c r="R184" s="34"/>
      <c r="S184" s="34"/>
      <c r="T184" s="34"/>
      <c r="U184" s="34"/>
      <c r="W184" s="45"/>
      <c r="X184" s="34"/>
      <c r="Y184" s="34"/>
      <c r="Z184" s="34"/>
      <c r="AA184" s="167"/>
      <c r="AB184" s="183"/>
      <c r="AC184" s="34"/>
      <c r="AD184" s="34"/>
      <c r="AE184" s="34"/>
      <c r="AF184" s="37"/>
    </row>
    <row r="185" spans="1:32" s="35" customFormat="1" x14ac:dyDescent="0.25">
      <c r="A185" s="33"/>
      <c r="B185" s="34"/>
      <c r="C185" s="34"/>
      <c r="D185" s="34"/>
      <c r="E185" s="34"/>
      <c r="F185" s="34"/>
      <c r="G185" s="23"/>
      <c r="H185" s="23"/>
      <c r="I185" s="23"/>
      <c r="J185" s="23"/>
      <c r="K185" s="23"/>
      <c r="L185" s="23"/>
      <c r="M185" s="34"/>
      <c r="N185" s="34"/>
      <c r="O185" s="34"/>
      <c r="P185" s="34"/>
      <c r="Q185" s="34"/>
      <c r="R185" s="34"/>
      <c r="S185" s="34"/>
      <c r="T185" s="34"/>
      <c r="U185" s="34"/>
      <c r="W185" s="45"/>
      <c r="X185" s="34"/>
      <c r="Y185" s="34"/>
      <c r="Z185" s="34"/>
      <c r="AA185" s="167"/>
      <c r="AB185" s="183"/>
      <c r="AC185" s="34"/>
      <c r="AD185" s="34"/>
      <c r="AE185" s="34"/>
      <c r="AF185" s="37"/>
    </row>
    <row r="186" spans="1:32" s="35" customFormat="1" x14ac:dyDescent="0.25">
      <c r="A186" s="33"/>
      <c r="B186" s="34"/>
      <c r="C186" s="34"/>
      <c r="D186" s="34"/>
      <c r="E186" s="34"/>
      <c r="F186" s="34"/>
      <c r="G186" s="23"/>
      <c r="H186" s="23"/>
      <c r="I186" s="23"/>
      <c r="J186" s="23"/>
      <c r="K186" s="23"/>
      <c r="L186" s="23"/>
      <c r="M186" s="34"/>
      <c r="N186" s="34"/>
      <c r="O186" s="34"/>
      <c r="P186" s="34"/>
      <c r="Q186" s="34"/>
      <c r="R186" s="34"/>
      <c r="S186" s="34"/>
      <c r="T186" s="34"/>
      <c r="U186" s="34"/>
      <c r="W186" s="45"/>
      <c r="X186" s="34"/>
      <c r="Y186" s="34"/>
      <c r="Z186" s="34"/>
      <c r="AA186" s="167"/>
      <c r="AB186" s="183"/>
      <c r="AC186" s="34"/>
      <c r="AD186" s="34"/>
      <c r="AE186" s="34"/>
      <c r="AF186" s="37"/>
    </row>
    <row r="187" spans="1:32" s="35" customFormat="1" x14ac:dyDescent="0.25">
      <c r="A187" s="33"/>
      <c r="B187" s="34"/>
      <c r="C187" s="34"/>
      <c r="D187" s="34"/>
      <c r="E187" s="34"/>
      <c r="F187" s="34"/>
      <c r="G187" s="23"/>
      <c r="H187" s="23"/>
      <c r="I187" s="23"/>
      <c r="J187" s="23"/>
      <c r="K187" s="23"/>
      <c r="L187" s="23"/>
      <c r="M187" s="34"/>
      <c r="N187" s="34"/>
      <c r="O187" s="34"/>
      <c r="P187" s="34"/>
      <c r="Q187" s="34"/>
      <c r="R187" s="34"/>
      <c r="S187" s="34"/>
      <c r="T187" s="34"/>
      <c r="U187" s="34"/>
      <c r="W187" s="45"/>
      <c r="X187" s="34"/>
      <c r="Y187" s="34"/>
      <c r="Z187" s="34"/>
      <c r="AA187" s="167"/>
      <c r="AB187" s="183"/>
      <c r="AC187" s="34"/>
      <c r="AD187" s="34"/>
      <c r="AE187" s="34"/>
      <c r="AF187" s="37"/>
    </row>
    <row r="188" spans="1:32" s="35" customFormat="1" x14ac:dyDescent="0.25">
      <c r="A188" s="33"/>
      <c r="B188" s="34"/>
      <c r="C188" s="34"/>
      <c r="D188" s="34"/>
      <c r="E188" s="34"/>
      <c r="F188" s="34"/>
      <c r="G188" s="23"/>
      <c r="H188" s="23"/>
      <c r="I188" s="23"/>
      <c r="J188" s="23"/>
      <c r="K188" s="23"/>
      <c r="L188" s="23"/>
      <c r="M188" s="34"/>
      <c r="N188" s="34"/>
      <c r="O188" s="34"/>
      <c r="P188" s="34"/>
      <c r="Q188" s="34"/>
      <c r="R188" s="34"/>
      <c r="S188" s="34"/>
      <c r="T188" s="34"/>
      <c r="U188" s="34"/>
      <c r="W188" s="45"/>
      <c r="X188" s="34"/>
      <c r="Y188" s="34"/>
      <c r="Z188" s="34"/>
      <c r="AA188" s="167"/>
      <c r="AB188" s="183"/>
      <c r="AC188" s="34"/>
      <c r="AD188" s="34"/>
      <c r="AE188" s="34"/>
      <c r="AF188" s="37"/>
    </row>
    <row r="189" spans="1:32" s="35" customFormat="1" x14ac:dyDescent="0.25">
      <c r="A189" s="33"/>
      <c r="B189" s="34"/>
      <c r="C189" s="34"/>
      <c r="D189" s="34"/>
      <c r="E189" s="34"/>
      <c r="F189" s="34"/>
      <c r="G189" s="23"/>
      <c r="H189" s="23"/>
      <c r="I189" s="23"/>
      <c r="J189" s="23"/>
      <c r="K189" s="23"/>
      <c r="L189" s="23"/>
      <c r="M189" s="34"/>
      <c r="N189" s="34"/>
      <c r="O189" s="34"/>
      <c r="P189" s="34"/>
      <c r="Q189" s="34"/>
      <c r="R189" s="34"/>
      <c r="S189" s="34"/>
      <c r="T189" s="34"/>
      <c r="U189" s="34"/>
      <c r="W189" s="45"/>
      <c r="X189" s="34"/>
      <c r="Y189" s="34"/>
      <c r="Z189" s="34"/>
      <c r="AA189" s="167"/>
      <c r="AB189" s="183"/>
      <c r="AC189" s="34"/>
      <c r="AD189" s="34"/>
      <c r="AE189" s="34"/>
      <c r="AF189" s="37"/>
    </row>
    <row r="190" spans="1:32" s="35" customFormat="1" x14ac:dyDescent="0.25">
      <c r="A190" s="33"/>
      <c r="B190" s="34"/>
      <c r="C190" s="34"/>
      <c r="D190" s="34"/>
      <c r="E190" s="34"/>
      <c r="F190" s="34"/>
      <c r="G190" s="23"/>
      <c r="H190" s="23"/>
      <c r="I190" s="23"/>
      <c r="J190" s="23"/>
      <c r="K190" s="23"/>
      <c r="L190" s="23"/>
      <c r="M190" s="34"/>
      <c r="N190" s="34"/>
      <c r="O190" s="34"/>
      <c r="P190" s="34"/>
      <c r="Q190" s="34"/>
      <c r="R190" s="34"/>
      <c r="S190" s="34"/>
      <c r="T190" s="34"/>
      <c r="U190" s="34"/>
      <c r="W190" s="45"/>
      <c r="X190" s="34"/>
      <c r="Y190" s="34"/>
      <c r="Z190" s="34"/>
      <c r="AA190" s="47"/>
      <c r="AB190" s="47"/>
      <c r="AC190" s="34"/>
      <c r="AD190" s="34"/>
      <c r="AE190" s="34"/>
      <c r="AF190" s="37"/>
    </row>
    <row r="191" spans="1:32" s="35" customFormat="1" x14ac:dyDescent="0.25">
      <c r="A191" s="33"/>
      <c r="B191" s="34"/>
      <c r="C191" s="34"/>
      <c r="D191" s="34"/>
      <c r="E191" s="34"/>
      <c r="F191" s="34"/>
      <c r="G191" s="23"/>
      <c r="H191" s="23"/>
      <c r="I191" s="23"/>
      <c r="J191" s="23"/>
      <c r="K191" s="23"/>
      <c r="L191" s="23"/>
      <c r="M191" s="34"/>
      <c r="N191" s="34"/>
      <c r="O191" s="34"/>
      <c r="P191" s="34"/>
      <c r="Q191" s="34"/>
      <c r="R191" s="34"/>
      <c r="S191" s="34"/>
      <c r="T191" s="34"/>
      <c r="U191" s="34"/>
      <c r="W191" s="45"/>
      <c r="X191" s="34"/>
      <c r="Y191" s="34"/>
      <c r="Z191" s="34"/>
      <c r="AA191" s="49"/>
      <c r="AB191" s="49"/>
      <c r="AC191" s="34"/>
      <c r="AD191" s="34"/>
      <c r="AE191" s="34"/>
      <c r="AF191" s="47"/>
    </row>
    <row r="192" spans="1:32" s="35" customFormat="1" x14ac:dyDescent="0.25">
      <c r="A192" s="33"/>
      <c r="B192" s="34"/>
      <c r="C192" s="34"/>
      <c r="D192" s="34"/>
      <c r="E192" s="34"/>
      <c r="F192" s="34"/>
      <c r="G192" s="23"/>
      <c r="H192" s="23"/>
      <c r="I192" s="23"/>
      <c r="J192" s="23"/>
      <c r="K192" s="23"/>
      <c r="L192" s="23"/>
      <c r="M192" s="34"/>
      <c r="N192" s="34"/>
      <c r="O192" s="34"/>
      <c r="P192" s="34"/>
      <c r="Q192" s="34"/>
      <c r="R192" s="34"/>
      <c r="S192" s="34"/>
      <c r="T192" s="34"/>
      <c r="U192" s="34"/>
      <c r="W192" s="45"/>
      <c r="X192" s="34"/>
      <c r="Y192" s="34"/>
      <c r="Z192" s="34"/>
      <c r="AA192" s="167"/>
      <c r="AB192" s="183"/>
      <c r="AC192" s="34"/>
      <c r="AD192" s="34"/>
      <c r="AE192" s="34"/>
      <c r="AF192" s="49"/>
    </row>
    <row r="193" spans="1:32" s="35" customFormat="1" x14ac:dyDescent="0.25">
      <c r="A193" s="33"/>
      <c r="B193" s="34"/>
      <c r="C193" s="34"/>
      <c r="D193" s="34"/>
      <c r="E193" s="34"/>
      <c r="F193" s="34"/>
      <c r="G193" s="23"/>
      <c r="H193" s="23"/>
      <c r="I193" s="23"/>
      <c r="J193" s="23"/>
      <c r="K193" s="23"/>
      <c r="L193" s="23"/>
      <c r="M193" s="34"/>
      <c r="N193" s="34"/>
      <c r="O193" s="34"/>
      <c r="P193" s="34"/>
      <c r="Q193" s="34"/>
      <c r="R193" s="34"/>
      <c r="S193" s="34"/>
      <c r="T193" s="34"/>
      <c r="U193" s="34"/>
      <c r="W193" s="45"/>
      <c r="X193" s="34"/>
      <c r="Y193" s="34"/>
      <c r="Z193" s="34"/>
      <c r="AA193" s="167"/>
      <c r="AB193" s="183"/>
      <c r="AC193" s="34"/>
      <c r="AD193" s="34"/>
      <c r="AE193" s="34"/>
      <c r="AF193" s="37"/>
    </row>
    <row r="194" spans="1:32" s="35" customFormat="1" x14ac:dyDescent="0.25">
      <c r="A194" s="33"/>
      <c r="B194" s="34"/>
      <c r="C194" s="34"/>
      <c r="D194" s="34"/>
      <c r="E194" s="34"/>
      <c r="F194" s="34"/>
      <c r="G194" s="23"/>
      <c r="H194" s="23"/>
      <c r="I194" s="23"/>
      <c r="J194" s="23"/>
      <c r="K194" s="23"/>
      <c r="L194" s="23"/>
      <c r="M194" s="34"/>
      <c r="N194" s="34"/>
      <c r="O194" s="34"/>
      <c r="P194" s="34"/>
      <c r="Q194" s="34"/>
      <c r="R194" s="34"/>
      <c r="S194" s="34"/>
      <c r="T194" s="34"/>
      <c r="U194" s="34"/>
      <c r="W194" s="45"/>
      <c r="X194" s="34"/>
      <c r="Y194" s="34"/>
      <c r="Z194" s="34"/>
      <c r="AA194" s="167"/>
      <c r="AB194" s="183"/>
      <c r="AC194" s="34"/>
      <c r="AD194" s="34"/>
      <c r="AE194" s="34"/>
      <c r="AF194" s="37"/>
    </row>
    <row r="195" spans="1:32" s="35" customFormat="1" x14ac:dyDescent="0.25">
      <c r="A195" s="33"/>
      <c r="B195" s="34"/>
      <c r="C195" s="34"/>
      <c r="D195" s="34"/>
      <c r="E195" s="34"/>
      <c r="F195" s="34"/>
      <c r="G195" s="23"/>
      <c r="H195" s="23"/>
      <c r="I195" s="23"/>
      <c r="J195" s="23"/>
      <c r="K195" s="23"/>
      <c r="L195" s="23"/>
      <c r="M195" s="34"/>
      <c r="N195" s="34"/>
      <c r="O195" s="34"/>
      <c r="P195" s="34"/>
      <c r="Q195" s="34"/>
      <c r="R195" s="34"/>
      <c r="S195" s="34"/>
      <c r="T195" s="34"/>
      <c r="U195" s="34"/>
      <c r="W195" s="45"/>
      <c r="X195" s="34"/>
      <c r="Y195" s="34"/>
      <c r="Z195" s="34"/>
      <c r="AA195" s="167"/>
      <c r="AB195" s="183"/>
      <c r="AC195" s="34"/>
      <c r="AD195" s="34"/>
      <c r="AE195" s="34"/>
      <c r="AF195" s="37"/>
    </row>
    <row r="196" spans="1:32" s="35" customFormat="1" x14ac:dyDescent="0.25">
      <c r="A196" s="33"/>
      <c r="B196" s="34"/>
      <c r="C196" s="34"/>
      <c r="D196" s="34"/>
      <c r="E196" s="34"/>
      <c r="F196" s="34"/>
      <c r="G196" s="23"/>
      <c r="H196" s="23"/>
      <c r="I196" s="23"/>
      <c r="J196" s="23"/>
      <c r="K196" s="23"/>
      <c r="L196" s="23"/>
      <c r="M196" s="34"/>
      <c r="N196" s="34"/>
      <c r="O196" s="34"/>
      <c r="P196" s="34"/>
      <c r="Q196" s="34"/>
      <c r="R196" s="34"/>
      <c r="S196" s="34"/>
      <c r="T196" s="34"/>
      <c r="U196" s="34"/>
      <c r="W196" s="45"/>
      <c r="X196" s="34"/>
      <c r="Y196" s="34"/>
      <c r="Z196" s="34"/>
      <c r="AA196" s="167"/>
      <c r="AB196" s="183"/>
      <c r="AC196" s="34"/>
      <c r="AD196" s="34"/>
      <c r="AE196" s="34"/>
      <c r="AF196" s="37"/>
    </row>
    <row r="197" spans="1:32" s="35" customFormat="1" x14ac:dyDescent="0.25">
      <c r="A197" s="33"/>
      <c r="B197" s="34"/>
      <c r="C197" s="34"/>
      <c r="D197" s="34"/>
      <c r="E197" s="34"/>
      <c r="F197" s="34"/>
      <c r="G197" s="23"/>
      <c r="H197" s="23"/>
      <c r="I197" s="23"/>
      <c r="J197" s="23"/>
      <c r="K197" s="23"/>
      <c r="L197" s="23"/>
      <c r="M197" s="34"/>
      <c r="N197" s="34"/>
      <c r="O197" s="34"/>
      <c r="P197" s="34"/>
      <c r="Q197" s="34"/>
      <c r="R197" s="34"/>
      <c r="S197" s="34"/>
      <c r="T197" s="34"/>
      <c r="U197" s="34"/>
      <c r="W197" s="45"/>
      <c r="X197" s="34"/>
      <c r="Y197" s="34"/>
      <c r="Z197" s="34"/>
      <c r="AA197" s="167"/>
      <c r="AB197" s="183"/>
      <c r="AC197" s="34"/>
      <c r="AD197" s="34"/>
      <c r="AE197" s="34"/>
      <c r="AF197" s="37"/>
    </row>
    <row r="198" spans="1:32" s="35" customFormat="1" x14ac:dyDescent="0.25">
      <c r="A198" s="33"/>
      <c r="B198" s="34"/>
      <c r="C198" s="34"/>
      <c r="D198" s="34"/>
      <c r="E198" s="34"/>
      <c r="F198" s="34"/>
      <c r="G198" s="23"/>
      <c r="H198" s="23"/>
      <c r="I198" s="23"/>
      <c r="J198" s="23"/>
      <c r="K198" s="23"/>
      <c r="L198" s="23"/>
      <c r="M198" s="34"/>
      <c r="N198" s="34"/>
      <c r="O198" s="34"/>
      <c r="P198" s="34"/>
      <c r="Q198" s="34"/>
      <c r="R198" s="34"/>
      <c r="S198" s="34"/>
      <c r="T198" s="34"/>
      <c r="U198" s="34"/>
      <c r="W198" s="45"/>
      <c r="X198" s="34"/>
      <c r="Y198" s="34"/>
      <c r="Z198" s="34"/>
      <c r="AA198" s="167"/>
      <c r="AB198" s="183"/>
      <c r="AC198" s="34"/>
      <c r="AD198" s="34"/>
      <c r="AE198" s="34"/>
      <c r="AF198" s="37"/>
    </row>
    <row r="199" spans="1:32" s="35" customFormat="1" x14ac:dyDescent="0.25">
      <c r="A199" s="33"/>
      <c r="B199" s="34"/>
      <c r="C199" s="34"/>
      <c r="D199" s="34"/>
      <c r="E199" s="34"/>
      <c r="F199" s="34"/>
      <c r="G199" s="23"/>
      <c r="H199" s="23"/>
      <c r="I199" s="23"/>
      <c r="J199" s="23"/>
      <c r="K199" s="23"/>
      <c r="L199" s="23"/>
      <c r="M199" s="34"/>
      <c r="N199" s="34"/>
      <c r="O199" s="34"/>
      <c r="P199" s="34"/>
      <c r="Q199" s="34"/>
      <c r="R199" s="34"/>
      <c r="S199" s="34"/>
      <c r="T199" s="34"/>
      <c r="U199" s="34"/>
      <c r="W199" s="45"/>
      <c r="X199" s="34"/>
      <c r="Y199" s="34"/>
      <c r="Z199" s="34"/>
      <c r="AA199" s="47"/>
      <c r="AB199" s="47"/>
      <c r="AC199" s="34"/>
      <c r="AD199" s="34"/>
      <c r="AE199" s="34"/>
      <c r="AF199" s="37"/>
    </row>
    <row r="200" spans="1:32" s="35" customFormat="1" x14ac:dyDescent="0.25">
      <c r="A200" s="33"/>
      <c r="B200" s="34"/>
      <c r="C200" s="34"/>
      <c r="D200" s="34"/>
      <c r="E200" s="34"/>
      <c r="F200" s="34"/>
      <c r="G200" s="23"/>
      <c r="H200" s="23"/>
      <c r="I200" s="23"/>
      <c r="J200" s="23"/>
      <c r="K200" s="23"/>
      <c r="L200" s="23"/>
      <c r="M200" s="34"/>
      <c r="N200" s="34"/>
      <c r="O200" s="34"/>
      <c r="P200" s="34"/>
      <c r="Q200" s="34"/>
      <c r="R200" s="34"/>
      <c r="S200" s="34"/>
      <c r="T200" s="34"/>
      <c r="U200" s="34"/>
      <c r="W200" s="45"/>
      <c r="X200" s="34"/>
      <c r="Y200" s="34"/>
      <c r="Z200" s="34"/>
      <c r="AA200" s="49"/>
      <c r="AB200" s="49"/>
      <c r="AC200" s="34"/>
      <c r="AD200" s="34"/>
      <c r="AE200" s="34"/>
      <c r="AF200" s="47"/>
    </row>
    <row r="201" spans="1:32" s="35" customFormat="1" x14ac:dyDescent="0.25">
      <c r="A201" s="33"/>
      <c r="B201" s="34"/>
      <c r="C201" s="34"/>
      <c r="D201" s="34"/>
      <c r="E201" s="34"/>
      <c r="F201" s="34"/>
      <c r="G201" s="23"/>
      <c r="H201" s="23"/>
      <c r="I201" s="23"/>
      <c r="J201" s="23"/>
      <c r="K201" s="23"/>
      <c r="L201" s="23"/>
      <c r="M201" s="34"/>
      <c r="N201" s="34"/>
      <c r="O201" s="34"/>
      <c r="P201" s="34"/>
      <c r="Q201" s="34"/>
      <c r="R201" s="34"/>
      <c r="S201" s="34"/>
      <c r="T201" s="34"/>
      <c r="U201" s="34"/>
      <c r="W201" s="45"/>
      <c r="X201" s="34"/>
      <c r="Y201" s="34"/>
      <c r="Z201" s="34"/>
      <c r="AA201" s="167"/>
      <c r="AB201" s="183"/>
      <c r="AC201" s="34"/>
      <c r="AD201" s="34"/>
      <c r="AE201" s="34"/>
      <c r="AF201" s="49"/>
    </row>
    <row r="202" spans="1:32" s="35" customFormat="1" x14ac:dyDescent="0.25">
      <c r="A202" s="33"/>
      <c r="B202" s="34"/>
      <c r="C202" s="34"/>
      <c r="D202" s="34"/>
      <c r="E202" s="34"/>
      <c r="F202" s="34"/>
      <c r="G202" s="23"/>
      <c r="H202" s="23"/>
      <c r="I202" s="23"/>
      <c r="J202" s="23"/>
      <c r="K202" s="23"/>
      <c r="L202" s="23"/>
      <c r="M202" s="34"/>
      <c r="N202" s="34"/>
      <c r="O202" s="34"/>
      <c r="P202" s="34"/>
      <c r="Q202" s="34"/>
      <c r="R202" s="34"/>
      <c r="S202" s="34"/>
      <c r="T202" s="34"/>
      <c r="U202" s="34"/>
      <c r="W202" s="45"/>
      <c r="X202" s="34"/>
      <c r="Y202" s="34"/>
      <c r="Z202" s="34"/>
      <c r="AA202" s="167"/>
      <c r="AB202" s="183"/>
      <c r="AC202" s="34"/>
      <c r="AD202" s="34"/>
      <c r="AE202" s="34"/>
      <c r="AF202" s="37"/>
    </row>
    <row r="203" spans="1:32" s="35" customFormat="1" x14ac:dyDescent="0.25">
      <c r="A203" s="33"/>
      <c r="B203" s="34"/>
      <c r="C203" s="34"/>
      <c r="D203" s="34"/>
      <c r="E203" s="34"/>
      <c r="F203" s="34"/>
      <c r="G203" s="23"/>
      <c r="H203" s="23"/>
      <c r="I203" s="23"/>
      <c r="J203" s="23"/>
      <c r="K203" s="23"/>
      <c r="L203" s="23"/>
      <c r="M203" s="34"/>
      <c r="N203" s="34"/>
      <c r="O203" s="34"/>
      <c r="P203" s="34"/>
      <c r="Q203" s="34"/>
      <c r="R203" s="34"/>
      <c r="S203" s="34"/>
      <c r="T203" s="34"/>
      <c r="U203" s="34"/>
      <c r="W203" s="45"/>
      <c r="X203" s="34"/>
      <c r="Y203" s="34"/>
      <c r="Z203" s="34"/>
      <c r="AA203" s="167"/>
      <c r="AB203" s="183"/>
      <c r="AC203" s="34"/>
      <c r="AD203" s="34"/>
      <c r="AE203" s="34"/>
      <c r="AF203" s="37"/>
    </row>
    <row r="204" spans="1:32" s="35" customFormat="1" x14ac:dyDescent="0.25">
      <c r="A204" s="33"/>
      <c r="B204" s="34"/>
      <c r="C204" s="34"/>
      <c r="D204" s="34"/>
      <c r="E204" s="34"/>
      <c r="F204" s="34"/>
      <c r="G204" s="23"/>
      <c r="H204" s="23"/>
      <c r="I204" s="23"/>
      <c r="J204" s="23"/>
      <c r="K204" s="23"/>
      <c r="L204" s="23"/>
      <c r="M204" s="34"/>
      <c r="N204" s="34"/>
      <c r="O204" s="34"/>
      <c r="P204" s="34"/>
      <c r="Q204" s="34"/>
      <c r="R204" s="34"/>
      <c r="S204" s="34"/>
      <c r="T204" s="34"/>
      <c r="U204" s="34"/>
      <c r="W204" s="45"/>
      <c r="X204" s="34"/>
      <c r="Y204" s="34"/>
      <c r="Z204" s="34"/>
      <c r="AA204" s="167"/>
      <c r="AB204" s="183"/>
      <c r="AC204" s="34"/>
      <c r="AD204" s="34"/>
      <c r="AE204" s="34"/>
      <c r="AF204" s="37"/>
    </row>
    <row r="205" spans="1:32" s="35" customFormat="1" x14ac:dyDescent="0.25">
      <c r="A205" s="33"/>
      <c r="B205" s="34"/>
      <c r="C205" s="34"/>
      <c r="D205" s="34"/>
      <c r="E205" s="34"/>
      <c r="F205" s="34"/>
      <c r="G205" s="23"/>
      <c r="H205" s="23"/>
      <c r="I205" s="23"/>
      <c r="J205" s="23"/>
      <c r="K205" s="23"/>
      <c r="L205" s="23"/>
      <c r="M205" s="34"/>
      <c r="N205" s="34"/>
      <c r="O205" s="34"/>
      <c r="P205" s="34"/>
      <c r="Q205" s="34"/>
      <c r="R205" s="34"/>
      <c r="S205" s="34"/>
      <c r="T205" s="34"/>
      <c r="U205" s="34"/>
      <c r="W205" s="45"/>
      <c r="X205" s="34"/>
      <c r="Y205" s="34"/>
      <c r="Z205" s="34"/>
      <c r="AA205" s="167"/>
      <c r="AB205" s="183"/>
      <c r="AC205" s="34"/>
      <c r="AD205" s="34"/>
      <c r="AE205" s="34"/>
      <c r="AF205" s="37"/>
    </row>
    <row r="206" spans="1:32" s="35" customFormat="1" x14ac:dyDescent="0.25">
      <c r="A206" s="33"/>
      <c r="B206" s="34"/>
      <c r="C206" s="34"/>
      <c r="D206" s="34"/>
      <c r="E206" s="34"/>
      <c r="F206" s="34"/>
      <c r="G206" s="23"/>
      <c r="H206" s="23"/>
      <c r="I206" s="23"/>
      <c r="J206" s="23"/>
      <c r="K206" s="23"/>
      <c r="L206" s="23"/>
      <c r="M206" s="34"/>
      <c r="N206" s="34"/>
      <c r="O206" s="34"/>
      <c r="P206" s="34"/>
      <c r="Q206" s="34"/>
      <c r="R206" s="34"/>
      <c r="S206" s="34"/>
      <c r="T206" s="34"/>
      <c r="U206" s="34"/>
      <c r="W206" s="45"/>
      <c r="X206" s="34"/>
      <c r="Y206" s="34"/>
      <c r="Z206" s="34"/>
      <c r="AA206" s="167"/>
      <c r="AB206" s="183"/>
      <c r="AC206" s="34"/>
      <c r="AD206" s="34"/>
      <c r="AE206" s="34"/>
      <c r="AF206" s="37"/>
    </row>
    <row r="207" spans="1:32" s="35" customFormat="1" x14ac:dyDescent="0.25">
      <c r="A207" s="33"/>
      <c r="B207" s="34"/>
      <c r="C207" s="34"/>
      <c r="D207" s="34"/>
      <c r="E207" s="34"/>
      <c r="F207" s="34"/>
      <c r="G207" s="23"/>
      <c r="H207" s="23"/>
      <c r="I207" s="23"/>
      <c r="J207" s="23"/>
      <c r="K207" s="23"/>
      <c r="L207" s="23"/>
      <c r="M207" s="34"/>
      <c r="N207" s="34"/>
      <c r="O207" s="34"/>
      <c r="P207" s="34"/>
      <c r="Q207" s="34"/>
      <c r="R207" s="34"/>
      <c r="S207" s="34"/>
      <c r="T207" s="34"/>
      <c r="U207" s="34"/>
      <c r="W207" s="45"/>
      <c r="X207" s="34"/>
      <c r="Y207" s="34"/>
      <c r="Z207" s="34"/>
      <c r="AA207" s="167"/>
      <c r="AB207" s="183"/>
      <c r="AC207" s="34"/>
      <c r="AD207" s="34"/>
      <c r="AE207" s="34"/>
      <c r="AF207" s="37"/>
    </row>
    <row r="208" spans="1:32" s="35" customFormat="1" x14ac:dyDescent="0.25">
      <c r="A208" s="33"/>
      <c r="B208" s="34"/>
      <c r="C208" s="34"/>
      <c r="D208" s="34"/>
      <c r="E208" s="34"/>
      <c r="F208" s="34"/>
      <c r="G208" s="23"/>
      <c r="H208" s="23"/>
      <c r="I208" s="23"/>
      <c r="J208" s="23"/>
      <c r="K208" s="23"/>
      <c r="L208" s="23"/>
      <c r="M208" s="34"/>
      <c r="N208" s="34"/>
      <c r="O208" s="34"/>
      <c r="P208" s="34"/>
      <c r="Q208" s="34"/>
      <c r="R208" s="34"/>
      <c r="S208" s="34"/>
      <c r="T208" s="34"/>
      <c r="U208" s="34"/>
      <c r="W208" s="45"/>
      <c r="X208" s="29"/>
      <c r="Y208" s="34"/>
      <c r="Z208" s="34"/>
      <c r="AA208" s="47"/>
      <c r="AB208" s="47"/>
      <c r="AC208" s="34"/>
      <c r="AD208" s="34"/>
      <c r="AE208" s="34"/>
      <c r="AF208" s="37"/>
    </row>
    <row r="209" spans="1:32" s="35" customFormat="1" x14ac:dyDescent="0.25">
      <c r="A209" s="33"/>
      <c r="B209" s="34"/>
      <c r="C209" s="34"/>
      <c r="D209" s="34"/>
      <c r="E209" s="34"/>
      <c r="F209" s="34"/>
      <c r="G209" s="23"/>
      <c r="H209" s="23"/>
      <c r="I209" s="23"/>
      <c r="J209" s="23"/>
      <c r="K209" s="23"/>
      <c r="L209" s="23"/>
      <c r="M209" s="34"/>
      <c r="N209" s="34"/>
      <c r="O209" s="34"/>
      <c r="P209" s="34"/>
      <c r="Q209" s="34"/>
      <c r="R209" s="34"/>
      <c r="S209" s="34"/>
      <c r="T209" s="34"/>
      <c r="U209" s="34"/>
      <c r="W209" s="45"/>
      <c r="X209" s="29"/>
      <c r="Y209" s="34"/>
      <c r="Z209" s="34"/>
      <c r="AA209" s="49"/>
      <c r="AB209" s="49"/>
      <c r="AC209" s="34"/>
      <c r="AD209" s="34"/>
      <c r="AE209" s="34"/>
      <c r="AF209" s="47"/>
    </row>
    <row r="210" spans="1:32" s="35" customFormat="1" x14ac:dyDescent="0.25">
      <c r="A210" s="33"/>
      <c r="B210" s="34"/>
      <c r="C210" s="34"/>
      <c r="D210" s="34"/>
      <c r="E210" s="34"/>
      <c r="F210" s="34"/>
      <c r="G210" s="23"/>
      <c r="H210" s="23"/>
      <c r="I210" s="23"/>
      <c r="J210" s="23"/>
      <c r="K210" s="23"/>
      <c r="L210" s="23"/>
      <c r="M210" s="34"/>
      <c r="N210" s="34"/>
      <c r="O210" s="34"/>
      <c r="P210" s="34"/>
      <c r="Q210" s="34"/>
      <c r="R210" s="34"/>
      <c r="S210" s="34"/>
      <c r="T210" s="34"/>
      <c r="U210" s="34"/>
      <c r="W210" s="45"/>
      <c r="X210" s="29"/>
      <c r="Y210" s="34"/>
      <c r="Z210" s="34"/>
      <c r="AA210" s="167"/>
      <c r="AB210" s="183"/>
      <c r="AC210" s="34"/>
      <c r="AD210" s="34"/>
      <c r="AE210" s="34"/>
      <c r="AF210" s="49"/>
    </row>
    <row r="211" spans="1:32" x14ac:dyDescent="0.25">
      <c r="G211" s="23"/>
      <c r="H211" s="23"/>
      <c r="I211" s="23"/>
      <c r="J211" s="23"/>
      <c r="K211" s="23"/>
      <c r="L211" s="23"/>
      <c r="O211" s="40"/>
      <c r="S211" s="34"/>
      <c r="T211" s="40"/>
      <c r="U211" s="40"/>
      <c r="AA211" s="167"/>
      <c r="AB211" s="183"/>
      <c r="AF211" s="37"/>
    </row>
    <row r="212" spans="1:32" x14ac:dyDescent="0.25">
      <c r="G212" s="23"/>
      <c r="H212" s="23"/>
      <c r="I212" s="23"/>
      <c r="J212" s="23"/>
      <c r="K212" s="23"/>
      <c r="L212" s="23"/>
      <c r="S212" s="34"/>
      <c r="T212" s="40"/>
      <c r="U212" s="40"/>
      <c r="AA212" s="167"/>
      <c r="AB212" s="183"/>
      <c r="AF212" s="37"/>
    </row>
    <row r="213" spans="1:32" x14ac:dyDescent="0.25">
      <c r="G213" s="23"/>
      <c r="H213" s="23"/>
      <c r="I213" s="23"/>
      <c r="J213" s="23"/>
      <c r="K213" s="23"/>
      <c r="L213" s="23"/>
      <c r="T213" s="40"/>
      <c r="U213" s="40"/>
      <c r="AA213" s="167"/>
      <c r="AB213" s="183"/>
      <c r="AF213" s="37"/>
    </row>
    <row r="214" spans="1:32" x14ac:dyDescent="0.25">
      <c r="G214" s="23"/>
      <c r="H214" s="23"/>
      <c r="I214" s="23"/>
      <c r="J214" s="23"/>
      <c r="K214" s="23"/>
      <c r="L214" s="23"/>
      <c r="T214" s="40"/>
      <c r="U214" s="40"/>
      <c r="AA214" s="167"/>
      <c r="AB214" s="183"/>
      <c r="AF214" s="37"/>
    </row>
    <row r="215" spans="1:32" x14ac:dyDescent="0.25">
      <c r="G215" s="23"/>
      <c r="H215" s="23"/>
      <c r="I215" s="23"/>
      <c r="J215" s="23"/>
      <c r="K215" s="23"/>
      <c r="L215" s="23"/>
      <c r="T215" s="40"/>
      <c r="U215" s="40"/>
      <c r="AA215" s="167"/>
      <c r="AB215" s="183"/>
      <c r="AF215" s="37"/>
    </row>
    <row r="216" spans="1:32" x14ac:dyDescent="0.25">
      <c r="G216" s="23"/>
      <c r="H216" s="23"/>
      <c r="I216" s="23"/>
      <c r="J216" s="23"/>
      <c r="K216" s="23"/>
      <c r="L216" s="23"/>
      <c r="T216" s="40"/>
      <c r="U216" s="40"/>
      <c r="AA216" s="167"/>
      <c r="AB216" s="183"/>
      <c r="AF216" s="37"/>
    </row>
    <row r="217" spans="1:32" x14ac:dyDescent="0.25">
      <c r="G217" s="23"/>
      <c r="H217" s="23"/>
      <c r="I217" s="23"/>
      <c r="J217" s="23"/>
      <c r="K217" s="23"/>
      <c r="L217" s="23"/>
      <c r="T217" s="40"/>
      <c r="U217" s="40"/>
      <c r="AA217" s="47"/>
      <c r="AB217" s="47"/>
      <c r="AF217" s="37"/>
    </row>
    <row r="218" spans="1:32" x14ac:dyDescent="0.25">
      <c r="G218" s="23"/>
      <c r="H218" s="23"/>
      <c r="I218" s="23"/>
      <c r="J218" s="23"/>
      <c r="K218" s="23"/>
      <c r="L218" s="23"/>
      <c r="T218" s="40"/>
      <c r="U218" s="40"/>
      <c r="AA218" s="49"/>
      <c r="AB218" s="49"/>
      <c r="AF218" s="47"/>
    </row>
    <row r="219" spans="1:32" x14ac:dyDescent="0.25">
      <c r="G219" s="23"/>
      <c r="H219" s="23"/>
      <c r="I219" s="23"/>
      <c r="J219" s="23"/>
      <c r="K219" s="23"/>
      <c r="L219" s="23"/>
      <c r="T219" s="40"/>
      <c r="U219" s="40"/>
      <c r="AA219" s="167"/>
      <c r="AB219" s="183"/>
      <c r="AF219" s="49"/>
    </row>
    <row r="220" spans="1:32" x14ac:dyDescent="0.25">
      <c r="G220" s="23"/>
      <c r="H220" s="23"/>
      <c r="I220" s="23"/>
      <c r="J220" s="23"/>
      <c r="K220" s="23"/>
      <c r="L220" s="23"/>
      <c r="T220" s="40"/>
      <c r="U220" s="40"/>
      <c r="AA220" s="167"/>
      <c r="AB220" s="183"/>
      <c r="AF220" s="37"/>
    </row>
    <row r="221" spans="1:32" x14ac:dyDescent="0.25">
      <c r="G221" s="23"/>
      <c r="H221" s="23"/>
      <c r="I221" s="23"/>
      <c r="J221" s="23"/>
      <c r="K221" s="23"/>
      <c r="L221" s="23"/>
      <c r="T221" s="40"/>
      <c r="U221" s="40"/>
      <c r="AA221" s="167"/>
      <c r="AB221" s="183"/>
      <c r="AF221" s="37"/>
    </row>
    <row r="222" spans="1:32" x14ac:dyDescent="0.25">
      <c r="G222" s="23"/>
      <c r="H222" s="23"/>
      <c r="I222" s="23"/>
      <c r="J222" s="23"/>
      <c r="K222" s="23"/>
      <c r="L222" s="23"/>
      <c r="T222" s="40"/>
      <c r="U222" s="40"/>
      <c r="AA222" s="167"/>
      <c r="AB222" s="183"/>
      <c r="AF222" s="37"/>
    </row>
    <row r="223" spans="1:32" x14ac:dyDescent="0.25">
      <c r="G223" s="23"/>
      <c r="H223" s="23"/>
      <c r="I223" s="23"/>
      <c r="J223" s="23"/>
      <c r="K223" s="23"/>
      <c r="L223" s="23"/>
      <c r="T223" s="40"/>
      <c r="U223" s="40"/>
      <c r="AA223" s="167"/>
      <c r="AB223" s="183"/>
      <c r="AF223" s="37"/>
    </row>
    <row r="224" spans="1:32" x14ac:dyDescent="0.25">
      <c r="G224" s="23"/>
      <c r="H224" s="23"/>
      <c r="I224" s="23"/>
      <c r="J224" s="23"/>
      <c r="K224" s="23"/>
      <c r="L224" s="23"/>
      <c r="T224" s="40"/>
      <c r="U224" s="40"/>
      <c r="AF224" s="37"/>
    </row>
    <row r="225" spans="7:21" x14ac:dyDescent="0.25">
      <c r="G225" s="23"/>
      <c r="H225" s="23"/>
      <c r="I225" s="23"/>
      <c r="J225" s="23"/>
      <c r="K225" s="23"/>
      <c r="L225" s="23"/>
      <c r="T225" s="40"/>
      <c r="U225" s="40"/>
    </row>
    <row r="226" spans="7:21" x14ac:dyDescent="0.25">
      <c r="G226" s="23"/>
      <c r="H226" s="23"/>
      <c r="I226" s="23"/>
      <c r="J226" s="23"/>
      <c r="K226" s="23"/>
      <c r="L226" s="23"/>
      <c r="T226" s="40"/>
      <c r="U226" s="40"/>
    </row>
    <row r="227" spans="7:21" x14ac:dyDescent="0.25">
      <c r="G227" s="23"/>
      <c r="H227" s="23"/>
      <c r="I227" s="23"/>
      <c r="J227" s="23"/>
      <c r="K227" s="23"/>
      <c r="L227" s="23"/>
      <c r="T227" s="40"/>
      <c r="U227" s="40"/>
    </row>
    <row r="228" spans="7:21" x14ac:dyDescent="0.25">
      <c r="G228" s="23"/>
      <c r="H228" s="23"/>
      <c r="I228" s="23"/>
      <c r="J228" s="23"/>
      <c r="K228" s="23"/>
      <c r="L228" s="23"/>
      <c r="T228" s="40"/>
      <c r="U228" s="40"/>
    </row>
    <row r="229" spans="7:21" x14ac:dyDescent="0.25">
      <c r="G229" s="23"/>
      <c r="H229" s="23"/>
      <c r="I229" s="23"/>
      <c r="J229" s="23"/>
      <c r="K229" s="23"/>
      <c r="L229" s="23"/>
      <c r="T229" s="40"/>
      <c r="U229" s="40"/>
    </row>
    <row r="230" spans="7:21" x14ac:dyDescent="0.25">
      <c r="G230" s="23"/>
      <c r="H230" s="23"/>
      <c r="I230" s="23"/>
      <c r="J230" s="23"/>
      <c r="K230" s="23"/>
      <c r="L230" s="23"/>
      <c r="T230" s="40"/>
      <c r="U230" s="40"/>
    </row>
    <row r="231" spans="7:21" x14ac:dyDescent="0.25">
      <c r="G231" s="23"/>
      <c r="H231" s="23"/>
      <c r="I231" s="23"/>
      <c r="J231" s="23"/>
      <c r="K231" s="23"/>
      <c r="L231" s="23"/>
      <c r="T231" s="40"/>
      <c r="U231" s="40"/>
    </row>
    <row r="232" spans="7:21" x14ac:dyDescent="0.25">
      <c r="G232" s="23"/>
      <c r="H232" s="23"/>
      <c r="I232" s="23"/>
      <c r="J232" s="23"/>
      <c r="K232" s="23"/>
      <c r="L232" s="23"/>
      <c r="T232" s="40"/>
      <c r="U232" s="40"/>
    </row>
    <row r="233" spans="7:21" x14ac:dyDescent="0.25">
      <c r="G233" s="23"/>
      <c r="H233" s="23"/>
      <c r="I233" s="23"/>
      <c r="J233" s="23"/>
      <c r="K233" s="23"/>
      <c r="L233" s="23"/>
      <c r="T233" s="40"/>
      <c r="U233" s="40"/>
    </row>
    <row r="234" spans="7:21" x14ac:dyDescent="0.25">
      <c r="G234" s="23"/>
      <c r="H234" s="23"/>
      <c r="I234" s="23"/>
      <c r="J234" s="23"/>
      <c r="K234" s="23"/>
      <c r="L234" s="23"/>
      <c r="T234" s="40"/>
      <c r="U234" s="40"/>
    </row>
    <row r="235" spans="7:21" x14ac:dyDescent="0.25">
      <c r="G235" s="23"/>
      <c r="H235" s="23"/>
      <c r="I235" s="23"/>
      <c r="J235" s="23"/>
      <c r="K235" s="23"/>
      <c r="L235" s="23"/>
      <c r="T235" s="40"/>
      <c r="U235" s="40"/>
    </row>
    <row r="236" spans="7:21" x14ac:dyDescent="0.25">
      <c r="G236" s="23"/>
      <c r="H236" s="23"/>
      <c r="I236" s="23"/>
      <c r="J236" s="23"/>
      <c r="K236" s="23"/>
      <c r="L236" s="23"/>
      <c r="T236" s="40"/>
      <c r="U236" s="40"/>
    </row>
    <row r="237" spans="7:21" x14ac:dyDescent="0.25">
      <c r="G237" s="23"/>
      <c r="H237" s="23"/>
      <c r="I237" s="23"/>
      <c r="J237" s="23"/>
      <c r="K237" s="23"/>
      <c r="L237" s="23"/>
      <c r="T237" s="40"/>
      <c r="U237" s="40"/>
    </row>
    <row r="238" spans="7:21" x14ac:dyDescent="0.25">
      <c r="G238" s="23"/>
      <c r="H238" s="23"/>
      <c r="I238" s="23"/>
      <c r="J238" s="23"/>
      <c r="K238" s="23"/>
      <c r="L238" s="23"/>
      <c r="T238" s="40"/>
      <c r="U238" s="40"/>
    </row>
    <row r="239" spans="7:21" x14ac:dyDescent="0.25">
      <c r="G239" s="23"/>
      <c r="H239" s="23"/>
      <c r="I239" s="23"/>
      <c r="J239" s="23"/>
      <c r="K239" s="23"/>
      <c r="L239" s="23"/>
      <c r="T239" s="40"/>
      <c r="U239" s="40"/>
    </row>
    <row r="240" spans="7:21" x14ac:dyDescent="0.25">
      <c r="G240" s="23"/>
      <c r="H240" s="23"/>
      <c r="I240" s="23"/>
      <c r="J240" s="23"/>
      <c r="K240" s="23"/>
      <c r="L240" s="23"/>
      <c r="T240" s="40"/>
      <c r="U240" s="40"/>
    </row>
    <row r="241" spans="7:21" x14ac:dyDescent="0.25">
      <c r="G241" s="23"/>
      <c r="H241" s="23"/>
      <c r="I241" s="23"/>
      <c r="J241" s="23"/>
      <c r="K241" s="23"/>
      <c r="L241" s="23"/>
      <c r="T241" s="40"/>
      <c r="U241" s="40"/>
    </row>
    <row r="242" spans="7:21" x14ac:dyDescent="0.25">
      <c r="G242" s="23"/>
      <c r="H242" s="23"/>
      <c r="I242" s="23"/>
      <c r="J242" s="23"/>
      <c r="K242" s="23"/>
      <c r="L242" s="23"/>
      <c r="T242" s="40"/>
      <c r="U242" s="40"/>
    </row>
    <row r="243" spans="7:21" x14ac:dyDescent="0.25">
      <c r="G243" s="23"/>
      <c r="H243" s="23"/>
      <c r="I243" s="23"/>
      <c r="J243" s="23"/>
      <c r="K243" s="23"/>
      <c r="L243" s="23"/>
      <c r="T243" s="40"/>
      <c r="U243" s="40"/>
    </row>
    <row r="244" spans="7:21" x14ac:dyDescent="0.25">
      <c r="G244" s="23"/>
      <c r="H244" s="23"/>
      <c r="I244" s="23"/>
      <c r="J244" s="23"/>
      <c r="K244" s="23"/>
      <c r="L244" s="23"/>
      <c r="T244" s="40"/>
      <c r="U244" s="40"/>
    </row>
    <row r="245" spans="7:21" x14ac:dyDescent="0.25">
      <c r="G245" s="23"/>
      <c r="H245" s="23"/>
      <c r="I245" s="23"/>
      <c r="J245" s="23"/>
      <c r="K245" s="23"/>
      <c r="L245" s="23"/>
      <c r="T245" s="40"/>
      <c r="U245" s="40"/>
    </row>
    <row r="246" spans="7:21" x14ac:dyDescent="0.25">
      <c r="G246" s="23"/>
      <c r="H246" s="23"/>
      <c r="I246" s="23"/>
      <c r="J246" s="23"/>
      <c r="K246" s="23"/>
      <c r="L246" s="23"/>
      <c r="T246" s="40"/>
      <c r="U246" s="40"/>
    </row>
    <row r="247" spans="7:21" x14ac:dyDescent="0.25">
      <c r="G247" s="23"/>
      <c r="H247" s="23"/>
      <c r="I247" s="23"/>
      <c r="J247" s="23"/>
      <c r="K247" s="23"/>
      <c r="L247" s="23"/>
      <c r="T247" s="40"/>
      <c r="U247" s="40"/>
    </row>
    <row r="248" spans="7:21" x14ac:dyDescent="0.25">
      <c r="G248" s="23"/>
      <c r="H248" s="23"/>
      <c r="I248" s="23"/>
      <c r="J248" s="23"/>
      <c r="K248" s="23"/>
      <c r="L248" s="23"/>
      <c r="T248" s="40"/>
      <c r="U248" s="40"/>
    </row>
    <row r="249" spans="7:21" x14ac:dyDescent="0.25">
      <c r="G249" s="23"/>
      <c r="H249" s="23"/>
      <c r="I249" s="23"/>
      <c r="J249" s="23"/>
      <c r="K249" s="23"/>
      <c r="L249" s="23"/>
      <c r="T249" s="40"/>
      <c r="U249" s="40"/>
    </row>
    <row r="250" spans="7:21" x14ac:dyDescent="0.25">
      <c r="G250" s="23"/>
      <c r="H250" s="23"/>
      <c r="I250" s="23"/>
      <c r="J250" s="23"/>
      <c r="K250" s="23"/>
      <c r="L250" s="23"/>
      <c r="T250" s="40"/>
      <c r="U250" s="40"/>
    </row>
    <row r="251" spans="7:21" x14ac:dyDescent="0.25">
      <c r="G251" s="23"/>
      <c r="H251" s="23"/>
      <c r="I251" s="23"/>
      <c r="J251" s="23"/>
      <c r="K251" s="23"/>
      <c r="L251" s="23"/>
      <c r="T251" s="40"/>
      <c r="U251" s="40"/>
    </row>
    <row r="252" spans="7:21" x14ac:dyDescent="0.25">
      <c r="G252" s="23"/>
      <c r="H252" s="23"/>
      <c r="I252" s="23"/>
      <c r="J252" s="23"/>
      <c r="K252" s="23"/>
      <c r="L252" s="23"/>
      <c r="T252" s="40"/>
      <c r="U252" s="40"/>
    </row>
    <row r="253" spans="7:21" x14ac:dyDescent="0.25">
      <c r="G253" s="23"/>
      <c r="H253" s="23"/>
      <c r="I253" s="23"/>
      <c r="J253" s="23"/>
      <c r="K253" s="23"/>
      <c r="L253" s="23"/>
      <c r="T253" s="40"/>
      <c r="U253" s="40"/>
    </row>
    <row r="254" spans="7:21" x14ac:dyDescent="0.25">
      <c r="G254" s="23"/>
      <c r="H254" s="23"/>
      <c r="I254" s="23"/>
      <c r="J254" s="23"/>
      <c r="K254" s="23"/>
      <c r="L254" s="23"/>
      <c r="T254" s="40"/>
      <c r="U254" s="40"/>
    </row>
    <row r="255" spans="7:21" x14ac:dyDescent="0.25">
      <c r="G255" s="23"/>
      <c r="H255" s="23"/>
      <c r="I255" s="23"/>
      <c r="J255" s="23"/>
      <c r="K255" s="23"/>
      <c r="L255" s="23"/>
      <c r="T255" s="40"/>
      <c r="U255" s="40"/>
    </row>
    <row r="256" spans="7:21" x14ac:dyDescent="0.25">
      <c r="G256" s="23"/>
      <c r="H256" s="23"/>
      <c r="I256" s="23"/>
      <c r="J256" s="23"/>
      <c r="K256" s="23"/>
      <c r="L256" s="23"/>
      <c r="T256" s="40"/>
      <c r="U256" s="40"/>
    </row>
    <row r="257" spans="7:21" x14ac:dyDescent="0.25">
      <c r="G257" s="23"/>
      <c r="H257" s="23"/>
      <c r="I257" s="23"/>
      <c r="J257" s="23"/>
      <c r="K257" s="23"/>
      <c r="L257" s="23"/>
      <c r="T257" s="40"/>
      <c r="U257" s="40"/>
    </row>
    <row r="258" spans="7:21" x14ac:dyDescent="0.25">
      <c r="G258" s="23"/>
      <c r="H258" s="23"/>
      <c r="I258" s="23"/>
      <c r="J258" s="23"/>
      <c r="K258" s="23"/>
      <c r="L258" s="23"/>
      <c r="T258" s="40"/>
      <c r="U258" s="40"/>
    </row>
    <row r="259" spans="7:21" x14ac:dyDescent="0.25">
      <c r="G259" s="23"/>
      <c r="H259" s="23"/>
      <c r="I259" s="23"/>
      <c r="J259" s="23"/>
      <c r="K259" s="23"/>
      <c r="L259" s="23"/>
      <c r="T259" s="40"/>
      <c r="U259" s="40"/>
    </row>
    <row r="260" spans="7:21" x14ac:dyDescent="0.25">
      <c r="G260" s="23"/>
      <c r="H260" s="23"/>
      <c r="I260" s="23"/>
      <c r="J260" s="23"/>
      <c r="K260" s="23"/>
      <c r="L260" s="23"/>
      <c r="T260" s="40"/>
      <c r="U260" s="40"/>
    </row>
    <row r="261" spans="7:21" x14ac:dyDescent="0.25">
      <c r="G261" s="23"/>
      <c r="H261" s="23"/>
      <c r="I261" s="23"/>
      <c r="J261" s="23"/>
      <c r="K261" s="23"/>
      <c r="L261" s="23"/>
      <c r="T261" s="40"/>
      <c r="U261" s="40"/>
    </row>
    <row r="262" spans="7:21" x14ac:dyDescent="0.25">
      <c r="G262" s="23"/>
      <c r="H262" s="23"/>
      <c r="I262" s="23"/>
      <c r="J262" s="23"/>
      <c r="K262" s="23"/>
      <c r="L262" s="23"/>
      <c r="T262" s="40"/>
      <c r="U262" s="40"/>
    </row>
    <row r="263" spans="7:21" x14ac:dyDescent="0.25">
      <c r="G263" s="23"/>
      <c r="H263" s="23"/>
      <c r="I263" s="23"/>
      <c r="J263" s="23"/>
      <c r="K263" s="23"/>
      <c r="L263" s="23"/>
      <c r="T263" s="40"/>
      <c r="U263" s="40"/>
    </row>
    <row r="264" spans="7:21" x14ac:dyDescent="0.25">
      <c r="G264" s="23"/>
      <c r="H264" s="23"/>
      <c r="I264" s="23"/>
      <c r="J264" s="23"/>
      <c r="K264" s="23"/>
      <c r="L264" s="23"/>
      <c r="T264" s="40"/>
      <c r="U264" s="40"/>
    </row>
    <row r="265" spans="7:21" x14ac:dyDescent="0.25">
      <c r="G265" s="23"/>
      <c r="H265" s="23"/>
      <c r="I265" s="23"/>
      <c r="J265" s="23"/>
      <c r="K265" s="23"/>
      <c r="L265" s="23"/>
      <c r="T265" s="40"/>
      <c r="U265" s="40"/>
    </row>
    <row r="266" spans="7:21" x14ac:dyDescent="0.25">
      <c r="G266" s="23"/>
      <c r="H266" s="23"/>
      <c r="I266" s="23"/>
      <c r="J266" s="23"/>
      <c r="K266" s="23"/>
      <c r="L266" s="23"/>
      <c r="T266" s="40"/>
      <c r="U266" s="40"/>
    </row>
    <row r="267" spans="7:21" x14ac:dyDescent="0.25">
      <c r="G267" s="23"/>
      <c r="H267" s="23"/>
      <c r="I267" s="23"/>
      <c r="J267" s="23"/>
      <c r="K267" s="23"/>
      <c r="L267" s="23"/>
      <c r="T267" s="40"/>
      <c r="U267" s="40"/>
    </row>
    <row r="268" spans="7:21" x14ac:dyDescent="0.25">
      <c r="G268" s="23"/>
      <c r="H268" s="23"/>
      <c r="I268" s="23"/>
      <c r="J268" s="23"/>
      <c r="K268" s="23"/>
      <c r="L268" s="23"/>
      <c r="T268" s="40"/>
      <c r="U268" s="40"/>
    </row>
    <row r="269" spans="7:21" x14ac:dyDescent="0.25">
      <c r="G269" s="23"/>
      <c r="H269" s="23"/>
      <c r="I269" s="23"/>
      <c r="J269" s="23"/>
      <c r="K269" s="23"/>
      <c r="L269" s="23"/>
      <c r="T269" s="40"/>
      <c r="U269" s="40"/>
    </row>
    <row r="270" spans="7:21" x14ac:dyDescent="0.25">
      <c r="G270" s="23"/>
      <c r="H270" s="23"/>
      <c r="I270" s="23"/>
      <c r="J270" s="23"/>
      <c r="K270" s="23"/>
      <c r="L270" s="23"/>
      <c r="T270" s="40"/>
      <c r="U270" s="40"/>
    </row>
    <row r="271" spans="7:21" x14ac:dyDescent="0.25">
      <c r="G271" s="23"/>
      <c r="H271" s="23"/>
      <c r="I271" s="23"/>
      <c r="J271" s="23"/>
      <c r="K271" s="23"/>
      <c r="L271" s="23"/>
      <c r="T271" s="40"/>
      <c r="U271" s="40"/>
    </row>
    <row r="272" spans="7:21" x14ac:dyDescent="0.25">
      <c r="G272" s="23"/>
      <c r="H272" s="23"/>
      <c r="I272" s="23"/>
      <c r="J272" s="23"/>
      <c r="K272" s="23"/>
      <c r="L272" s="23"/>
      <c r="T272" s="40"/>
      <c r="U272" s="40"/>
    </row>
    <row r="273" spans="7:21" x14ac:dyDescent="0.25">
      <c r="G273" s="23"/>
      <c r="H273" s="23"/>
      <c r="I273" s="23"/>
      <c r="J273" s="23"/>
      <c r="K273" s="23"/>
      <c r="L273" s="23"/>
      <c r="T273" s="40"/>
      <c r="U273" s="40"/>
    </row>
    <row r="274" spans="7:21" x14ac:dyDescent="0.25">
      <c r="G274" s="23"/>
      <c r="H274" s="23"/>
      <c r="I274" s="23"/>
      <c r="J274" s="23"/>
      <c r="K274" s="23"/>
      <c r="L274" s="23"/>
      <c r="T274" s="40"/>
      <c r="U274" s="40"/>
    </row>
    <row r="275" spans="7:21" x14ac:dyDescent="0.25">
      <c r="G275" s="23"/>
      <c r="H275" s="23"/>
      <c r="I275" s="23"/>
      <c r="J275" s="23"/>
      <c r="K275" s="23"/>
      <c r="L275" s="23"/>
      <c r="T275" s="40"/>
      <c r="U275" s="40"/>
    </row>
    <row r="276" spans="7:21" x14ac:dyDescent="0.25">
      <c r="G276" s="23"/>
      <c r="H276" s="23"/>
      <c r="I276" s="23"/>
      <c r="J276" s="23"/>
      <c r="K276" s="23"/>
      <c r="L276" s="23"/>
      <c r="T276" s="40"/>
      <c r="U276" s="40"/>
    </row>
    <row r="277" spans="7:21" x14ac:dyDescent="0.25">
      <c r="G277" s="23"/>
      <c r="H277" s="23"/>
      <c r="I277" s="23"/>
      <c r="J277" s="23"/>
      <c r="K277" s="23"/>
      <c r="L277" s="23"/>
      <c r="T277" s="40"/>
      <c r="U277" s="40"/>
    </row>
    <row r="278" spans="7:21" x14ac:dyDescent="0.25">
      <c r="G278" s="23"/>
      <c r="H278" s="23"/>
      <c r="I278" s="23"/>
      <c r="J278" s="23"/>
      <c r="K278" s="23"/>
      <c r="L278" s="23"/>
      <c r="T278" s="40"/>
      <c r="U278" s="40"/>
    </row>
    <row r="279" spans="7:21" x14ac:dyDescent="0.25">
      <c r="G279" s="23"/>
      <c r="H279" s="23"/>
      <c r="I279" s="23"/>
      <c r="J279" s="23"/>
      <c r="K279" s="23"/>
      <c r="L279" s="23"/>
      <c r="T279" s="40"/>
      <c r="U279" s="40"/>
    </row>
    <row r="280" spans="7:21" x14ac:dyDescent="0.25">
      <c r="G280" s="23"/>
      <c r="H280" s="23"/>
      <c r="I280" s="23"/>
      <c r="J280" s="23"/>
      <c r="K280" s="23"/>
      <c r="L280" s="23"/>
      <c r="T280" s="40"/>
      <c r="U280" s="40"/>
    </row>
    <row r="281" spans="7:21" x14ac:dyDescent="0.25">
      <c r="G281" s="23"/>
      <c r="H281" s="23"/>
      <c r="I281" s="23"/>
      <c r="J281" s="23"/>
      <c r="K281" s="23"/>
      <c r="L281" s="23"/>
      <c r="T281" s="40"/>
      <c r="U281" s="40"/>
    </row>
    <row r="282" spans="7:21" x14ac:dyDescent="0.25">
      <c r="G282" s="23"/>
      <c r="H282" s="23"/>
      <c r="I282" s="23"/>
      <c r="J282" s="23"/>
      <c r="K282" s="23"/>
      <c r="L282" s="23"/>
      <c r="T282" s="40"/>
      <c r="U282" s="40"/>
    </row>
    <row r="283" spans="7:21" x14ac:dyDescent="0.25">
      <c r="G283" s="23"/>
      <c r="H283" s="23"/>
      <c r="I283" s="23"/>
      <c r="J283" s="23"/>
      <c r="K283" s="23"/>
      <c r="L283" s="23"/>
      <c r="T283" s="40"/>
      <c r="U283" s="40"/>
    </row>
    <row r="284" spans="7:21" x14ac:dyDescent="0.25">
      <c r="G284" s="23"/>
      <c r="H284" s="23"/>
      <c r="I284" s="23"/>
      <c r="J284" s="23"/>
      <c r="K284" s="23"/>
      <c r="L284" s="23"/>
      <c r="T284" s="40"/>
      <c r="U284" s="40"/>
    </row>
    <row r="285" spans="7:21" x14ac:dyDescent="0.25">
      <c r="G285" s="23"/>
      <c r="H285" s="23"/>
      <c r="I285" s="23"/>
      <c r="J285" s="23"/>
      <c r="K285" s="23"/>
      <c r="L285" s="23"/>
      <c r="T285" s="40"/>
      <c r="U285" s="40"/>
    </row>
    <row r="286" spans="7:21" x14ac:dyDescent="0.25">
      <c r="G286" s="23"/>
      <c r="H286" s="23"/>
      <c r="I286" s="23"/>
      <c r="J286" s="23"/>
      <c r="K286" s="23"/>
      <c r="L286" s="23"/>
      <c r="T286" s="40"/>
      <c r="U286" s="40"/>
    </row>
    <row r="287" spans="7:21" x14ac:dyDescent="0.25">
      <c r="G287" s="23"/>
      <c r="H287" s="23"/>
      <c r="I287" s="23"/>
      <c r="J287" s="23"/>
      <c r="K287" s="23"/>
      <c r="L287" s="23"/>
      <c r="T287" s="40"/>
      <c r="U287" s="40"/>
    </row>
    <row r="288" spans="7:21" x14ac:dyDescent="0.25">
      <c r="G288" s="23"/>
      <c r="H288" s="23"/>
      <c r="I288" s="23"/>
      <c r="J288" s="23"/>
      <c r="K288" s="23"/>
      <c r="L288" s="23"/>
      <c r="T288" s="40"/>
      <c r="U288" s="40"/>
    </row>
    <row r="289" spans="7:21" x14ac:dyDescent="0.25">
      <c r="G289" s="23"/>
      <c r="H289" s="23"/>
      <c r="I289" s="23"/>
      <c r="J289" s="23"/>
      <c r="K289" s="23"/>
      <c r="L289" s="23"/>
      <c r="T289" s="40"/>
      <c r="U289" s="40"/>
    </row>
    <row r="290" spans="7:21" x14ac:dyDescent="0.25">
      <c r="K290" s="23"/>
      <c r="L290" s="23"/>
      <c r="T290" s="40"/>
      <c r="U290" s="40"/>
    </row>
    <row r="291" spans="7:21" x14ac:dyDescent="0.25">
      <c r="K291" s="23"/>
      <c r="L291" s="23"/>
      <c r="T291" s="40"/>
      <c r="U291" s="40"/>
    </row>
    <row r="292" spans="7:21" x14ac:dyDescent="0.25">
      <c r="K292" s="23"/>
      <c r="L292" s="23"/>
      <c r="T292" s="40"/>
      <c r="U292" s="40"/>
    </row>
    <row r="293" spans="7:21" x14ac:dyDescent="0.25">
      <c r="K293" s="23"/>
      <c r="L293" s="23"/>
      <c r="T293" s="40"/>
      <c r="U293" s="40"/>
    </row>
    <row r="294" spans="7:21" x14ac:dyDescent="0.25">
      <c r="K294" s="23"/>
      <c r="L294" s="23"/>
      <c r="T294" s="40"/>
      <c r="U294" s="40"/>
    </row>
    <row r="295" spans="7:21" x14ac:dyDescent="0.25">
      <c r="K295" s="23"/>
      <c r="L295" s="23"/>
      <c r="T295" s="40"/>
      <c r="U295" s="40"/>
    </row>
    <row r="296" spans="7:21" x14ac:dyDescent="0.25">
      <c r="K296" s="23"/>
      <c r="L296" s="23"/>
      <c r="T296" s="40"/>
      <c r="U296" s="40"/>
    </row>
    <row r="297" spans="7:21" x14ac:dyDescent="0.25">
      <c r="K297" s="23"/>
      <c r="L297" s="23"/>
      <c r="T297" s="40"/>
      <c r="U297" s="40"/>
    </row>
    <row r="298" spans="7:21" x14ac:dyDescent="0.25">
      <c r="T298" s="40"/>
      <c r="U298" s="40"/>
    </row>
    <row r="299" spans="7:21" x14ac:dyDescent="0.25">
      <c r="T299" s="40"/>
      <c r="U299" s="40"/>
    </row>
    <row r="300" spans="7:21" x14ac:dyDescent="0.25">
      <c r="T300" s="40"/>
      <c r="U300" s="40"/>
    </row>
    <row r="301" spans="7:21" x14ac:dyDescent="0.25">
      <c r="T301" s="40"/>
      <c r="U301" s="40"/>
    </row>
    <row r="302" spans="7:21" x14ac:dyDescent="0.25">
      <c r="T302" s="40"/>
      <c r="U302" s="40"/>
    </row>
    <row r="303" spans="7:21" x14ac:dyDescent="0.25">
      <c r="T303" s="40"/>
      <c r="U303" s="40"/>
    </row>
    <row r="304" spans="7:21" x14ac:dyDescent="0.25">
      <c r="T304" s="40"/>
      <c r="U304" s="40"/>
    </row>
    <row r="305" spans="20:21" x14ac:dyDescent="0.25">
      <c r="T305" s="40"/>
      <c r="U305" s="40"/>
    </row>
    <row r="306" spans="20:21" x14ac:dyDescent="0.25">
      <c r="T306" s="40"/>
      <c r="U306" s="40"/>
    </row>
    <row r="307" spans="20:21" x14ac:dyDescent="0.25">
      <c r="T307" s="40"/>
      <c r="U307" s="40"/>
    </row>
    <row r="308" spans="20:21" x14ac:dyDescent="0.25">
      <c r="T308" s="40"/>
      <c r="U308" s="40"/>
    </row>
    <row r="309" spans="20:21" x14ac:dyDescent="0.25">
      <c r="T309" s="40"/>
      <c r="U309" s="40"/>
    </row>
    <row r="310" spans="20:21" x14ac:dyDescent="0.25">
      <c r="T310" s="40"/>
      <c r="U310" s="40"/>
    </row>
    <row r="311" spans="20:21" x14ac:dyDescent="0.25">
      <c r="T311" s="40"/>
      <c r="U311" s="40"/>
    </row>
    <row r="312" spans="20:21" x14ac:dyDescent="0.25">
      <c r="T312" s="40"/>
      <c r="U312" s="40"/>
    </row>
    <row r="313" spans="20:21" x14ac:dyDescent="0.25">
      <c r="T313" s="40"/>
      <c r="U313" s="40"/>
    </row>
    <row r="314" spans="20:21" x14ac:dyDescent="0.25">
      <c r="T314" s="40"/>
      <c r="U314" s="40"/>
    </row>
    <row r="315" spans="20:21" x14ac:dyDescent="0.25">
      <c r="T315" s="40"/>
      <c r="U315" s="40"/>
    </row>
    <row r="316" spans="20:21" x14ac:dyDescent="0.25">
      <c r="T316" s="40"/>
      <c r="U316" s="40"/>
    </row>
    <row r="317" spans="20:21" x14ac:dyDescent="0.25">
      <c r="T317" s="40"/>
      <c r="U317" s="40"/>
    </row>
    <row r="318" spans="20:21" x14ac:dyDescent="0.25">
      <c r="T318" s="40"/>
      <c r="U318" s="40"/>
    </row>
    <row r="319" spans="20:21" x14ac:dyDescent="0.25">
      <c r="T319" s="40"/>
      <c r="U319" s="40"/>
    </row>
    <row r="320" spans="20:21" x14ac:dyDescent="0.25">
      <c r="T320" s="40"/>
      <c r="U320" s="40"/>
    </row>
    <row r="321" spans="20:21" x14ac:dyDescent="0.25">
      <c r="T321" s="40"/>
      <c r="U321" s="40"/>
    </row>
    <row r="322" spans="20:21" x14ac:dyDescent="0.25">
      <c r="T322" s="40"/>
      <c r="U322" s="40"/>
    </row>
    <row r="323" spans="20:21" x14ac:dyDescent="0.25">
      <c r="T323" s="40"/>
      <c r="U323" s="40"/>
    </row>
    <row r="324" spans="20:21" x14ac:dyDescent="0.25">
      <c r="T324" s="40"/>
      <c r="U324" s="40"/>
    </row>
    <row r="325" spans="20:21" x14ac:dyDescent="0.25">
      <c r="T325" s="40"/>
      <c r="U325" s="40"/>
    </row>
    <row r="326" spans="20:21" x14ac:dyDescent="0.25">
      <c r="T326" s="40"/>
      <c r="U326" s="40"/>
    </row>
    <row r="327" spans="20:21" x14ac:dyDescent="0.25">
      <c r="T327" s="40"/>
      <c r="U327" s="40"/>
    </row>
    <row r="328" spans="20:21" x14ac:dyDescent="0.25">
      <c r="T328" s="40"/>
      <c r="U328" s="40"/>
    </row>
    <row r="329" spans="20:21" x14ac:dyDescent="0.25">
      <c r="T329" s="40"/>
      <c r="U329" s="40"/>
    </row>
    <row r="330" spans="20:21" x14ac:dyDescent="0.25">
      <c r="T330" s="40"/>
      <c r="U330" s="40"/>
    </row>
    <row r="331" spans="20:21" x14ac:dyDescent="0.25">
      <c r="T331" s="40"/>
      <c r="U331" s="40"/>
    </row>
    <row r="332" spans="20:21" x14ac:dyDescent="0.25">
      <c r="T332" s="40"/>
      <c r="U332" s="40"/>
    </row>
    <row r="333" spans="20:21" x14ac:dyDescent="0.25">
      <c r="T333" s="40"/>
      <c r="U333" s="40"/>
    </row>
    <row r="334" spans="20:21" x14ac:dyDescent="0.25">
      <c r="T334" s="40"/>
      <c r="U334" s="40"/>
    </row>
    <row r="335" spans="20:21" x14ac:dyDescent="0.25">
      <c r="T335" s="40"/>
      <c r="U335" s="40"/>
    </row>
    <row r="336" spans="20:21" x14ac:dyDescent="0.25">
      <c r="T336" s="40"/>
      <c r="U336" s="40"/>
    </row>
    <row r="337" spans="20:21" x14ac:dyDescent="0.25">
      <c r="T337" s="40"/>
      <c r="U337" s="40"/>
    </row>
    <row r="338" spans="20:21" x14ac:dyDescent="0.25">
      <c r="T338" s="40"/>
      <c r="U338" s="40"/>
    </row>
    <row r="339" spans="20:21" x14ac:dyDescent="0.25">
      <c r="T339" s="40"/>
      <c r="U339" s="40"/>
    </row>
    <row r="340" spans="20:21" x14ac:dyDescent="0.25">
      <c r="T340" s="40"/>
      <c r="U340" s="40"/>
    </row>
    <row r="341" spans="20:21" x14ac:dyDescent="0.25">
      <c r="T341" s="40"/>
      <c r="U341" s="40"/>
    </row>
    <row r="342" spans="20:21" x14ac:dyDescent="0.25">
      <c r="T342" s="40"/>
      <c r="U342" s="40"/>
    </row>
    <row r="343" spans="20:21" x14ac:dyDescent="0.25">
      <c r="T343" s="40"/>
      <c r="U343" s="40"/>
    </row>
    <row r="344" spans="20:21" x14ac:dyDescent="0.25">
      <c r="T344" s="40"/>
      <c r="U344" s="40"/>
    </row>
    <row r="345" spans="20:21" x14ac:dyDescent="0.25">
      <c r="T345" s="40"/>
      <c r="U345" s="40"/>
    </row>
    <row r="346" spans="20:21" x14ac:dyDescent="0.25">
      <c r="T346" s="40"/>
      <c r="U346" s="40"/>
    </row>
    <row r="347" spans="20:21" x14ac:dyDescent="0.25">
      <c r="T347" s="40"/>
      <c r="U347" s="40"/>
    </row>
    <row r="348" spans="20:21" x14ac:dyDescent="0.25">
      <c r="T348" s="40"/>
      <c r="U348" s="40"/>
    </row>
    <row r="349" spans="20:21" x14ac:dyDescent="0.25">
      <c r="T349" s="40"/>
      <c r="U349" s="40"/>
    </row>
    <row r="350" spans="20:21" x14ac:dyDescent="0.25">
      <c r="T350" s="40"/>
      <c r="U350" s="40"/>
    </row>
    <row r="351" spans="20:21" x14ac:dyDescent="0.25">
      <c r="T351" s="40"/>
      <c r="U351" s="40"/>
    </row>
    <row r="352" spans="20:21" x14ac:dyDescent="0.25">
      <c r="T352" s="40"/>
      <c r="U352" s="40"/>
    </row>
    <row r="353" spans="20:21" x14ac:dyDescent="0.25">
      <c r="T353" s="40"/>
      <c r="U353" s="40"/>
    </row>
    <row r="354" spans="20:21" x14ac:dyDescent="0.25">
      <c r="T354" s="40"/>
      <c r="U354" s="40"/>
    </row>
    <row r="355" spans="20:21" x14ac:dyDescent="0.25">
      <c r="T355" s="40"/>
      <c r="U355" s="40"/>
    </row>
    <row r="356" spans="20:21" x14ac:dyDescent="0.25">
      <c r="T356" s="40"/>
      <c r="U356" s="40"/>
    </row>
    <row r="357" spans="20:21" x14ac:dyDescent="0.25">
      <c r="T357" s="40"/>
      <c r="U357" s="40"/>
    </row>
    <row r="358" spans="20:21" x14ac:dyDescent="0.25">
      <c r="T358" s="40"/>
      <c r="U358" s="40"/>
    </row>
    <row r="359" spans="20:21" x14ac:dyDescent="0.25">
      <c r="T359" s="40"/>
      <c r="U359" s="40"/>
    </row>
    <row r="360" spans="20:21" x14ac:dyDescent="0.25">
      <c r="T360" s="40"/>
      <c r="U360" s="40"/>
    </row>
    <row r="361" spans="20:21" x14ac:dyDescent="0.25">
      <c r="T361" s="40"/>
      <c r="U361" s="40"/>
    </row>
    <row r="362" spans="20:21" x14ac:dyDescent="0.25">
      <c r="T362" s="40"/>
      <c r="U362" s="40"/>
    </row>
    <row r="363" spans="20:21" x14ac:dyDescent="0.25">
      <c r="T363" s="40"/>
      <c r="U363" s="40"/>
    </row>
    <row r="364" spans="20:21" x14ac:dyDescent="0.25">
      <c r="T364" s="40"/>
      <c r="U364" s="40"/>
    </row>
    <row r="365" spans="20:21" x14ac:dyDescent="0.25">
      <c r="T365" s="40"/>
      <c r="U365" s="40"/>
    </row>
    <row r="366" spans="20:21" x14ac:dyDescent="0.25">
      <c r="T366" s="40"/>
      <c r="U366" s="40"/>
    </row>
    <row r="367" spans="20:21" x14ac:dyDescent="0.25">
      <c r="T367" s="40"/>
      <c r="U367" s="40"/>
    </row>
    <row r="368" spans="20:21" x14ac:dyDescent="0.25">
      <c r="T368" s="40"/>
      <c r="U368" s="40"/>
    </row>
    <row r="369" spans="20:21" x14ac:dyDescent="0.25">
      <c r="T369" s="40"/>
      <c r="U369" s="40"/>
    </row>
    <row r="370" spans="20:21" x14ac:dyDescent="0.25">
      <c r="T370" s="40"/>
      <c r="U370" s="40"/>
    </row>
    <row r="371" spans="20:21" x14ac:dyDescent="0.25">
      <c r="T371" s="40"/>
      <c r="U371" s="40"/>
    </row>
    <row r="372" spans="20:21" x14ac:dyDescent="0.25">
      <c r="T372" s="40"/>
      <c r="U372" s="40"/>
    </row>
    <row r="373" spans="20:21" x14ac:dyDescent="0.25">
      <c r="T373" s="40"/>
      <c r="U373" s="40"/>
    </row>
    <row r="374" spans="20:21" x14ac:dyDescent="0.25">
      <c r="T374" s="40"/>
      <c r="U374" s="40"/>
    </row>
    <row r="375" spans="20:21" x14ac:dyDescent="0.25">
      <c r="T375" s="40"/>
      <c r="U375" s="40"/>
    </row>
    <row r="376" spans="20:21" x14ac:dyDescent="0.25">
      <c r="T376" s="40"/>
      <c r="U376" s="40"/>
    </row>
    <row r="377" spans="20:21" x14ac:dyDescent="0.25">
      <c r="T377" s="40"/>
      <c r="U377" s="40"/>
    </row>
    <row r="378" spans="20:21" x14ac:dyDescent="0.25">
      <c r="T378" s="40"/>
      <c r="U378" s="40"/>
    </row>
    <row r="379" spans="20:21" x14ac:dyDescent="0.25">
      <c r="T379" s="40"/>
      <c r="U379" s="40"/>
    </row>
    <row r="380" spans="20:21" x14ac:dyDescent="0.25">
      <c r="T380" s="40"/>
      <c r="U380" s="40"/>
    </row>
    <row r="381" spans="20:21" x14ac:dyDescent="0.25">
      <c r="T381" s="40"/>
      <c r="U381" s="40"/>
    </row>
    <row r="382" spans="20:21" x14ac:dyDescent="0.25">
      <c r="T382" s="40"/>
      <c r="U382" s="40"/>
    </row>
    <row r="383" spans="20:21" x14ac:dyDescent="0.25">
      <c r="T383" s="40"/>
      <c r="U383" s="40"/>
    </row>
    <row r="384" spans="20:21" x14ac:dyDescent="0.25">
      <c r="T384" s="40"/>
      <c r="U384" s="40"/>
    </row>
    <row r="385" spans="20:21" x14ac:dyDescent="0.25">
      <c r="T385" s="40"/>
      <c r="U385" s="40"/>
    </row>
    <row r="386" spans="20:21" x14ac:dyDescent="0.25">
      <c r="T386" s="40"/>
      <c r="U386" s="40"/>
    </row>
    <row r="387" spans="20:21" x14ac:dyDescent="0.25">
      <c r="T387" s="40"/>
      <c r="U387" s="40"/>
    </row>
    <row r="388" spans="20:21" x14ac:dyDescent="0.25">
      <c r="T388" s="40"/>
      <c r="U388" s="40"/>
    </row>
    <row r="389" spans="20:21" x14ac:dyDescent="0.25">
      <c r="T389" s="40"/>
      <c r="U389" s="40"/>
    </row>
    <row r="390" spans="20:21" x14ac:dyDescent="0.25">
      <c r="T390" s="40"/>
      <c r="U390" s="40"/>
    </row>
    <row r="391" spans="20:21" x14ac:dyDescent="0.25">
      <c r="T391" s="40"/>
      <c r="U391" s="40"/>
    </row>
    <row r="392" spans="20:21" x14ac:dyDescent="0.25">
      <c r="T392" s="40"/>
      <c r="U392" s="40"/>
    </row>
    <row r="393" spans="20:21" x14ac:dyDescent="0.25">
      <c r="T393" s="40"/>
      <c r="U393" s="40"/>
    </row>
    <row r="394" spans="20:21" x14ac:dyDescent="0.25">
      <c r="T394" s="40"/>
      <c r="U394" s="40"/>
    </row>
    <row r="395" spans="20:21" x14ac:dyDescent="0.25">
      <c r="T395" s="40"/>
      <c r="U395" s="40"/>
    </row>
    <row r="396" spans="20:21" x14ac:dyDescent="0.25">
      <c r="T396" s="40"/>
      <c r="U396" s="40"/>
    </row>
    <row r="397" spans="20:21" x14ac:dyDescent="0.25">
      <c r="T397" s="40"/>
      <c r="U397" s="40"/>
    </row>
    <row r="398" spans="20:21" x14ac:dyDescent="0.25">
      <c r="T398" s="40"/>
      <c r="U398" s="40"/>
    </row>
    <row r="399" spans="20:21" x14ac:dyDescent="0.25">
      <c r="T399" s="40"/>
      <c r="U399" s="40"/>
    </row>
    <row r="400" spans="20:21" x14ac:dyDescent="0.25">
      <c r="T400" s="40"/>
      <c r="U400" s="40"/>
    </row>
    <row r="401" spans="20:21" x14ac:dyDescent="0.25">
      <c r="T401" s="40"/>
      <c r="U401" s="40"/>
    </row>
    <row r="402" spans="20:21" x14ac:dyDescent="0.25">
      <c r="T402" s="40"/>
      <c r="U402" s="40"/>
    </row>
    <row r="403" spans="20:21" x14ac:dyDescent="0.25">
      <c r="T403" s="40"/>
      <c r="U403" s="40"/>
    </row>
    <row r="404" spans="20:21" x14ac:dyDescent="0.25">
      <c r="T404" s="40"/>
      <c r="U404" s="40"/>
    </row>
    <row r="405" spans="20:21" x14ac:dyDescent="0.25">
      <c r="T405" s="40"/>
      <c r="U405" s="40"/>
    </row>
    <row r="406" spans="20:21" x14ac:dyDescent="0.25">
      <c r="T406" s="40"/>
      <c r="U406" s="40"/>
    </row>
    <row r="407" spans="20:21" x14ac:dyDescent="0.25">
      <c r="T407" s="40"/>
      <c r="U407" s="40"/>
    </row>
    <row r="408" spans="20:21" x14ac:dyDescent="0.25">
      <c r="T408" s="40"/>
      <c r="U408" s="40"/>
    </row>
    <row r="409" spans="20:21" x14ac:dyDescent="0.25">
      <c r="T409" s="40"/>
      <c r="U409" s="40"/>
    </row>
    <row r="410" spans="20:21" x14ac:dyDescent="0.25">
      <c r="T410" s="40"/>
      <c r="U410" s="40"/>
    </row>
    <row r="411" spans="20:21" x14ac:dyDescent="0.25">
      <c r="T411" s="40"/>
      <c r="U411" s="40"/>
    </row>
    <row r="412" spans="20:21" x14ac:dyDescent="0.25">
      <c r="T412" s="40"/>
      <c r="U412" s="40"/>
    </row>
    <row r="413" spans="20:21" x14ac:dyDescent="0.25">
      <c r="T413" s="40"/>
      <c r="U413" s="40"/>
    </row>
    <row r="414" spans="20:21" x14ac:dyDescent="0.25">
      <c r="T414" s="40"/>
      <c r="U414" s="40"/>
    </row>
    <row r="415" spans="20:21" x14ac:dyDescent="0.25">
      <c r="T415" s="40"/>
      <c r="U415" s="40"/>
    </row>
    <row r="416" spans="20:21" x14ac:dyDescent="0.25">
      <c r="T416" s="40"/>
      <c r="U416" s="40"/>
    </row>
    <row r="417" spans="20:21" x14ac:dyDescent="0.25">
      <c r="T417" s="40"/>
      <c r="U417" s="40"/>
    </row>
    <row r="418" spans="20:21" x14ac:dyDescent="0.25">
      <c r="T418" s="40"/>
      <c r="U418" s="40"/>
    </row>
    <row r="419" spans="20:21" x14ac:dyDescent="0.25">
      <c r="T419" s="40"/>
      <c r="U419" s="40"/>
    </row>
    <row r="420" spans="20:21" x14ac:dyDescent="0.25">
      <c r="T420" s="40"/>
      <c r="U420" s="40"/>
    </row>
    <row r="421" spans="20:21" x14ac:dyDescent="0.25">
      <c r="T421" s="40"/>
      <c r="U421" s="40"/>
    </row>
    <row r="422" spans="20:21" x14ac:dyDescent="0.25">
      <c r="T422" s="40"/>
      <c r="U422" s="40"/>
    </row>
    <row r="423" spans="20:21" x14ac:dyDescent="0.25">
      <c r="T423" s="40"/>
      <c r="U423" s="40"/>
    </row>
    <row r="424" spans="20:21" x14ac:dyDescent="0.25">
      <c r="T424" s="40"/>
      <c r="U424" s="40"/>
    </row>
    <row r="425" spans="20:21" x14ac:dyDescent="0.25">
      <c r="T425" s="40"/>
      <c r="U425" s="40"/>
    </row>
    <row r="426" spans="20:21" x14ac:dyDescent="0.25">
      <c r="T426" s="40"/>
      <c r="U426" s="40"/>
    </row>
    <row r="427" spans="20:21" x14ac:dyDescent="0.25">
      <c r="T427" s="40"/>
      <c r="U427" s="40"/>
    </row>
    <row r="428" spans="20:21" x14ac:dyDescent="0.25">
      <c r="T428" s="40"/>
      <c r="U428" s="40"/>
    </row>
    <row r="429" spans="20:21" x14ac:dyDescent="0.25">
      <c r="T429" s="40"/>
      <c r="U429" s="40"/>
    </row>
    <row r="430" spans="20:21" x14ac:dyDescent="0.25">
      <c r="T430" s="40"/>
      <c r="U430" s="40"/>
    </row>
    <row r="431" spans="20:21" x14ac:dyDescent="0.25">
      <c r="T431" s="40"/>
      <c r="U431" s="40"/>
    </row>
    <row r="432" spans="20:21" x14ac:dyDescent="0.25">
      <c r="T432" s="40"/>
      <c r="U432" s="40"/>
    </row>
    <row r="433" spans="20:21" x14ac:dyDescent="0.25">
      <c r="T433" s="40"/>
      <c r="U433" s="40"/>
    </row>
    <row r="434" spans="20:21" x14ac:dyDescent="0.25">
      <c r="T434" s="40"/>
      <c r="U434" s="40"/>
    </row>
    <row r="435" spans="20:21" x14ac:dyDescent="0.25">
      <c r="T435" s="40"/>
      <c r="U435" s="40"/>
    </row>
    <row r="436" spans="20:21" x14ac:dyDescent="0.25">
      <c r="T436" s="40"/>
      <c r="U436" s="40"/>
    </row>
    <row r="437" spans="20:21" x14ac:dyDescent="0.25">
      <c r="T437" s="40"/>
      <c r="U437" s="40"/>
    </row>
    <row r="438" spans="20:21" x14ac:dyDescent="0.25">
      <c r="T438" s="40"/>
      <c r="U438" s="40"/>
    </row>
    <row r="439" spans="20:21" x14ac:dyDescent="0.25">
      <c r="T439" s="40"/>
      <c r="U439" s="40"/>
    </row>
    <row r="440" spans="20:21" x14ac:dyDescent="0.25">
      <c r="T440" s="40"/>
      <c r="U440" s="40"/>
    </row>
    <row r="441" spans="20:21" x14ac:dyDescent="0.25">
      <c r="T441" s="40"/>
      <c r="U441" s="40"/>
    </row>
    <row r="442" spans="20:21" x14ac:dyDescent="0.25">
      <c r="T442" s="40"/>
      <c r="U442" s="40"/>
    </row>
    <row r="443" spans="20:21" x14ac:dyDescent="0.25">
      <c r="T443" s="40"/>
      <c r="U443" s="40"/>
    </row>
    <row r="444" spans="20:21" x14ac:dyDescent="0.25">
      <c r="T444" s="40"/>
      <c r="U444" s="40"/>
    </row>
    <row r="445" spans="20:21" x14ac:dyDescent="0.25">
      <c r="T445" s="40"/>
      <c r="U445" s="40"/>
    </row>
    <row r="446" spans="20:21" x14ac:dyDescent="0.25">
      <c r="T446" s="40"/>
      <c r="U446" s="40"/>
    </row>
    <row r="447" spans="20:21" x14ac:dyDescent="0.25">
      <c r="T447" s="40"/>
      <c r="U447" s="40"/>
    </row>
    <row r="448" spans="20:21" x14ac:dyDescent="0.25">
      <c r="T448" s="40"/>
      <c r="U448" s="40"/>
    </row>
    <row r="449" spans="20:21" x14ac:dyDescent="0.25">
      <c r="T449" s="40"/>
      <c r="U449" s="40"/>
    </row>
    <row r="450" spans="20:21" x14ac:dyDescent="0.25">
      <c r="T450" s="40"/>
      <c r="U450" s="40"/>
    </row>
    <row r="451" spans="20:21" x14ac:dyDescent="0.25">
      <c r="T451" s="40"/>
      <c r="U451" s="40"/>
    </row>
    <row r="452" spans="20:21" x14ac:dyDescent="0.25">
      <c r="T452" s="40"/>
      <c r="U452" s="40"/>
    </row>
    <row r="453" spans="20:21" x14ac:dyDescent="0.25">
      <c r="T453" s="40"/>
      <c r="U453" s="40"/>
    </row>
    <row r="454" spans="20:21" x14ac:dyDescent="0.25">
      <c r="T454" s="40"/>
      <c r="U454" s="40"/>
    </row>
    <row r="455" spans="20:21" x14ac:dyDescent="0.25">
      <c r="T455" s="40"/>
      <c r="U455" s="40"/>
    </row>
    <row r="456" spans="20:21" x14ac:dyDescent="0.25">
      <c r="T456" s="40"/>
      <c r="U456" s="40"/>
    </row>
    <row r="457" spans="20:21" x14ac:dyDescent="0.25">
      <c r="T457" s="40"/>
      <c r="U457" s="40"/>
    </row>
    <row r="458" spans="20:21" x14ac:dyDescent="0.25">
      <c r="T458" s="40"/>
      <c r="U458" s="40"/>
    </row>
    <row r="459" spans="20:21" x14ac:dyDescent="0.25">
      <c r="T459" s="40"/>
      <c r="U459" s="40"/>
    </row>
    <row r="460" spans="20:21" x14ac:dyDescent="0.25">
      <c r="T460" s="40"/>
      <c r="U460" s="40"/>
    </row>
    <row r="461" spans="20:21" x14ac:dyDescent="0.25">
      <c r="T461" s="40"/>
      <c r="U461" s="40"/>
    </row>
    <row r="462" spans="20:21" x14ac:dyDescent="0.25">
      <c r="T462" s="40"/>
      <c r="U462" s="40"/>
    </row>
    <row r="463" spans="20:21" x14ac:dyDescent="0.25">
      <c r="T463" s="40"/>
      <c r="U463" s="40"/>
    </row>
    <row r="464" spans="20:21" x14ac:dyDescent="0.25">
      <c r="T464" s="40"/>
      <c r="U464" s="40"/>
    </row>
    <row r="465" spans="20:21" x14ac:dyDescent="0.25">
      <c r="T465" s="40"/>
      <c r="U465" s="40"/>
    </row>
    <row r="466" spans="20:21" x14ac:dyDescent="0.25">
      <c r="T466" s="40"/>
      <c r="U466" s="40"/>
    </row>
    <row r="467" spans="20:21" x14ac:dyDescent="0.25">
      <c r="T467" s="40"/>
      <c r="U467" s="40"/>
    </row>
    <row r="468" spans="20:21" x14ac:dyDescent="0.25">
      <c r="T468" s="40"/>
      <c r="U468" s="40"/>
    </row>
    <row r="469" spans="20:21" x14ac:dyDescent="0.25">
      <c r="T469" s="40"/>
      <c r="U469" s="40"/>
    </row>
    <row r="470" spans="20:21" x14ac:dyDescent="0.25">
      <c r="T470" s="40"/>
      <c r="U470" s="40"/>
    </row>
    <row r="471" spans="20:21" x14ac:dyDescent="0.25">
      <c r="T471" s="40"/>
      <c r="U471" s="40"/>
    </row>
    <row r="472" spans="20:21" x14ac:dyDescent="0.25">
      <c r="T472" s="40"/>
      <c r="U472" s="40"/>
    </row>
    <row r="473" spans="20:21" x14ac:dyDescent="0.25">
      <c r="T473" s="40"/>
      <c r="U473" s="40"/>
    </row>
    <row r="474" spans="20:21" x14ac:dyDescent="0.25">
      <c r="T474" s="40"/>
      <c r="U474" s="40"/>
    </row>
    <row r="475" spans="20:21" x14ac:dyDescent="0.25">
      <c r="T475" s="40"/>
      <c r="U475" s="40"/>
    </row>
    <row r="476" spans="20:21" x14ac:dyDescent="0.25">
      <c r="T476" s="40"/>
      <c r="U476" s="40"/>
    </row>
    <row r="477" spans="20:21" x14ac:dyDescent="0.25">
      <c r="T477" s="40"/>
      <c r="U477" s="40"/>
    </row>
    <row r="478" spans="20:21" x14ac:dyDescent="0.25">
      <c r="T478" s="40"/>
      <c r="U478" s="40"/>
    </row>
    <row r="479" spans="20:21" x14ac:dyDescent="0.25">
      <c r="T479" s="40"/>
      <c r="U479" s="40"/>
    </row>
    <row r="480" spans="20:21" x14ac:dyDescent="0.25">
      <c r="T480" s="40"/>
      <c r="U480" s="40"/>
    </row>
    <row r="481" spans="20:21" x14ac:dyDescent="0.25">
      <c r="T481" s="40"/>
      <c r="U481" s="40"/>
    </row>
    <row r="482" spans="20:21" x14ac:dyDescent="0.25">
      <c r="T482" s="40"/>
      <c r="U482" s="40"/>
    </row>
    <row r="483" spans="20:21" x14ac:dyDescent="0.25">
      <c r="T483" s="40"/>
      <c r="U483" s="40"/>
    </row>
    <row r="484" spans="20:21" x14ac:dyDescent="0.25">
      <c r="T484" s="40"/>
      <c r="U484" s="40"/>
    </row>
    <row r="485" spans="20:21" x14ac:dyDescent="0.25">
      <c r="T485" s="40"/>
      <c r="U485" s="40"/>
    </row>
    <row r="486" spans="20:21" x14ac:dyDescent="0.25">
      <c r="T486" s="40"/>
      <c r="U486" s="40"/>
    </row>
    <row r="487" spans="20:21" x14ac:dyDescent="0.25">
      <c r="T487" s="40"/>
      <c r="U487" s="40"/>
    </row>
    <row r="488" spans="20:21" x14ac:dyDescent="0.25">
      <c r="T488" s="40"/>
      <c r="U488" s="40"/>
    </row>
    <row r="489" spans="20:21" x14ac:dyDescent="0.25">
      <c r="T489" s="40"/>
      <c r="U489" s="40"/>
    </row>
    <row r="490" spans="20:21" x14ac:dyDescent="0.25">
      <c r="T490" s="40"/>
      <c r="U490" s="40"/>
    </row>
    <row r="491" spans="20:21" x14ac:dyDescent="0.25">
      <c r="T491" s="40"/>
      <c r="U491" s="40"/>
    </row>
    <row r="492" spans="20:21" x14ac:dyDescent="0.25">
      <c r="T492" s="40"/>
      <c r="U492" s="40"/>
    </row>
    <row r="493" spans="20:21" x14ac:dyDescent="0.25">
      <c r="T493" s="40"/>
      <c r="U493" s="40"/>
    </row>
    <row r="494" spans="20:21" x14ac:dyDescent="0.25">
      <c r="T494" s="40"/>
      <c r="U494" s="40"/>
    </row>
    <row r="495" spans="20:21" x14ac:dyDescent="0.25">
      <c r="T495" s="40"/>
      <c r="U495" s="40"/>
    </row>
    <row r="496" spans="20:21" x14ac:dyDescent="0.25">
      <c r="T496" s="40"/>
      <c r="U496" s="40"/>
    </row>
    <row r="497" spans="20:21" x14ac:dyDescent="0.25">
      <c r="T497" s="40"/>
      <c r="U497" s="40"/>
    </row>
    <row r="498" spans="20:21" x14ac:dyDescent="0.25">
      <c r="T498" s="40"/>
      <c r="U498" s="40"/>
    </row>
    <row r="499" spans="20:21" x14ac:dyDescent="0.25">
      <c r="T499" s="40"/>
      <c r="U499" s="40"/>
    </row>
    <row r="500" spans="20:21" x14ac:dyDescent="0.25">
      <c r="T500" s="40"/>
      <c r="U500" s="40"/>
    </row>
    <row r="501" spans="20:21" x14ac:dyDescent="0.25">
      <c r="T501" s="40"/>
      <c r="U501" s="40"/>
    </row>
    <row r="502" spans="20:21" x14ac:dyDescent="0.25">
      <c r="T502" s="40"/>
      <c r="U502" s="40"/>
    </row>
    <row r="503" spans="20:21" x14ac:dyDescent="0.25">
      <c r="T503" s="40"/>
      <c r="U503" s="40"/>
    </row>
    <row r="504" spans="20:21" x14ac:dyDescent="0.25">
      <c r="T504" s="40"/>
      <c r="U504" s="40"/>
    </row>
    <row r="505" spans="20:21" x14ac:dyDescent="0.25">
      <c r="T505" s="40"/>
      <c r="U505" s="40"/>
    </row>
    <row r="506" spans="20:21" x14ac:dyDescent="0.25">
      <c r="T506" s="40"/>
      <c r="U506" s="40"/>
    </row>
    <row r="507" spans="20:21" x14ac:dyDescent="0.25">
      <c r="T507" s="40"/>
      <c r="U507" s="40"/>
    </row>
    <row r="508" spans="20:21" x14ac:dyDescent="0.25">
      <c r="T508" s="40"/>
      <c r="U508" s="40"/>
    </row>
    <row r="509" spans="20:21" x14ac:dyDescent="0.25">
      <c r="T509" s="40"/>
      <c r="U509" s="40"/>
    </row>
    <row r="510" spans="20:21" x14ac:dyDescent="0.25">
      <c r="T510" s="40"/>
      <c r="U510" s="40"/>
    </row>
    <row r="511" spans="20:21" x14ac:dyDescent="0.25">
      <c r="T511" s="40"/>
      <c r="U511" s="40"/>
    </row>
    <row r="512" spans="20:21" x14ac:dyDescent="0.25">
      <c r="T512" s="40"/>
      <c r="U512" s="40"/>
    </row>
    <row r="513" spans="20:21" x14ac:dyDescent="0.25">
      <c r="T513" s="40"/>
      <c r="U513" s="40"/>
    </row>
    <row r="514" spans="20:21" x14ac:dyDescent="0.25">
      <c r="T514" s="40"/>
      <c r="U514" s="40"/>
    </row>
    <row r="515" spans="20:21" x14ac:dyDescent="0.25">
      <c r="T515" s="40"/>
      <c r="U515" s="40"/>
    </row>
    <row r="516" spans="20:21" x14ac:dyDescent="0.25">
      <c r="T516" s="40"/>
      <c r="U516" s="40"/>
    </row>
    <row r="517" spans="20:21" x14ac:dyDescent="0.25">
      <c r="T517" s="40"/>
      <c r="U517" s="40"/>
    </row>
    <row r="518" spans="20:21" x14ac:dyDescent="0.25">
      <c r="T518" s="40"/>
      <c r="U518" s="40"/>
    </row>
    <row r="519" spans="20:21" x14ac:dyDescent="0.25">
      <c r="T519" s="40"/>
      <c r="U519" s="40"/>
    </row>
    <row r="520" spans="20:21" x14ac:dyDescent="0.25">
      <c r="T520" s="40"/>
      <c r="U520" s="40"/>
    </row>
    <row r="521" spans="20:21" x14ac:dyDescent="0.25">
      <c r="T521" s="40"/>
      <c r="U521" s="40"/>
    </row>
    <row r="522" spans="20:21" x14ac:dyDescent="0.25">
      <c r="T522" s="40"/>
      <c r="U522" s="40"/>
    </row>
    <row r="523" spans="20:21" x14ac:dyDescent="0.25">
      <c r="T523" s="40"/>
      <c r="U523" s="40"/>
    </row>
    <row r="524" spans="20:21" x14ac:dyDescent="0.25">
      <c r="T524" s="40"/>
      <c r="U524" s="40"/>
    </row>
    <row r="525" spans="20:21" x14ac:dyDescent="0.25">
      <c r="T525" s="40"/>
      <c r="U525" s="40"/>
    </row>
    <row r="526" spans="20:21" x14ac:dyDescent="0.25">
      <c r="T526" s="40"/>
      <c r="U526" s="40"/>
    </row>
    <row r="527" spans="20:21" x14ac:dyDescent="0.25">
      <c r="T527" s="40"/>
      <c r="U527" s="40"/>
    </row>
    <row r="528" spans="20:21" x14ac:dyDescent="0.25">
      <c r="T528" s="40"/>
      <c r="U528" s="40"/>
    </row>
    <row r="529" spans="20:21" x14ac:dyDescent="0.25">
      <c r="T529" s="40"/>
      <c r="U529" s="40"/>
    </row>
    <row r="530" spans="20:21" x14ac:dyDescent="0.25">
      <c r="T530" s="40"/>
      <c r="U530" s="40"/>
    </row>
    <row r="531" spans="20:21" x14ac:dyDescent="0.25">
      <c r="T531" s="40"/>
      <c r="U531" s="40"/>
    </row>
    <row r="532" spans="20:21" x14ac:dyDescent="0.25">
      <c r="T532" s="40"/>
      <c r="U532" s="40"/>
    </row>
    <row r="533" spans="20:21" x14ac:dyDescent="0.25">
      <c r="T533" s="40"/>
      <c r="U533" s="40"/>
    </row>
    <row r="534" spans="20:21" x14ac:dyDescent="0.25">
      <c r="T534" s="40"/>
      <c r="U534" s="40"/>
    </row>
    <row r="535" spans="20:21" x14ac:dyDescent="0.25">
      <c r="T535" s="40"/>
      <c r="U535" s="40"/>
    </row>
    <row r="536" spans="20:21" x14ac:dyDescent="0.25">
      <c r="T536" s="40"/>
      <c r="U536" s="40"/>
    </row>
    <row r="537" spans="20:21" x14ac:dyDescent="0.25">
      <c r="T537" s="40"/>
      <c r="U537" s="40"/>
    </row>
    <row r="538" spans="20:21" x14ac:dyDescent="0.25">
      <c r="T538" s="40"/>
      <c r="U538" s="40"/>
    </row>
    <row r="539" spans="20:21" x14ac:dyDescent="0.25">
      <c r="T539" s="40"/>
      <c r="U539" s="40"/>
    </row>
    <row r="540" spans="20:21" x14ac:dyDescent="0.25">
      <c r="T540" s="40"/>
      <c r="U540" s="40"/>
    </row>
    <row r="541" spans="20:21" x14ac:dyDescent="0.25">
      <c r="T541" s="40"/>
      <c r="U541" s="40"/>
    </row>
    <row r="542" spans="20:21" x14ac:dyDescent="0.25">
      <c r="T542" s="40"/>
      <c r="U542" s="40"/>
    </row>
    <row r="543" spans="20:21" x14ac:dyDescent="0.25">
      <c r="T543" s="40"/>
      <c r="U543" s="40"/>
    </row>
    <row r="544" spans="20:21" x14ac:dyDescent="0.25">
      <c r="T544" s="40"/>
      <c r="U544" s="40"/>
    </row>
    <row r="545" spans="20:21" x14ac:dyDescent="0.25">
      <c r="T545" s="40"/>
      <c r="U545" s="40"/>
    </row>
    <row r="546" spans="20:21" x14ac:dyDescent="0.25">
      <c r="T546" s="40"/>
      <c r="U546" s="40"/>
    </row>
    <row r="547" spans="20:21" x14ac:dyDescent="0.25">
      <c r="T547" s="40"/>
      <c r="U547" s="40"/>
    </row>
    <row r="548" spans="20:21" x14ac:dyDescent="0.25">
      <c r="T548" s="40"/>
      <c r="U548" s="40"/>
    </row>
    <row r="549" spans="20:21" x14ac:dyDescent="0.25">
      <c r="T549" s="40"/>
      <c r="U549" s="40"/>
    </row>
    <row r="550" spans="20:21" x14ac:dyDescent="0.25">
      <c r="T550" s="40"/>
      <c r="U550" s="40"/>
    </row>
    <row r="551" spans="20:21" x14ac:dyDescent="0.25">
      <c r="T551" s="40"/>
      <c r="U551" s="40"/>
    </row>
    <row r="552" spans="20:21" x14ac:dyDescent="0.25">
      <c r="T552" s="40"/>
      <c r="U552" s="40"/>
    </row>
    <row r="553" spans="20:21" x14ac:dyDescent="0.25">
      <c r="T553" s="40"/>
      <c r="U553" s="40"/>
    </row>
    <row r="554" spans="20:21" x14ac:dyDescent="0.25">
      <c r="T554" s="40"/>
      <c r="U554" s="40"/>
    </row>
    <row r="555" spans="20:21" x14ac:dyDescent="0.25">
      <c r="T555" s="40"/>
      <c r="U555" s="40"/>
    </row>
    <row r="556" spans="20:21" x14ac:dyDescent="0.25">
      <c r="T556" s="40"/>
      <c r="U556" s="40"/>
    </row>
    <row r="557" spans="20:21" x14ac:dyDescent="0.25">
      <c r="T557" s="40"/>
      <c r="U557" s="40"/>
    </row>
    <row r="558" spans="20:21" x14ac:dyDescent="0.25">
      <c r="T558" s="40"/>
      <c r="U558" s="40"/>
    </row>
    <row r="559" spans="20:21" x14ac:dyDescent="0.25">
      <c r="T559" s="40"/>
      <c r="U559" s="40"/>
    </row>
    <row r="560" spans="20:21" x14ac:dyDescent="0.25">
      <c r="T560" s="40"/>
      <c r="U560" s="40"/>
    </row>
    <row r="561" spans="20:21" x14ac:dyDescent="0.25">
      <c r="T561" s="40"/>
      <c r="U561" s="40"/>
    </row>
    <row r="562" spans="20:21" x14ac:dyDescent="0.25">
      <c r="T562" s="40"/>
      <c r="U562" s="40"/>
    </row>
    <row r="563" spans="20:21" x14ac:dyDescent="0.25">
      <c r="T563" s="40"/>
      <c r="U563" s="40"/>
    </row>
    <row r="564" spans="20:21" x14ac:dyDescent="0.25">
      <c r="T564" s="40"/>
      <c r="U564" s="40"/>
    </row>
    <row r="565" spans="20:21" x14ac:dyDescent="0.25">
      <c r="T565" s="40"/>
      <c r="U565" s="40"/>
    </row>
    <row r="566" spans="20:21" x14ac:dyDescent="0.25">
      <c r="T566" s="40"/>
      <c r="U566" s="40"/>
    </row>
    <row r="567" spans="20:21" x14ac:dyDescent="0.25">
      <c r="T567" s="40"/>
      <c r="U567" s="40"/>
    </row>
    <row r="568" spans="20:21" x14ac:dyDescent="0.25">
      <c r="T568" s="40"/>
      <c r="U568" s="40"/>
    </row>
    <row r="569" spans="20:21" x14ac:dyDescent="0.25">
      <c r="T569" s="40"/>
      <c r="U569" s="40"/>
    </row>
    <row r="570" spans="20:21" x14ac:dyDescent="0.25">
      <c r="T570" s="40"/>
      <c r="U570" s="40"/>
    </row>
    <row r="571" spans="20:21" x14ac:dyDescent="0.25">
      <c r="T571" s="40"/>
      <c r="U571" s="40"/>
    </row>
    <row r="572" spans="20:21" x14ac:dyDescent="0.25">
      <c r="T572" s="40"/>
      <c r="U572" s="40"/>
    </row>
    <row r="573" spans="20:21" x14ac:dyDescent="0.25">
      <c r="T573" s="40"/>
      <c r="U573" s="40"/>
    </row>
    <row r="574" spans="20:21" x14ac:dyDescent="0.25">
      <c r="T574" s="40"/>
      <c r="U574" s="40"/>
    </row>
    <row r="575" spans="20:21" x14ac:dyDescent="0.25">
      <c r="T575" s="40"/>
      <c r="U575" s="40"/>
    </row>
    <row r="576" spans="20:21" x14ac:dyDescent="0.25">
      <c r="T576" s="40"/>
      <c r="U576" s="40"/>
    </row>
    <row r="577" spans="20:21" x14ac:dyDescent="0.25">
      <c r="T577" s="40"/>
      <c r="U577" s="40"/>
    </row>
    <row r="578" spans="20:21" x14ac:dyDescent="0.25">
      <c r="T578" s="40"/>
      <c r="U578" s="40"/>
    </row>
    <row r="579" spans="20:21" x14ac:dyDescent="0.25">
      <c r="T579" s="40"/>
      <c r="U579" s="40"/>
    </row>
    <row r="580" spans="20:21" x14ac:dyDescent="0.25">
      <c r="T580" s="40"/>
      <c r="U580" s="40"/>
    </row>
    <row r="581" spans="20:21" x14ac:dyDescent="0.25">
      <c r="T581" s="40"/>
      <c r="U581" s="40"/>
    </row>
    <row r="582" spans="20:21" x14ac:dyDescent="0.25">
      <c r="T582" s="40"/>
      <c r="U582" s="40"/>
    </row>
    <row r="583" spans="20:21" x14ac:dyDescent="0.25">
      <c r="T583" s="40"/>
      <c r="U583" s="40"/>
    </row>
    <row r="584" spans="20:21" x14ac:dyDescent="0.25">
      <c r="T584" s="40"/>
      <c r="U584" s="40"/>
    </row>
    <row r="585" spans="20:21" x14ac:dyDescent="0.25">
      <c r="T585" s="40"/>
      <c r="U585" s="40"/>
    </row>
    <row r="586" spans="20:21" x14ac:dyDescent="0.25">
      <c r="T586" s="40"/>
      <c r="U586" s="40"/>
    </row>
    <row r="587" spans="20:21" x14ac:dyDescent="0.25">
      <c r="T587" s="40"/>
      <c r="U587" s="40"/>
    </row>
    <row r="588" spans="20:21" x14ac:dyDescent="0.25">
      <c r="T588" s="40"/>
      <c r="U588" s="40"/>
    </row>
    <row r="589" spans="20:21" x14ac:dyDescent="0.25">
      <c r="T589" s="40"/>
      <c r="U589" s="40"/>
    </row>
    <row r="590" spans="20:21" x14ac:dyDescent="0.25">
      <c r="T590" s="40"/>
      <c r="U590" s="40"/>
    </row>
    <row r="591" spans="20:21" x14ac:dyDescent="0.25">
      <c r="T591" s="40"/>
      <c r="U591" s="40"/>
    </row>
    <row r="592" spans="20:21" x14ac:dyDescent="0.25">
      <c r="T592" s="40"/>
      <c r="U592" s="40"/>
    </row>
    <row r="593" spans="20:21" x14ac:dyDescent="0.25">
      <c r="T593" s="40"/>
      <c r="U593" s="40"/>
    </row>
    <row r="594" spans="20:21" x14ac:dyDescent="0.25">
      <c r="T594" s="40"/>
      <c r="U594" s="40"/>
    </row>
    <row r="595" spans="20:21" x14ac:dyDescent="0.25">
      <c r="T595" s="40"/>
      <c r="U595" s="40"/>
    </row>
    <row r="596" spans="20:21" x14ac:dyDescent="0.25">
      <c r="T596" s="40"/>
      <c r="U596" s="40"/>
    </row>
    <row r="597" spans="20:21" x14ac:dyDescent="0.25">
      <c r="T597" s="40"/>
      <c r="U597" s="40"/>
    </row>
    <row r="598" spans="20:21" x14ac:dyDescent="0.25">
      <c r="T598" s="40"/>
      <c r="U598" s="40"/>
    </row>
    <row r="599" spans="20:21" x14ac:dyDescent="0.25">
      <c r="T599" s="40"/>
      <c r="U599" s="40"/>
    </row>
    <row r="600" spans="20:21" x14ac:dyDescent="0.25">
      <c r="T600" s="40"/>
      <c r="U600" s="40"/>
    </row>
    <row r="601" spans="20:21" x14ac:dyDescent="0.25">
      <c r="T601" s="40"/>
      <c r="U601" s="40"/>
    </row>
    <row r="602" spans="20:21" x14ac:dyDescent="0.25">
      <c r="T602" s="40"/>
      <c r="U602" s="40"/>
    </row>
    <row r="603" spans="20:21" x14ac:dyDescent="0.25">
      <c r="T603" s="40"/>
      <c r="U603" s="40"/>
    </row>
    <row r="604" spans="20:21" x14ac:dyDescent="0.25">
      <c r="T604" s="40"/>
      <c r="U604" s="40"/>
    </row>
    <row r="605" spans="20:21" x14ac:dyDescent="0.25">
      <c r="T605" s="40"/>
      <c r="U605" s="40"/>
    </row>
    <row r="606" spans="20:21" x14ac:dyDescent="0.25">
      <c r="T606" s="40"/>
      <c r="U606" s="40"/>
    </row>
    <row r="607" spans="20:21" x14ac:dyDescent="0.25">
      <c r="T607" s="40"/>
      <c r="U607" s="40"/>
    </row>
    <row r="608" spans="20:21" x14ac:dyDescent="0.25">
      <c r="T608" s="40"/>
      <c r="U608" s="40"/>
    </row>
    <row r="609" spans="20:21" x14ac:dyDescent="0.25">
      <c r="T609" s="40"/>
      <c r="U609" s="40"/>
    </row>
    <row r="610" spans="20:21" x14ac:dyDescent="0.25">
      <c r="T610" s="40"/>
      <c r="U610" s="40"/>
    </row>
    <row r="611" spans="20:21" x14ac:dyDescent="0.25">
      <c r="T611" s="40"/>
      <c r="U611" s="40"/>
    </row>
    <row r="612" spans="20:21" x14ac:dyDescent="0.25">
      <c r="T612" s="40"/>
      <c r="U612" s="40"/>
    </row>
    <row r="613" spans="20:21" x14ac:dyDescent="0.25">
      <c r="T613" s="40"/>
      <c r="U613" s="40"/>
    </row>
    <row r="614" spans="20:21" x14ac:dyDescent="0.25">
      <c r="T614" s="40"/>
      <c r="U614" s="40"/>
    </row>
  </sheetData>
  <customSheetViews>
    <customSheetView guid="{C6861C9D-2D56-4631-A827-D1AB80B27AC6}" showPageBreaks="1" printArea="1" hiddenRows="1">
      <pane xSplit="4" ySplit="2" topLeftCell="E3" activePane="bottomRight" state="frozen"/>
      <selection pane="bottomRight" activeCell="I32" sqref="I32"/>
      <pageMargins left="0.70866141732283472" right="0.70866141732283472" top="0.51181102362204722" bottom="0.47244094488188981" header="0.31496062992125984" footer="0.31496062992125984"/>
      <pageSetup paperSize="9" scale="45" fitToWidth="0" orientation="landscape" r:id="rId1"/>
    </customSheetView>
  </customSheetViews>
  <mergeCells count="75">
    <mergeCell ref="AD4:AD75"/>
    <mergeCell ref="R4:R75"/>
    <mergeCell ref="C41:D41"/>
    <mergeCell ref="C39:D39"/>
    <mergeCell ref="C40:D40"/>
    <mergeCell ref="C62:D62"/>
    <mergeCell ref="C69:D69"/>
    <mergeCell ref="C45:D45"/>
    <mergeCell ref="C46:D46"/>
    <mergeCell ref="I4:I75"/>
    <mergeCell ref="T4:T75"/>
    <mergeCell ref="H4:H75"/>
    <mergeCell ref="B70:D70"/>
    <mergeCell ref="F4:F75"/>
    <mergeCell ref="B75:D75"/>
    <mergeCell ref="C58:D58"/>
    <mergeCell ref="A1:AF1"/>
    <mergeCell ref="C56:D56"/>
    <mergeCell ref="C20:D20"/>
    <mergeCell ref="C14:D14"/>
    <mergeCell ref="C15:D15"/>
    <mergeCell ref="C16:D16"/>
    <mergeCell ref="B17:D17"/>
    <mergeCell ref="A36:A37"/>
    <mergeCell ref="A38:A69"/>
    <mergeCell ref="C68:D68"/>
    <mergeCell ref="C55:D55"/>
    <mergeCell ref="B38:B57"/>
    <mergeCell ref="C26:D26"/>
    <mergeCell ref="C25:D25"/>
    <mergeCell ref="C12:D12"/>
    <mergeCell ref="C13:D13"/>
    <mergeCell ref="A18:A20"/>
    <mergeCell ref="B6:B13"/>
    <mergeCell ref="A21:A35"/>
    <mergeCell ref="C57:D57"/>
    <mergeCell ref="C19:D19"/>
    <mergeCell ref="A6:A17"/>
    <mergeCell ref="C9:D9"/>
    <mergeCell ref="C10:D10"/>
    <mergeCell ref="C11:D11"/>
    <mergeCell ref="C42:D42"/>
    <mergeCell ref="C23:D23"/>
    <mergeCell ref="C27:D27"/>
    <mergeCell ref="B25:B29"/>
    <mergeCell ref="C38:D38"/>
    <mergeCell ref="C43:D43"/>
    <mergeCell ref="C47:D47"/>
    <mergeCell ref="A70:A74"/>
    <mergeCell ref="B73:D73"/>
    <mergeCell ref="B58:B62"/>
    <mergeCell ref="C50:D50"/>
    <mergeCell ref="C51:D51"/>
    <mergeCell ref="C67:D67"/>
    <mergeCell ref="C65:D65"/>
    <mergeCell ref="C66:D66"/>
    <mergeCell ref="C63:D63"/>
    <mergeCell ref="C64:D64"/>
    <mergeCell ref="C59:D59"/>
    <mergeCell ref="B63:B69"/>
    <mergeCell ref="C61:D61"/>
    <mergeCell ref="C52:D52"/>
    <mergeCell ref="C60:D60"/>
    <mergeCell ref="B71:D71"/>
    <mergeCell ref="B92:P92"/>
    <mergeCell ref="Y4:Y75"/>
    <mergeCell ref="AC4:AC75"/>
    <mergeCell ref="C6:D6"/>
    <mergeCell ref="C8:D8"/>
    <mergeCell ref="C7:D7"/>
    <mergeCell ref="B76:D76"/>
    <mergeCell ref="C48:D48"/>
    <mergeCell ref="C49:D49"/>
    <mergeCell ref="C44:D44"/>
    <mergeCell ref="G38:G57"/>
  </mergeCells>
  <pageMargins left="0.70866141732283472" right="0.70866141732283472" top="0.51181102362204722" bottom="0.47244094488188981" header="0.31496062992125984" footer="0.31496062992125984"/>
  <pageSetup paperSize="9" scale="34" fitToWidth="0" orientation="landscape"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1</vt:i4>
      </vt:variant>
    </vt:vector>
  </HeadingPairs>
  <TitlesOfParts>
    <vt:vector size="2" baseType="lpstr">
      <vt:lpstr>IB fees 2020</vt:lpstr>
      <vt:lpstr>'IB fees 2020'!Druckbereich</vt:lpstr>
    </vt:vector>
  </TitlesOfParts>
  <Company>Philip Moody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 Moody</dc:creator>
  <cp:lastModifiedBy>Alex Wimmers</cp:lastModifiedBy>
  <cp:lastPrinted>2018-11-14T21:22:04Z</cp:lastPrinted>
  <dcterms:created xsi:type="dcterms:W3CDTF">2009-11-17T11:21:42Z</dcterms:created>
  <dcterms:modified xsi:type="dcterms:W3CDTF">2020-04-14T08:48:17Z</dcterms:modified>
</cp:coreProperties>
</file>